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95" yWindow="450" windowWidth="11265" windowHeight="11835" tabRatio="699" activeTab="3"/>
  </bookViews>
  <sheets>
    <sheet name="封面" sheetId="8" r:id="rId1"/>
    <sheet name="目录" sheetId="9" r:id="rId2"/>
    <sheet name="表一" sheetId="12" r:id="rId3"/>
    <sheet name="表二" sheetId="54" r:id="rId4"/>
    <sheet name="表三" sheetId="18" r:id="rId5"/>
    <sheet name="表四" sheetId="56" r:id="rId6"/>
    <sheet name="表五" sheetId="66" r:id="rId7"/>
    <sheet name="表六" sheetId="67" r:id="rId8"/>
    <sheet name="表七" sheetId="59" r:id="rId9"/>
    <sheet name="表八" sheetId="60" r:id="rId10"/>
    <sheet name="表九" sheetId="11" r:id="rId11"/>
    <sheet name="表十" sheetId="10" r:id="rId12"/>
    <sheet name="表十一" sheetId="63" r:id="rId13"/>
    <sheet name="表十二" sheetId="49" r:id="rId14"/>
    <sheet name="表十三" sheetId="51" r:id="rId15"/>
    <sheet name="表十四" sheetId="65"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9" hidden="1">表八!$A$5:$H$196</definedName>
    <definedName name="_xlnm._FilterDatabase" localSheetId="3" hidden="1">表二!$A$5:$E$1290</definedName>
    <definedName name="_xlnm._FilterDatabase" localSheetId="10" hidden="1">表九!$A$6:$J$246</definedName>
    <definedName name="_xlnm._FilterDatabase" localSheetId="8" hidden="1">表七!$A$5:$G$3437</definedName>
    <definedName name="_xlnm._FilterDatabase" localSheetId="4" hidden="1">表三!$A$6:$O$75</definedName>
    <definedName name="_xlnm._FilterDatabase" localSheetId="11" hidden="1">表十!$A$6:$H$257</definedName>
    <definedName name="_xlnm._FilterDatabase" localSheetId="6" hidden="1">表五!$A$5:$R$595</definedName>
    <definedName name="_xlnm.Print_Titles" localSheetId="9">表八!$4:$5</definedName>
    <definedName name="_xlnm.Print_Titles" localSheetId="3">表二!$4:$5</definedName>
    <definedName name="_xlnm.Print_Titles" localSheetId="10">表九!$1:$6</definedName>
    <definedName name="_xlnm.Print_Titles" localSheetId="8">表七!$4:$5</definedName>
    <definedName name="_xlnm.Print_Titles" localSheetId="4">表三!$1:$6</definedName>
    <definedName name="_xlnm.Print_Titles" localSheetId="11">表十!$1:$5</definedName>
    <definedName name="_xlnm.Print_Titles" localSheetId="2">表一!$2:$5</definedName>
    <definedName name="地区名称" localSheetId="3">[1]封面!$B$2:$B$6</definedName>
    <definedName name="地区名称" localSheetId="1">目录!#REF!</definedName>
    <definedName name="地区名称">封面!$B$2:$B$6</definedName>
  </definedNames>
  <calcPr calcId="145621"/>
</workbook>
</file>

<file path=xl/calcChain.xml><?xml version="1.0" encoding="utf-8"?>
<calcChain xmlns="http://schemas.openxmlformats.org/spreadsheetml/2006/main">
  <c r="E874" i="54" l="1"/>
  <c r="E727" i="54" l="1"/>
  <c r="E728" i="54"/>
  <c r="C726" i="54" l="1"/>
  <c r="C6" i="56" l="1"/>
  <c r="G84" i="18"/>
  <c r="C31" i="56" l="1"/>
  <c r="C30" i="56"/>
  <c r="C29" i="56"/>
  <c r="C28" i="56"/>
  <c r="C27" i="56"/>
  <c r="C26" i="56"/>
  <c r="C25" i="56"/>
  <c r="C24" i="56"/>
  <c r="C23" i="56"/>
  <c r="C22" i="56"/>
  <c r="C21" i="56"/>
  <c r="C20" i="56"/>
  <c r="C19" i="56"/>
  <c r="C18" i="56"/>
  <c r="C17" i="56"/>
  <c r="C16" i="56"/>
  <c r="C15" i="56"/>
  <c r="C14" i="56"/>
  <c r="C13" i="56"/>
  <c r="C12" i="56"/>
  <c r="C11" i="56"/>
  <c r="C10" i="56"/>
  <c r="C7" i="56"/>
  <c r="D49" i="10"/>
  <c r="D51" i="10"/>
  <c r="D26" i="10"/>
  <c r="D13" i="10"/>
  <c r="D14" i="10"/>
  <c r="D15" i="10"/>
  <c r="D16" i="10"/>
  <c r="D17" i="10"/>
  <c r="B12" i="10"/>
  <c r="G47" i="11"/>
  <c r="F47" i="11"/>
  <c r="F194" i="11"/>
  <c r="H252" i="11"/>
  <c r="B250" i="11"/>
  <c r="D49" i="11"/>
  <c r="B50" i="11"/>
  <c r="B12" i="11"/>
  <c r="D26" i="11"/>
  <c r="C12" i="11"/>
  <c r="G18" i="51"/>
  <c r="H18" i="51"/>
  <c r="H8" i="51"/>
  <c r="H10" i="51"/>
  <c r="G13" i="51"/>
  <c r="C18" i="51"/>
  <c r="C13" i="51"/>
  <c r="D13" i="51"/>
  <c r="H14" i="49"/>
  <c r="H15" i="49"/>
  <c r="F18" i="49"/>
  <c r="G13" i="49"/>
  <c r="G18" i="49" s="1"/>
  <c r="F13" i="49"/>
  <c r="C13" i="49"/>
  <c r="C18" i="49" s="1"/>
  <c r="B13" i="49"/>
  <c r="B18" i="49" s="1"/>
  <c r="P14" i="65"/>
  <c r="O14" i="65"/>
  <c r="N14" i="65"/>
  <c r="M14" i="65"/>
  <c r="L14" i="65"/>
  <c r="K14" i="65"/>
  <c r="J14" i="65"/>
  <c r="I14" i="65"/>
  <c r="H14" i="65"/>
  <c r="G14" i="65"/>
  <c r="F14" i="65"/>
  <c r="D14" i="65"/>
  <c r="E12" i="65"/>
  <c r="C12" i="65" s="1"/>
  <c r="C11" i="65" s="1"/>
  <c r="P11" i="65"/>
  <c r="O11" i="65"/>
  <c r="N11" i="65"/>
  <c r="M11" i="65"/>
  <c r="L11" i="65"/>
  <c r="K11" i="65"/>
  <c r="J11" i="65"/>
  <c r="I11" i="65"/>
  <c r="H11" i="65"/>
  <c r="G11" i="65"/>
  <c r="F11" i="65"/>
  <c r="D11" i="65"/>
  <c r="B11" i="65"/>
  <c r="J10" i="65"/>
  <c r="E10" i="65" s="1"/>
  <c r="C10" i="65" s="1"/>
  <c r="J9" i="65"/>
  <c r="E9" i="65" s="1"/>
  <c r="P8" i="65"/>
  <c r="P5" i="65" s="1"/>
  <c r="P13" i="65" s="1"/>
  <c r="O8" i="65"/>
  <c r="O5" i="65" s="1"/>
  <c r="O13" i="65" s="1"/>
  <c r="N8" i="65"/>
  <c r="M8" i="65"/>
  <c r="L8" i="65"/>
  <c r="L5" i="65" s="1"/>
  <c r="L13" i="65" s="1"/>
  <c r="K8" i="65"/>
  <c r="I8" i="65"/>
  <c r="H8" i="65"/>
  <c r="G8" i="65"/>
  <c r="F8" i="65"/>
  <c r="D8" i="65"/>
  <c r="B8" i="65"/>
  <c r="B5" i="65" s="1"/>
  <c r="E7" i="65"/>
  <c r="C7" i="65"/>
  <c r="E6" i="65"/>
  <c r="C6" i="65" s="1"/>
  <c r="K5" i="65"/>
  <c r="K13" i="65" s="1"/>
  <c r="G5" i="65" l="1"/>
  <c r="G13" i="65" s="1"/>
  <c r="E14" i="65"/>
  <c r="C14" i="65" s="1"/>
  <c r="H5" i="65"/>
  <c r="H13" i="65" s="1"/>
  <c r="E11" i="65"/>
  <c r="M5" i="65"/>
  <c r="M13" i="65" s="1"/>
  <c r="D5" i="65"/>
  <c r="D13" i="65" s="1"/>
  <c r="I5" i="65"/>
  <c r="I13" i="65" s="1"/>
  <c r="F5" i="65"/>
  <c r="F13" i="65" s="1"/>
  <c r="N5" i="65"/>
  <c r="N13" i="65" s="1"/>
  <c r="C9" i="65"/>
  <c r="C8" i="65" s="1"/>
  <c r="E8" i="65"/>
  <c r="E5" i="65"/>
  <c r="J8" i="65"/>
  <c r="J5" i="65" s="1"/>
  <c r="J13" i="65" s="1"/>
  <c r="E13" i="65" l="1"/>
  <c r="C5" i="65"/>
  <c r="C13" i="65" s="1"/>
  <c r="E34" i="63" l="1"/>
  <c r="C34" i="63" s="1"/>
  <c r="E33" i="63"/>
  <c r="C33" i="63" s="1"/>
  <c r="E32" i="63"/>
  <c r="C32" i="63" s="1"/>
  <c r="P31" i="63"/>
  <c r="O31" i="63"/>
  <c r="N31" i="63"/>
  <c r="M31" i="63"/>
  <c r="L31" i="63"/>
  <c r="K31" i="63"/>
  <c r="J31" i="63"/>
  <c r="I31" i="63"/>
  <c r="H31" i="63"/>
  <c r="G31" i="63"/>
  <c r="F31" i="63"/>
  <c r="D31" i="63"/>
  <c r="B31" i="63"/>
  <c r="C30" i="63"/>
  <c r="E29" i="63"/>
  <c r="C29" i="63" s="1"/>
  <c r="E28" i="63"/>
  <c r="C28" i="63"/>
  <c r="E27" i="63"/>
  <c r="D27" i="63"/>
  <c r="L26" i="63"/>
  <c r="J26" i="63"/>
  <c r="I26" i="63"/>
  <c r="H26" i="63"/>
  <c r="E25" i="63"/>
  <c r="D25" i="63"/>
  <c r="C25" i="63"/>
  <c r="C24" i="63"/>
  <c r="E23" i="63"/>
  <c r="C23" i="63" s="1"/>
  <c r="E22" i="63"/>
  <c r="C22" i="63" s="1"/>
  <c r="E21" i="63"/>
  <c r="C21" i="63" s="1"/>
  <c r="E20" i="63"/>
  <c r="C20" i="63" s="1"/>
  <c r="E19" i="63"/>
  <c r="C19" i="63" s="1"/>
  <c r="E18" i="63"/>
  <c r="C18" i="63" s="1"/>
  <c r="E17" i="63"/>
  <c r="C17" i="63" s="1"/>
  <c r="P16" i="63"/>
  <c r="O16" i="63"/>
  <c r="N16" i="63"/>
  <c r="M16" i="63"/>
  <c r="L16" i="63"/>
  <c r="K16" i="63"/>
  <c r="J16" i="63"/>
  <c r="I16" i="63"/>
  <c r="H16" i="63"/>
  <c r="G16" i="63"/>
  <c r="F16" i="63"/>
  <c r="D16" i="63"/>
  <c r="B16" i="63"/>
  <c r="E15" i="63"/>
  <c r="C15" i="63"/>
  <c r="E14" i="63"/>
  <c r="C14" i="63" s="1"/>
  <c r="E13" i="63"/>
  <c r="C13" i="63" s="1"/>
  <c r="P12" i="63"/>
  <c r="O12" i="63"/>
  <c r="N12" i="63"/>
  <c r="M12" i="63"/>
  <c r="L12" i="63"/>
  <c r="K12" i="63"/>
  <c r="J12" i="63"/>
  <c r="I12" i="63"/>
  <c r="H12" i="63"/>
  <c r="G12" i="63"/>
  <c r="F12" i="63"/>
  <c r="D12" i="63"/>
  <c r="B12" i="63"/>
  <c r="E10" i="63"/>
  <c r="C10" i="63" s="1"/>
  <c r="P9" i="63"/>
  <c r="O9" i="63"/>
  <c r="M9" i="63"/>
  <c r="L9" i="63"/>
  <c r="K9" i="63"/>
  <c r="J9" i="63"/>
  <c r="I9" i="63"/>
  <c r="H9" i="63"/>
  <c r="G9" i="63"/>
  <c r="F9" i="63"/>
  <c r="D9" i="63"/>
  <c r="B9" i="63"/>
  <c r="E7" i="63"/>
  <c r="C7" i="63" s="1"/>
  <c r="E6" i="63"/>
  <c r="C6" i="63" s="1"/>
  <c r="B11" i="63" l="1"/>
  <c r="L11" i="63"/>
  <c r="P11" i="63"/>
  <c r="P8" i="63" s="1"/>
  <c r="P5" i="63" s="1"/>
  <c r="P35" i="63" s="1"/>
  <c r="G11" i="63"/>
  <c r="K11" i="63"/>
  <c r="K8" i="63" s="1"/>
  <c r="K5" i="63" s="1"/>
  <c r="K35" i="63" s="1"/>
  <c r="O11" i="63"/>
  <c r="E12" i="63"/>
  <c r="E9" i="63"/>
  <c r="C9" i="63" s="1"/>
  <c r="B8" i="63"/>
  <c r="B5" i="63" s="1"/>
  <c r="B35" i="63" s="1"/>
  <c r="L8" i="63"/>
  <c r="L5" i="63" s="1"/>
  <c r="L35" i="63" s="1"/>
  <c r="E31" i="63"/>
  <c r="C31" i="63" s="1"/>
  <c r="H11" i="63"/>
  <c r="H8" i="63" s="1"/>
  <c r="H5" i="63" s="1"/>
  <c r="H35" i="63" s="1"/>
  <c r="E26" i="63"/>
  <c r="C26" i="63" s="1"/>
  <c r="C27" i="63"/>
  <c r="D11" i="63"/>
  <c r="D8" i="63" s="1"/>
  <c r="D5" i="63" s="1"/>
  <c r="M11" i="63"/>
  <c r="M8" i="63" s="1"/>
  <c r="F11" i="63"/>
  <c r="J11" i="63"/>
  <c r="J8" i="63" s="1"/>
  <c r="N11" i="63"/>
  <c r="N8" i="63" s="1"/>
  <c r="N5" i="63" s="1"/>
  <c r="N35" i="63" s="1"/>
  <c r="G8" i="63"/>
  <c r="G5" i="63" s="1"/>
  <c r="G35" i="63" s="1"/>
  <c r="I11" i="63"/>
  <c r="I8" i="63" s="1"/>
  <c r="E16" i="63"/>
  <c r="C16" i="63" s="1"/>
  <c r="F8" i="63"/>
  <c r="O8" i="63"/>
  <c r="E11" i="63" l="1"/>
  <c r="E8" i="63" s="1"/>
  <c r="C12" i="63"/>
  <c r="C11" i="63"/>
  <c r="D35" i="63"/>
  <c r="O5" i="63"/>
  <c r="O35" i="63" s="1"/>
  <c r="C8" i="63"/>
  <c r="J5" i="63"/>
  <c r="J35" i="63" s="1"/>
  <c r="M5" i="63"/>
  <c r="M35" i="63" s="1"/>
  <c r="F5" i="63"/>
  <c r="I5" i="63"/>
  <c r="I35" i="63" s="1"/>
  <c r="E5" i="63" l="1"/>
  <c r="F35" i="63"/>
  <c r="E35" i="63" l="1"/>
  <c r="C5" i="63"/>
  <c r="C35" i="63" s="1"/>
  <c r="B7" i="18" l="1"/>
  <c r="D56" i="18"/>
  <c r="C56" i="18"/>
  <c r="B56" i="18" s="1"/>
  <c r="D10" i="18"/>
  <c r="C10" i="18"/>
  <c r="B10" i="18" s="1"/>
  <c r="B77" i="18"/>
  <c r="B76" i="18"/>
  <c r="B75" i="18"/>
  <c r="B74" i="18"/>
  <c r="B73" i="18"/>
  <c r="B72" i="18"/>
  <c r="B71" i="18"/>
  <c r="B70" i="18"/>
  <c r="B69" i="18"/>
  <c r="B68" i="18"/>
  <c r="B67" i="18"/>
  <c r="B66" i="18"/>
  <c r="B65" i="18"/>
  <c r="B64" i="18"/>
  <c r="B63" i="18"/>
  <c r="B62" i="18"/>
  <c r="B61" i="18"/>
  <c r="B60" i="18"/>
  <c r="B59" i="18"/>
  <c r="B58" i="18"/>
  <c r="B57" i="18"/>
  <c r="B55" i="18"/>
  <c r="B54" i="18"/>
  <c r="B53" i="18"/>
  <c r="B52" i="18"/>
  <c r="B51" i="18"/>
  <c r="B50" i="18"/>
  <c r="B49" i="18"/>
  <c r="B48" i="18"/>
  <c r="B47" i="18"/>
  <c r="B46" i="18"/>
  <c r="B45" i="18"/>
  <c r="B44" i="18"/>
  <c r="B43" i="18"/>
  <c r="B42" i="18"/>
  <c r="B41" i="18"/>
  <c r="B40" i="18"/>
  <c r="B39" i="18"/>
  <c r="B38" i="18"/>
  <c r="B37" i="18"/>
  <c r="B36" i="18"/>
  <c r="B35" i="18"/>
  <c r="B32" i="18"/>
  <c r="B31" i="18"/>
  <c r="B30" i="18"/>
  <c r="B29" i="18"/>
  <c r="B28" i="18"/>
  <c r="B27" i="18"/>
  <c r="B26" i="18"/>
  <c r="B25" i="18"/>
  <c r="B24" i="18"/>
  <c r="B23" i="18"/>
  <c r="B22" i="18"/>
  <c r="B21" i="18"/>
  <c r="B20" i="18"/>
  <c r="B19" i="18"/>
  <c r="B18" i="18"/>
  <c r="B16" i="18"/>
  <c r="B15" i="18"/>
  <c r="B14" i="18"/>
  <c r="B13" i="18"/>
  <c r="B12" i="18"/>
  <c r="B11" i="18"/>
  <c r="E7" i="54"/>
  <c r="E8" i="54"/>
  <c r="E9" i="54"/>
  <c r="E10" i="54"/>
  <c r="E11" i="54"/>
  <c r="E12" i="54"/>
  <c r="E13" i="54"/>
  <c r="E14" i="54"/>
  <c r="E15" i="54"/>
  <c r="E16" i="54"/>
  <c r="E17" i="54"/>
  <c r="E18" i="54"/>
  <c r="E19" i="54"/>
  <c r="E20" i="54"/>
  <c r="E21" i="54"/>
  <c r="E22" i="54"/>
  <c r="E23" i="54"/>
  <c r="E24" i="54"/>
  <c r="E25" i="54"/>
  <c r="E26" i="54"/>
  <c r="E27" i="54"/>
  <c r="E28" i="54"/>
  <c r="E29" i="54"/>
  <c r="E30" i="54"/>
  <c r="E31" i="54"/>
  <c r="E32" i="54"/>
  <c r="E33" i="54"/>
  <c r="E34" i="54"/>
  <c r="E35" i="54"/>
  <c r="E36" i="54"/>
  <c r="E37" i="54"/>
  <c r="E38" i="54"/>
  <c r="E39" i="54"/>
  <c r="E40" i="54"/>
  <c r="E41" i="54"/>
  <c r="E42" i="54"/>
  <c r="E43" i="54"/>
  <c r="E44" i="54"/>
  <c r="E45" i="54"/>
  <c r="E46" i="54"/>
  <c r="E47" i="54"/>
  <c r="E48" i="54"/>
  <c r="E49" i="54"/>
  <c r="E50" i="54"/>
  <c r="E51" i="54"/>
  <c r="E52" i="54"/>
  <c r="E53" i="54"/>
  <c r="E54" i="54"/>
  <c r="E55" i="54"/>
  <c r="E56" i="54"/>
  <c r="E57" i="54"/>
  <c r="E58" i="54"/>
  <c r="E59" i="54"/>
  <c r="E60" i="54"/>
  <c r="E61" i="54"/>
  <c r="E62" i="54"/>
  <c r="E63" i="54"/>
  <c r="E64" i="54"/>
  <c r="E65" i="54"/>
  <c r="E66" i="54"/>
  <c r="E67" i="54"/>
  <c r="E68" i="54"/>
  <c r="E69" i="54"/>
  <c r="E70" i="54"/>
  <c r="E71" i="54"/>
  <c r="E72" i="54"/>
  <c r="E73" i="54"/>
  <c r="E74" i="54"/>
  <c r="E75" i="54"/>
  <c r="E76" i="54"/>
  <c r="E77" i="54"/>
  <c r="E78" i="54"/>
  <c r="E79" i="54"/>
  <c r="E80" i="54"/>
  <c r="E81" i="54"/>
  <c r="E82" i="54"/>
  <c r="E83" i="54"/>
  <c r="E84" i="54"/>
  <c r="E85" i="54"/>
  <c r="E86" i="54"/>
  <c r="E87" i="54"/>
  <c r="E88" i="54"/>
  <c r="E89" i="54"/>
  <c r="E90" i="54"/>
  <c r="E91" i="54"/>
  <c r="E92" i="54"/>
  <c r="E93" i="54"/>
  <c r="E94" i="54"/>
  <c r="E95" i="54"/>
  <c r="E96" i="54"/>
  <c r="E97" i="54"/>
  <c r="E98" i="54"/>
  <c r="E99" i="54"/>
  <c r="E100" i="54"/>
  <c r="E101" i="54"/>
  <c r="E102" i="54"/>
  <c r="E103" i="54"/>
  <c r="E104" i="54"/>
  <c r="E105" i="54"/>
  <c r="E106" i="54"/>
  <c r="E107" i="54"/>
  <c r="E108" i="54"/>
  <c r="E109" i="54"/>
  <c r="E110" i="54"/>
  <c r="E111" i="54"/>
  <c r="E112" i="54"/>
  <c r="E113" i="54"/>
  <c r="E114" i="54"/>
  <c r="E115" i="54"/>
  <c r="E116" i="54"/>
  <c r="E117" i="54"/>
  <c r="E118" i="54"/>
  <c r="E119" i="54"/>
  <c r="E120" i="54"/>
  <c r="E121" i="54"/>
  <c r="E122" i="54"/>
  <c r="E123" i="54"/>
  <c r="E124" i="54"/>
  <c r="E125" i="54"/>
  <c r="E126" i="54"/>
  <c r="E127" i="54"/>
  <c r="E128" i="54"/>
  <c r="E129" i="54"/>
  <c r="E130" i="54"/>
  <c r="E131" i="54"/>
  <c r="E132" i="54"/>
  <c r="E133" i="54"/>
  <c r="E134" i="54"/>
  <c r="E135" i="54"/>
  <c r="E136" i="54"/>
  <c r="E137" i="54"/>
  <c r="E138" i="54"/>
  <c r="E139" i="54"/>
  <c r="E140" i="54"/>
  <c r="E141" i="54"/>
  <c r="E142" i="54"/>
  <c r="E143" i="54"/>
  <c r="E144" i="54"/>
  <c r="E145" i="54"/>
  <c r="E146" i="54"/>
  <c r="E147" i="54"/>
  <c r="E148" i="54"/>
  <c r="E149" i="54"/>
  <c r="E150" i="54"/>
  <c r="E151" i="54"/>
  <c r="E152" i="54"/>
  <c r="E153" i="54"/>
  <c r="E154" i="54"/>
  <c r="E155" i="54"/>
  <c r="E156" i="54"/>
  <c r="E157" i="54"/>
  <c r="E158" i="54"/>
  <c r="E159" i="54"/>
  <c r="E160" i="54"/>
  <c r="E161" i="54"/>
  <c r="E162" i="54"/>
  <c r="E163" i="54"/>
  <c r="E164" i="54"/>
  <c r="E165" i="54"/>
  <c r="E166" i="54"/>
  <c r="E167" i="54"/>
  <c r="E168" i="54"/>
  <c r="E169" i="54"/>
  <c r="E170" i="54"/>
  <c r="E171" i="54"/>
  <c r="E172" i="54"/>
  <c r="E173" i="54"/>
  <c r="E174" i="54"/>
  <c r="E175" i="54"/>
  <c r="E176" i="54"/>
  <c r="E177" i="54"/>
  <c r="E178" i="54"/>
  <c r="E179" i="54"/>
  <c r="E180" i="54"/>
  <c r="E181" i="54"/>
  <c r="E182" i="54"/>
  <c r="E183" i="54"/>
  <c r="E184" i="54"/>
  <c r="E185" i="54"/>
  <c r="E186" i="54"/>
  <c r="E187" i="54"/>
  <c r="E188" i="54"/>
  <c r="E189" i="54"/>
  <c r="E190" i="54"/>
  <c r="E191" i="54"/>
  <c r="E192" i="54"/>
  <c r="E193" i="54"/>
  <c r="E194" i="54"/>
  <c r="E195" i="54"/>
  <c r="E196" i="54"/>
  <c r="E197" i="54"/>
  <c r="E198" i="54"/>
  <c r="E199" i="54"/>
  <c r="E200" i="54"/>
  <c r="E201" i="54"/>
  <c r="E202" i="54"/>
  <c r="E203" i="54"/>
  <c r="E204" i="54"/>
  <c r="E205" i="54"/>
  <c r="E206" i="54"/>
  <c r="E207" i="54"/>
  <c r="E208" i="54"/>
  <c r="E209" i="54"/>
  <c r="E210" i="54"/>
  <c r="E211" i="54"/>
  <c r="E212" i="54"/>
  <c r="E213" i="54"/>
  <c r="E214" i="54"/>
  <c r="E215" i="54"/>
  <c r="E216" i="54"/>
  <c r="E217" i="54"/>
  <c r="E218" i="54"/>
  <c r="E219" i="54"/>
  <c r="E220" i="54"/>
  <c r="E221" i="54"/>
  <c r="E222" i="54"/>
  <c r="E223" i="54"/>
  <c r="E224" i="54"/>
  <c r="E225" i="54"/>
  <c r="E226" i="54"/>
  <c r="E227" i="54"/>
  <c r="E228" i="54"/>
  <c r="E229" i="54"/>
  <c r="E230" i="54"/>
  <c r="E231" i="54"/>
  <c r="E232" i="54"/>
  <c r="E233" i="54"/>
  <c r="E234" i="54"/>
  <c r="E235" i="54"/>
  <c r="E236" i="54"/>
  <c r="E237" i="54"/>
  <c r="E238" i="54"/>
  <c r="E239" i="54"/>
  <c r="E240" i="54"/>
  <c r="E241" i="54"/>
  <c r="E242" i="54"/>
  <c r="E243" i="54"/>
  <c r="E244" i="54"/>
  <c r="E245" i="54"/>
  <c r="E246" i="54"/>
  <c r="E247" i="54"/>
  <c r="E248" i="54"/>
  <c r="E249" i="54"/>
  <c r="E250" i="54"/>
  <c r="E251" i="54"/>
  <c r="E252" i="54"/>
  <c r="E362" i="54"/>
  <c r="E363" i="54"/>
  <c r="E364" i="54"/>
  <c r="E365" i="54"/>
  <c r="E366" i="54"/>
  <c r="E367" i="54"/>
  <c r="E368" i="54"/>
  <c r="E369" i="54"/>
  <c r="E370" i="54"/>
  <c r="E371" i="54"/>
  <c r="E372" i="54"/>
  <c r="E373" i="54"/>
  <c r="E374" i="54"/>
  <c r="E375" i="54"/>
  <c r="E376" i="54"/>
  <c r="E377" i="54"/>
  <c r="E378" i="54"/>
  <c r="E379" i="54"/>
  <c r="E380" i="54"/>
  <c r="E381" i="54"/>
  <c r="E382" i="54"/>
  <c r="E383" i="54"/>
  <c r="E384" i="54"/>
  <c r="E385" i="54"/>
  <c r="E386" i="54"/>
  <c r="E387" i="54"/>
  <c r="E388" i="54"/>
  <c r="E389" i="54"/>
  <c r="E390" i="54"/>
  <c r="E391" i="54"/>
  <c r="E392" i="54"/>
  <c r="E393" i="54"/>
  <c r="E394" i="54"/>
  <c r="E395" i="54"/>
  <c r="E396" i="54"/>
  <c r="E397" i="54"/>
  <c r="E398" i="54"/>
  <c r="E399" i="54"/>
  <c r="E400" i="54"/>
  <c r="E401" i="54"/>
  <c r="E402" i="54"/>
  <c r="E403" i="54"/>
  <c r="E404" i="54"/>
  <c r="E405" i="54"/>
  <c r="E406" i="54"/>
  <c r="E407" i="54"/>
  <c r="E408" i="54"/>
  <c r="E409" i="54"/>
  <c r="E410" i="54"/>
  <c r="E411" i="54"/>
  <c r="E412" i="54"/>
  <c r="E413" i="54"/>
  <c r="E414" i="54"/>
  <c r="E415" i="54"/>
  <c r="E416" i="54"/>
  <c r="E417" i="54"/>
  <c r="E418" i="54"/>
  <c r="E419" i="54"/>
  <c r="E420" i="54"/>
  <c r="E421" i="54"/>
  <c r="E422" i="54"/>
  <c r="E423" i="54"/>
  <c r="E424" i="54"/>
  <c r="E425" i="54"/>
  <c r="E426" i="54"/>
  <c r="E427" i="54"/>
  <c r="E428" i="54"/>
  <c r="E429" i="54"/>
  <c r="E430" i="54"/>
  <c r="E431" i="54"/>
  <c r="E432" i="54"/>
  <c r="E433" i="54"/>
  <c r="E434" i="54"/>
  <c r="E435" i="54"/>
  <c r="E436" i="54"/>
  <c r="E437" i="54"/>
  <c r="E438" i="54"/>
  <c r="E439" i="54"/>
  <c r="E440" i="54"/>
  <c r="E441" i="54"/>
  <c r="E442" i="54"/>
  <c r="E443" i="54"/>
  <c r="E444" i="54"/>
  <c r="E445" i="54"/>
  <c r="E446" i="54"/>
  <c r="E447" i="54"/>
  <c r="E448" i="54"/>
  <c r="E449" i="54"/>
  <c r="E450" i="54"/>
  <c r="E451" i="54"/>
  <c r="E452" i="54"/>
  <c r="E453" i="54"/>
  <c r="E454" i="54"/>
  <c r="E455" i="54"/>
  <c r="E456" i="54"/>
  <c r="E457" i="54"/>
  <c r="E458" i="54"/>
  <c r="E459" i="54"/>
  <c r="E460" i="54"/>
  <c r="E461" i="54"/>
  <c r="E462" i="54"/>
  <c r="E463" i="54"/>
  <c r="E464" i="54"/>
  <c r="E465" i="54"/>
  <c r="E466" i="54"/>
  <c r="E467" i="54"/>
  <c r="E468" i="54"/>
  <c r="E469" i="54"/>
  <c r="E470" i="54"/>
  <c r="E471" i="54"/>
  <c r="E472" i="54"/>
  <c r="E473" i="54"/>
  <c r="E474" i="54"/>
  <c r="E475" i="54"/>
  <c r="E476" i="54"/>
  <c r="E477" i="54"/>
  <c r="E478" i="54"/>
  <c r="E479" i="54"/>
  <c r="E480" i="54"/>
  <c r="E481" i="54"/>
  <c r="E482" i="54"/>
  <c r="E483" i="54"/>
  <c r="E484" i="54"/>
  <c r="E485" i="54"/>
  <c r="E486" i="54"/>
  <c r="E487" i="54"/>
  <c r="E488" i="54"/>
  <c r="E489" i="54"/>
  <c r="E490" i="54"/>
  <c r="E491" i="54"/>
  <c r="E492" i="54"/>
  <c r="E493" i="54"/>
  <c r="E494" i="54"/>
  <c r="E495" i="54"/>
  <c r="E496" i="54"/>
  <c r="E497" i="54"/>
  <c r="E498" i="54"/>
  <c r="E499" i="54"/>
  <c r="E500" i="54"/>
  <c r="E501" i="54"/>
  <c r="E502" i="54"/>
  <c r="E503" i="54"/>
  <c r="E504" i="54"/>
  <c r="E505" i="54"/>
  <c r="E506" i="54"/>
  <c r="E507" i="54"/>
  <c r="E508" i="54"/>
  <c r="E509" i="54"/>
  <c r="E510" i="54"/>
  <c r="E511" i="54"/>
  <c r="E512" i="54"/>
  <c r="E513" i="54"/>
  <c r="E514" i="54"/>
  <c r="E515" i="54"/>
  <c r="E516" i="54"/>
  <c r="E517" i="54"/>
  <c r="E518" i="54"/>
  <c r="E519" i="54"/>
  <c r="E520" i="54"/>
  <c r="E521" i="54"/>
  <c r="E522" i="54"/>
  <c r="E523" i="54"/>
  <c r="E524" i="54"/>
  <c r="E525" i="54"/>
  <c r="E526" i="54"/>
  <c r="E527" i="54"/>
  <c r="E528" i="54"/>
  <c r="E529" i="54"/>
  <c r="E530" i="54"/>
  <c r="E531" i="54"/>
  <c r="E532" i="54"/>
  <c r="E533" i="54"/>
  <c r="E534" i="54"/>
  <c r="E535" i="54"/>
  <c r="E536" i="54"/>
  <c r="E537" i="54"/>
  <c r="E538" i="54"/>
  <c r="E539" i="54"/>
  <c r="E540" i="54"/>
  <c r="E541" i="54"/>
  <c r="E542" i="54"/>
  <c r="E543" i="54"/>
  <c r="E544" i="54"/>
  <c r="E545" i="54"/>
  <c r="E546" i="54"/>
  <c r="E547" i="54"/>
  <c r="E548" i="54"/>
  <c r="E549" i="54"/>
  <c r="E550" i="54"/>
  <c r="E551" i="54"/>
  <c r="E552" i="54"/>
  <c r="E553" i="54"/>
  <c r="E554" i="54"/>
  <c r="E555" i="54"/>
  <c r="E556" i="54"/>
  <c r="E557" i="54"/>
  <c r="E558" i="54"/>
  <c r="E559" i="54"/>
  <c r="E560" i="54"/>
  <c r="E561" i="54"/>
  <c r="E562" i="54"/>
  <c r="E563" i="54"/>
  <c r="E564" i="54"/>
  <c r="E565" i="54"/>
  <c r="E566" i="54"/>
  <c r="E567" i="54"/>
  <c r="E568" i="54"/>
  <c r="E569" i="54"/>
  <c r="E570" i="54"/>
  <c r="E571" i="54"/>
  <c r="E572" i="54"/>
  <c r="E573" i="54"/>
  <c r="E574" i="54"/>
  <c r="E575" i="54"/>
  <c r="E576" i="54"/>
  <c r="E577" i="54"/>
  <c r="E578" i="54"/>
  <c r="E579" i="54"/>
  <c r="E580" i="54"/>
  <c r="E581" i="54"/>
  <c r="E582" i="54"/>
  <c r="E583" i="54"/>
  <c r="E584" i="54"/>
  <c r="E585" i="54"/>
  <c r="E586" i="54"/>
  <c r="E587" i="54"/>
  <c r="E588" i="54"/>
  <c r="E596" i="54"/>
  <c r="E597" i="54"/>
  <c r="E598" i="54"/>
  <c r="E599" i="54"/>
  <c r="E600" i="54"/>
  <c r="E601" i="54"/>
  <c r="E602" i="54"/>
  <c r="E603" i="54"/>
  <c r="E604" i="54"/>
  <c r="E605" i="54"/>
  <c r="E606" i="54"/>
  <c r="E607" i="54"/>
  <c r="E608" i="54"/>
  <c r="E609" i="54"/>
  <c r="E610" i="54"/>
  <c r="E611" i="54"/>
  <c r="E612" i="54"/>
  <c r="E613" i="54"/>
  <c r="E614" i="54"/>
  <c r="E615" i="54"/>
  <c r="E616" i="54"/>
  <c r="E617" i="54"/>
  <c r="E618" i="54"/>
  <c r="E619" i="54"/>
  <c r="E620" i="54"/>
  <c r="E621" i="54"/>
  <c r="E622" i="54"/>
  <c r="E623" i="54"/>
  <c r="E624" i="54"/>
  <c r="E625" i="54"/>
  <c r="E626" i="54"/>
  <c r="E627" i="54"/>
  <c r="E628" i="54"/>
  <c r="E629" i="54"/>
  <c r="E630" i="54"/>
  <c r="E631" i="54"/>
  <c r="E632" i="54"/>
  <c r="E633" i="54"/>
  <c r="E634" i="54"/>
  <c r="E635" i="54"/>
  <c r="E636" i="54"/>
  <c r="E637" i="54"/>
  <c r="E638" i="54"/>
  <c r="E639" i="54"/>
  <c r="E640" i="54"/>
  <c r="E641" i="54"/>
  <c r="E642" i="54"/>
  <c r="E643" i="54"/>
  <c r="E644" i="54"/>
  <c r="E645" i="54"/>
  <c r="E646" i="54"/>
  <c r="E647" i="54"/>
  <c r="E648" i="54"/>
  <c r="E649" i="54"/>
  <c r="E650" i="54"/>
  <c r="E651" i="54"/>
  <c r="E652" i="54"/>
  <c r="E653" i="54"/>
  <c r="E654" i="54"/>
  <c r="E655" i="54"/>
  <c r="E656" i="54"/>
  <c r="E657" i="54"/>
  <c r="E658" i="54"/>
  <c r="E659" i="54"/>
  <c r="E660" i="54"/>
  <c r="E661" i="54"/>
  <c r="E662" i="54"/>
  <c r="E663" i="54"/>
  <c r="E664" i="54"/>
  <c r="E665" i="54"/>
  <c r="E666" i="54"/>
  <c r="E667" i="54"/>
  <c r="E668" i="54"/>
  <c r="E669" i="54"/>
  <c r="E670" i="54"/>
  <c r="E671" i="54"/>
  <c r="E672" i="54"/>
  <c r="E673" i="54"/>
  <c r="E674" i="54"/>
  <c r="E675" i="54"/>
  <c r="E676" i="54"/>
  <c r="E677" i="54"/>
  <c r="E678" i="54"/>
  <c r="E679" i="54"/>
  <c r="E680" i="54"/>
  <c r="E681" i="54"/>
  <c r="E682" i="54"/>
  <c r="E683" i="54"/>
  <c r="E684" i="54"/>
  <c r="E685" i="54"/>
  <c r="E686" i="54"/>
  <c r="E687" i="54"/>
  <c r="E688" i="54"/>
  <c r="E689" i="54"/>
  <c r="E690" i="54"/>
  <c r="E691" i="54"/>
  <c r="E692" i="54"/>
  <c r="E693" i="54"/>
  <c r="E694" i="54"/>
  <c r="E695" i="54"/>
  <c r="E696" i="54"/>
  <c r="E697" i="54"/>
  <c r="E698" i="54"/>
  <c r="E699" i="54"/>
  <c r="E700" i="54"/>
  <c r="E701" i="54"/>
  <c r="E702" i="54"/>
  <c r="E703" i="54"/>
  <c r="E704" i="54"/>
  <c r="E705" i="54"/>
  <c r="E706" i="54"/>
  <c r="E707" i="54"/>
  <c r="E708" i="54"/>
  <c r="E709" i="54"/>
  <c r="E710" i="54"/>
  <c r="E711" i="54"/>
  <c r="E712" i="54"/>
  <c r="E713" i="54"/>
  <c r="E714" i="54"/>
  <c r="E715" i="54"/>
  <c r="E716" i="54"/>
  <c r="E717" i="54"/>
  <c r="E718" i="54"/>
  <c r="E719" i="54"/>
  <c r="E720" i="54"/>
  <c r="E721" i="54"/>
  <c r="E722" i="54"/>
  <c r="E723" i="54"/>
  <c r="E724" i="54"/>
  <c r="E725" i="54"/>
  <c r="E729" i="54"/>
  <c r="E730" i="54"/>
  <c r="E731" i="54"/>
  <c r="E732" i="54"/>
  <c r="E733" i="54"/>
  <c r="E734" i="54"/>
  <c r="E735" i="54"/>
  <c r="E736" i="54"/>
  <c r="E737" i="54"/>
  <c r="E738" i="54"/>
  <c r="E739" i="54"/>
  <c r="E740" i="54"/>
  <c r="E741" i="54"/>
  <c r="E742" i="54"/>
  <c r="E743" i="54"/>
  <c r="E744" i="54"/>
  <c r="E745" i="54"/>
  <c r="E746" i="54"/>
  <c r="E747" i="54"/>
  <c r="E748" i="54"/>
  <c r="E749" i="54"/>
  <c r="E750" i="54"/>
  <c r="E751" i="54"/>
  <c r="E752" i="54"/>
  <c r="E753" i="54"/>
  <c r="E754" i="54"/>
  <c r="E755" i="54"/>
  <c r="E756" i="54"/>
  <c r="E757" i="54"/>
  <c r="E758" i="54"/>
  <c r="E759" i="54"/>
  <c r="E760" i="54"/>
  <c r="E761" i="54"/>
  <c r="E762" i="54"/>
  <c r="E763" i="54"/>
  <c r="E764" i="54"/>
  <c r="E765" i="54"/>
  <c r="E766" i="54"/>
  <c r="E767" i="54"/>
  <c r="E768" i="54"/>
  <c r="E769" i="54"/>
  <c r="E770" i="54"/>
  <c r="E771" i="54"/>
  <c r="E772" i="54"/>
  <c r="E773" i="54"/>
  <c r="E774" i="54"/>
  <c r="E775" i="54"/>
  <c r="E776" i="54"/>
  <c r="E777" i="54"/>
  <c r="E778" i="54"/>
  <c r="E779" i="54"/>
  <c r="E780" i="54"/>
  <c r="E781" i="54"/>
  <c r="E782" i="54"/>
  <c r="E783" i="54"/>
  <c r="E784" i="54"/>
  <c r="E785" i="54"/>
  <c r="E786" i="54"/>
  <c r="E787" i="54"/>
  <c r="E788" i="54"/>
  <c r="E789" i="54"/>
  <c r="E790" i="54"/>
  <c r="E791" i="54"/>
  <c r="E792" i="54"/>
  <c r="E793" i="54"/>
  <c r="E794" i="54"/>
  <c r="E795" i="54"/>
  <c r="E796" i="54"/>
  <c r="E797" i="54"/>
  <c r="E798" i="54"/>
  <c r="E799" i="54"/>
  <c r="E800" i="54"/>
  <c r="E801" i="54"/>
  <c r="E802" i="54"/>
  <c r="E803" i="54"/>
  <c r="E804" i="54"/>
  <c r="E805" i="54"/>
  <c r="E806" i="54"/>
  <c r="E807" i="54"/>
  <c r="E808" i="54"/>
  <c r="E809" i="54"/>
  <c r="E810" i="54"/>
  <c r="E811" i="54"/>
  <c r="E812" i="54"/>
  <c r="E813" i="54"/>
  <c r="E814" i="54"/>
  <c r="E815" i="54"/>
  <c r="E816" i="54"/>
  <c r="E817" i="54"/>
  <c r="E818" i="54"/>
  <c r="E819" i="54"/>
  <c r="E820" i="54"/>
  <c r="E821" i="54"/>
  <c r="E822" i="54"/>
  <c r="E823" i="54"/>
  <c r="E824" i="54"/>
  <c r="E825" i="54"/>
  <c r="E826" i="54"/>
  <c r="E827" i="54"/>
  <c r="E828" i="54"/>
  <c r="E829" i="54"/>
  <c r="E830" i="54"/>
  <c r="E831" i="54"/>
  <c r="E832" i="54"/>
  <c r="E833" i="54"/>
  <c r="E834" i="54"/>
  <c r="E835" i="54"/>
  <c r="E836" i="54"/>
  <c r="E837" i="54"/>
  <c r="E838" i="54"/>
  <c r="E839" i="54"/>
  <c r="E840" i="54"/>
  <c r="E841" i="54"/>
  <c r="E842" i="54"/>
  <c r="E843" i="54"/>
  <c r="E844" i="54"/>
  <c r="E845" i="54"/>
  <c r="E846" i="54"/>
  <c r="E847" i="54"/>
  <c r="E848" i="54"/>
  <c r="E849" i="54"/>
  <c r="E850" i="54"/>
  <c r="E851" i="54"/>
  <c r="E852" i="54"/>
  <c r="E853" i="54"/>
  <c r="E854" i="54"/>
  <c r="E855" i="54"/>
  <c r="E856" i="54"/>
  <c r="E857" i="54"/>
  <c r="E858" i="54"/>
  <c r="E859" i="54"/>
  <c r="E860" i="54"/>
  <c r="E861" i="54"/>
  <c r="E862" i="54"/>
  <c r="E863" i="54"/>
  <c r="E864" i="54"/>
  <c r="E865" i="54"/>
  <c r="E866" i="54"/>
  <c r="E867" i="54"/>
  <c r="E868" i="54"/>
  <c r="E869" i="54"/>
  <c r="E870" i="54"/>
  <c r="E871" i="54"/>
  <c r="E872" i="54"/>
  <c r="E873" i="54"/>
  <c r="E875" i="54"/>
  <c r="E876" i="54"/>
  <c r="E877" i="54"/>
  <c r="E878" i="54"/>
  <c r="E879" i="54"/>
  <c r="E880" i="54"/>
  <c r="E881" i="54"/>
  <c r="E882" i="54"/>
  <c r="E883" i="54"/>
  <c r="E884" i="54"/>
  <c r="E885" i="54"/>
  <c r="E886" i="54"/>
  <c r="E887" i="54"/>
  <c r="E888" i="54"/>
  <c r="E889" i="54"/>
  <c r="E890" i="54"/>
  <c r="E891" i="54"/>
  <c r="E892" i="54"/>
  <c r="E893" i="54"/>
  <c r="E894" i="54"/>
  <c r="E895" i="54"/>
  <c r="E896" i="54"/>
  <c r="E897" i="54"/>
  <c r="E898" i="54"/>
  <c r="E899" i="54"/>
  <c r="E900" i="54"/>
  <c r="E901" i="54"/>
  <c r="E902" i="54"/>
  <c r="E903" i="54"/>
  <c r="E904" i="54"/>
  <c r="E905" i="54"/>
  <c r="E906" i="54"/>
  <c r="E907" i="54"/>
  <c r="E908" i="54"/>
  <c r="E909" i="54"/>
  <c r="E910" i="54"/>
  <c r="E911" i="54"/>
  <c r="E912" i="54"/>
  <c r="E913" i="54"/>
  <c r="E914" i="54"/>
  <c r="E915" i="54"/>
  <c r="E916" i="54"/>
  <c r="E917" i="54"/>
  <c r="E918" i="54"/>
  <c r="E919" i="54"/>
  <c r="E920" i="54"/>
  <c r="E921" i="54"/>
  <c r="E922" i="54"/>
  <c r="E923" i="54"/>
  <c r="E924" i="54"/>
  <c r="E925" i="54"/>
  <c r="E926" i="54"/>
  <c r="E927" i="54"/>
  <c r="E928" i="54"/>
  <c r="E929" i="54"/>
  <c r="E930" i="54"/>
  <c r="E931" i="54"/>
  <c r="E932" i="54"/>
  <c r="E933" i="54"/>
  <c r="E934" i="54"/>
  <c r="E935" i="54"/>
  <c r="E936" i="54"/>
  <c r="E937" i="54"/>
  <c r="E938" i="54"/>
  <c r="E939" i="54"/>
  <c r="E940" i="54"/>
  <c r="E941" i="54"/>
  <c r="E942" i="54"/>
  <c r="E943" i="54"/>
  <c r="E944" i="54"/>
  <c r="E945" i="54"/>
  <c r="E946" i="54"/>
  <c r="E947" i="54"/>
  <c r="E948" i="54"/>
  <c r="E949" i="54"/>
  <c r="E950" i="54"/>
  <c r="E951" i="54"/>
  <c r="E952" i="54"/>
  <c r="E953" i="54"/>
  <c r="E954" i="54"/>
  <c r="E955" i="54"/>
  <c r="E956" i="54"/>
  <c r="E957" i="54"/>
  <c r="E958" i="54"/>
  <c r="E959" i="54"/>
  <c r="E960" i="54"/>
  <c r="E961" i="54"/>
  <c r="E962" i="54"/>
  <c r="E963" i="54"/>
  <c r="E964" i="54"/>
  <c r="E965" i="54"/>
  <c r="E966" i="54"/>
  <c r="E967" i="54"/>
  <c r="E968" i="54"/>
  <c r="E969" i="54"/>
  <c r="E970" i="54"/>
  <c r="E971" i="54"/>
  <c r="E972" i="54"/>
  <c r="E973" i="54"/>
  <c r="E974" i="54"/>
  <c r="E975" i="54"/>
  <c r="E976" i="54"/>
  <c r="E977" i="54"/>
  <c r="E978" i="54"/>
  <c r="E979" i="54"/>
  <c r="E980" i="54"/>
  <c r="E981" i="54"/>
  <c r="E982" i="54"/>
  <c r="E983" i="54"/>
  <c r="E984" i="54"/>
  <c r="E985" i="54"/>
  <c r="E986" i="54"/>
  <c r="E987" i="54"/>
  <c r="E988" i="54"/>
  <c r="E989" i="54"/>
  <c r="E990" i="54"/>
  <c r="E991" i="54"/>
  <c r="E992" i="54"/>
  <c r="E993" i="54"/>
  <c r="E994" i="54"/>
  <c r="E995" i="54"/>
  <c r="E996" i="54"/>
  <c r="E997" i="54"/>
  <c r="E998" i="54"/>
  <c r="E999" i="54"/>
  <c r="E1000" i="54"/>
  <c r="E1001" i="54"/>
  <c r="E1002" i="54"/>
  <c r="E1003" i="54"/>
  <c r="E1004" i="54"/>
  <c r="E1005" i="54"/>
  <c r="E1006" i="54"/>
  <c r="E1007" i="54"/>
  <c r="E1008" i="54"/>
  <c r="E1009" i="54"/>
  <c r="E1010" i="54"/>
  <c r="E1011" i="54"/>
  <c r="E1012" i="54"/>
  <c r="E1013" i="54"/>
  <c r="E1014" i="54"/>
  <c r="E1015" i="54"/>
  <c r="E1016" i="54"/>
  <c r="E1017" i="54"/>
  <c r="E1018" i="54"/>
  <c r="E1019" i="54"/>
  <c r="E1020" i="54"/>
  <c r="E1021" i="54"/>
  <c r="E1022" i="54"/>
  <c r="E1023" i="54"/>
  <c r="E1024" i="54"/>
  <c r="E1025" i="54"/>
  <c r="E1026" i="54"/>
  <c r="E1027" i="54"/>
  <c r="E1028" i="54"/>
  <c r="E1029" i="54"/>
  <c r="E1030" i="54"/>
  <c r="E1031" i="54"/>
  <c r="E1032" i="54"/>
  <c r="E1033" i="54"/>
  <c r="E1034" i="54"/>
  <c r="E1035" i="54"/>
  <c r="E1036" i="54"/>
  <c r="E1037" i="54"/>
  <c r="E1038" i="54"/>
  <c r="E1039" i="54"/>
  <c r="E1040" i="54"/>
  <c r="E1041" i="54"/>
  <c r="E1042" i="54"/>
  <c r="E1043" i="54"/>
  <c r="E1044" i="54"/>
  <c r="E1045" i="54"/>
  <c r="E1046" i="54"/>
  <c r="E1047" i="54"/>
  <c r="E1048" i="54"/>
  <c r="E1049" i="54"/>
  <c r="E1050" i="54"/>
  <c r="E1051" i="54"/>
  <c r="E1052" i="54"/>
  <c r="E1053" i="54"/>
  <c r="E1054" i="54"/>
  <c r="E1055" i="54"/>
  <c r="E1056" i="54"/>
  <c r="E1057" i="54"/>
  <c r="E1058" i="54"/>
  <c r="E1059" i="54"/>
  <c r="E1060" i="54"/>
  <c r="E1061" i="54"/>
  <c r="E1062" i="54"/>
  <c r="E1063" i="54"/>
  <c r="E1064" i="54"/>
  <c r="E1065" i="54"/>
  <c r="E1066" i="54"/>
  <c r="E1067" i="54"/>
  <c r="E1068" i="54"/>
  <c r="E1069" i="54"/>
  <c r="E1070" i="54"/>
  <c r="E1071" i="54"/>
  <c r="E1072" i="54"/>
  <c r="E1073" i="54"/>
  <c r="E1074" i="54"/>
  <c r="E1075" i="54"/>
  <c r="E1076" i="54"/>
  <c r="E1077" i="54"/>
  <c r="E1078" i="54"/>
  <c r="E1079" i="54"/>
  <c r="E1080" i="54"/>
  <c r="E1081" i="54"/>
  <c r="E1082" i="54"/>
  <c r="E1083" i="54"/>
  <c r="E1084" i="54"/>
  <c r="E1085" i="54"/>
  <c r="E1086" i="54"/>
  <c r="E1087" i="54"/>
  <c r="E1088" i="54"/>
  <c r="E1089" i="54"/>
  <c r="E1090" i="54"/>
  <c r="E1091" i="54"/>
  <c r="E1092" i="54"/>
  <c r="E1093" i="54"/>
  <c r="E1094" i="54"/>
  <c r="E1095" i="54"/>
  <c r="E1096" i="54"/>
  <c r="E1097" i="54"/>
  <c r="E1098" i="54"/>
  <c r="E1099" i="54"/>
  <c r="E1100" i="54"/>
  <c r="E1101" i="54"/>
  <c r="E1102" i="54"/>
  <c r="E1103" i="54"/>
  <c r="E1104" i="54"/>
  <c r="E1105" i="54"/>
  <c r="E1106" i="54"/>
  <c r="E1107" i="54"/>
  <c r="E1108" i="54"/>
  <c r="E1109" i="54"/>
  <c r="E1110" i="54"/>
  <c r="E1111" i="54"/>
  <c r="E1112" i="54"/>
  <c r="E1113" i="54"/>
  <c r="E1114" i="54"/>
  <c r="E1115" i="54"/>
  <c r="E1116" i="54"/>
  <c r="E1117" i="54"/>
  <c r="E1118" i="54"/>
  <c r="E1119" i="54"/>
  <c r="E1120" i="54"/>
  <c r="E1121" i="54"/>
  <c r="E1122" i="54"/>
  <c r="E1123" i="54"/>
  <c r="E1124" i="54"/>
  <c r="E1125" i="54"/>
  <c r="E1126" i="54"/>
  <c r="E1127" i="54"/>
  <c r="E1128" i="54"/>
  <c r="E1129" i="54"/>
  <c r="E1130" i="54"/>
  <c r="E1131" i="54"/>
  <c r="E1132" i="54"/>
  <c r="E1133" i="54"/>
  <c r="E1134" i="54"/>
  <c r="E1135" i="54"/>
  <c r="E1136" i="54"/>
  <c r="E1137" i="54"/>
  <c r="E1138" i="54"/>
  <c r="E1139" i="54"/>
  <c r="E1140" i="54"/>
  <c r="E1141" i="54"/>
  <c r="E1142" i="54"/>
  <c r="E1143" i="54"/>
  <c r="E1144" i="54"/>
  <c r="E1145" i="54"/>
  <c r="E1146" i="54"/>
  <c r="E1147" i="54"/>
  <c r="E1148" i="54"/>
  <c r="E1149" i="54"/>
  <c r="E1150" i="54"/>
  <c r="E1151" i="54"/>
  <c r="E1152" i="54"/>
  <c r="E1153" i="54"/>
  <c r="E1154" i="54"/>
  <c r="E1155" i="54"/>
  <c r="E1156" i="54"/>
  <c r="E1157" i="54"/>
  <c r="E1158" i="54"/>
  <c r="E1159" i="54"/>
  <c r="E1160" i="54"/>
  <c r="E1161" i="54"/>
  <c r="E1162" i="54"/>
  <c r="E1163" i="54"/>
  <c r="E1164" i="54"/>
  <c r="E1165" i="54"/>
  <c r="E1166" i="54"/>
  <c r="E1167" i="54"/>
  <c r="E1168" i="54"/>
  <c r="E1169" i="54"/>
  <c r="E1170" i="54"/>
  <c r="E1171" i="54"/>
  <c r="E1172" i="54"/>
  <c r="E1173" i="54"/>
  <c r="E1174" i="54"/>
  <c r="E1175" i="54"/>
  <c r="E1176" i="54"/>
  <c r="E1177" i="54"/>
  <c r="E1178" i="54"/>
  <c r="E1179" i="54"/>
  <c r="E1180" i="54"/>
  <c r="E1181" i="54"/>
  <c r="E1182" i="54"/>
  <c r="E1183" i="54"/>
  <c r="E1184" i="54"/>
  <c r="E1185" i="54"/>
  <c r="E1186" i="54"/>
  <c r="E1187" i="54"/>
  <c r="E1188" i="54"/>
  <c r="E1189" i="54"/>
  <c r="E1190" i="54"/>
  <c r="E1191" i="54"/>
  <c r="E1192" i="54"/>
  <c r="E1193" i="54"/>
  <c r="E1194" i="54"/>
  <c r="E1195" i="54"/>
  <c r="E1196" i="54"/>
  <c r="E1197" i="54"/>
  <c r="E1198" i="54"/>
  <c r="E1199" i="54"/>
  <c r="E1200" i="54"/>
  <c r="E1201" i="54"/>
  <c r="E1202" i="54"/>
  <c r="E1203" i="54"/>
  <c r="E1204" i="54"/>
  <c r="E1205" i="54"/>
  <c r="E1206" i="54"/>
  <c r="E1207" i="54"/>
  <c r="E1208" i="54"/>
  <c r="E1209" i="54"/>
  <c r="E1210" i="54"/>
  <c r="E1211" i="54"/>
  <c r="E1212" i="54"/>
  <c r="E1213" i="54"/>
  <c r="E1214" i="54"/>
  <c r="E1215" i="54"/>
  <c r="E1216" i="54"/>
  <c r="E1217" i="54"/>
  <c r="E1218" i="54"/>
  <c r="E1219" i="54"/>
  <c r="E1220" i="54"/>
  <c r="E1221" i="54"/>
  <c r="E1222" i="54"/>
  <c r="E1223" i="54"/>
  <c r="E1224" i="54"/>
  <c r="E1225" i="54"/>
  <c r="E1226" i="54"/>
  <c r="E1227" i="54"/>
  <c r="E1228" i="54"/>
  <c r="E1229" i="54"/>
  <c r="E1230" i="54"/>
  <c r="E1231" i="54"/>
  <c r="E1232" i="54"/>
  <c r="E1233" i="54"/>
  <c r="E1234" i="54"/>
  <c r="E1235" i="54"/>
  <c r="E1236" i="54"/>
  <c r="E1237" i="54"/>
  <c r="E1238" i="54"/>
  <c r="E1239" i="54"/>
  <c r="E1240" i="54"/>
  <c r="E1241" i="54"/>
  <c r="E1242" i="54"/>
  <c r="E1243" i="54"/>
  <c r="E1244" i="54"/>
  <c r="E1245" i="54"/>
  <c r="E1246" i="54"/>
  <c r="E1247" i="54"/>
  <c r="E1248" i="54"/>
  <c r="E1249" i="54"/>
  <c r="E1250" i="54"/>
  <c r="E1251" i="54"/>
  <c r="E1252" i="54"/>
  <c r="E1253" i="54"/>
  <c r="E1254" i="54"/>
  <c r="E1255" i="54"/>
  <c r="E1256" i="54"/>
  <c r="E1257" i="54"/>
  <c r="E1258" i="54"/>
  <c r="E1259" i="54"/>
  <c r="E1260" i="54"/>
  <c r="E1261" i="54"/>
  <c r="E1262" i="54"/>
  <c r="E1263" i="54"/>
  <c r="E1264" i="54"/>
  <c r="E1265" i="54"/>
  <c r="E1266" i="54"/>
  <c r="E1267" i="54"/>
  <c r="E1268" i="54"/>
  <c r="E1269" i="54"/>
  <c r="E1270" i="54"/>
  <c r="E1271" i="54"/>
  <c r="E1272" i="54"/>
  <c r="E1273" i="54"/>
  <c r="E1274" i="54"/>
  <c r="E1275" i="54"/>
  <c r="E1276" i="54"/>
  <c r="E1277" i="54"/>
  <c r="E1278" i="54"/>
  <c r="E1279" i="54"/>
  <c r="E1280" i="54"/>
  <c r="E1281" i="54"/>
  <c r="E1282" i="54"/>
  <c r="E1283" i="54"/>
  <c r="E1284" i="54"/>
  <c r="E1285" i="54"/>
  <c r="E1286" i="54"/>
  <c r="E1287" i="54"/>
  <c r="E1288" i="54"/>
  <c r="E1289" i="54"/>
  <c r="E1290" i="54"/>
  <c r="E6" i="54"/>
  <c r="D9" i="18" l="1"/>
  <c r="B17" i="18"/>
  <c r="C9" i="18"/>
  <c r="B9" i="18" l="1"/>
  <c r="E726" i="54" l="1"/>
  <c r="E23" i="12"/>
  <c r="F23" i="12"/>
  <c r="F33" i="12" s="1"/>
  <c r="G23" i="12"/>
  <c r="H23" i="12"/>
  <c r="I23" i="12"/>
  <c r="J23" i="12"/>
  <c r="J33" i="12" s="1"/>
  <c r="K23" i="12"/>
  <c r="L23" i="12"/>
  <c r="M23" i="12"/>
  <c r="N23" i="12"/>
  <c r="N33" i="12" s="1"/>
  <c r="O23" i="12"/>
  <c r="P23" i="12"/>
  <c r="Q23" i="12"/>
  <c r="R23" i="12"/>
  <c r="D6" i="12"/>
  <c r="E6" i="12"/>
  <c r="F6" i="12"/>
  <c r="G6" i="12"/>
  <c r="H6" i="12"/>
  <c r="I6" i="12"/>
  <c r="J6" i="12"/>
  <c r="K6" i="12"/>
  <c r="L6" i="12"/>
  <c r="M6" i="12"/>
  <c r="N6" i="12"/>
  <c r="O6" i="12"/>
  <c r="P6" i="12"/>
  <c r="Q6" i="12"/>
  <c r="R6" i="12"/>
  <c r="C7" i="12"/>
  <c r="C8" i="12"/>
  <c r="C9" i="12"/>
  <c r="C10" i="12"/>
  <c r="C11" i="12"/>
  <c r="C12" i="12"/>
  <c r="C13" i="12"/>
  <c r="C14" i="12"/>
  <c r="C15" i="12"/>
  <c r="C16" i="12"/>
  <c r="C17" i="12"/>
  <c r="C18" i="12"/>
  <c r="C19" i="12"/>
  <c r="C20" i="12"/>
  <c r="C21" i="12"/>
  <c r="C22" i="12"/>
  <c r="D23" i="12"/>
  <c r="C24" i="12"/>
  <c r="C25" i="12"/>
  <c r="C26" i="12"/>
  <c r="C27" i="12"/>
  <c r="C28" i="12"/>
  <c r="C29" i="12"/>
  <c r="C30" i="12"/>
  <c r="C31" i="12"/>
  <c r="L33" i="12"/>
  <c r="P33" i="12"/>
  <c r="H33" i="12" l="1"/>
  <c r="O33" i="12"/>
  <c r="K33" i="12"/>
  <c r="G33" i="12"/>
  <c r="D33" i="12"/>
  <c r="M33" i="12"/>
  <c r="I33" i="12"/>
  <c r="E33" i="12"/>
  <c r="C23" i="12"/>
  <c r="C6" i="12"/>
  <c r="C33" i="12" l="1"/>
  <c r="H16" i="51" l="1"/>
  <c r="H7" i="51"/>
  <c r="H13" i="51" s="1"/>
  <c r="D14" i="51"/>
  <c r="D18" i="51" s="1"/>
  <c r="D16" i="51"/>
  <c r="D7" i="51"/>
  <c r="H8" i="49"/>
  <c r="H9" i="49"/>
  <c r="H10" i="49"/>
  <c r="H16" i="49"/>
  <c r="H18" i="49"/>
  <c r="H7" i="49"/>
  <c r="D14" i="49"/>
  <c r="D15" i="49"/>
  <c r="D16" i="49"/>
  <c r="D18" i="49"/>
  <c r="D7" i="49"/>
  <c r="D13" i="49" s="1"/>
  <c r="H9" i="10"/>
  <c r="H10" i="10"/>
  <c r="H11" i="10"/>
  <c r="H12" i="10"/>
  <c r="H13" i="10"/>
  <c r="H15" i="10"/>
  <c r="H16" i="10"/>
  <c r="H17" i="10"/>
  <c r="H18" i="10"/>
  <c r="H19" i="10"/>
  <c r="H21" i="10"/>
  <c r="H20" i="10" s="1"/>
  <c r="H22" i="10"/>
  <c r="H25" i="10"/>
  <c r="H24" i="10" s="1"/>
  <c r="H26" i="10"/>
  <c r="H27" i="10"/>
  <c r="H29" i="10"/>
  <c r="H30" i="10"/>
  <c r="H31" i="10"/>
  <c r="H33" i="10"/>
  <c r="H32" i="10" s="1"/>
  <c r="H34" i="10"/>
  <c r="H37" i="10"/>
  <c r="H36" i="10" s="1"/>
  <c r="H38" i="10"/>
  <c r="H39" i="10"/>
  <c r="H40" i="10"/>
  <c r="H42" i="10"/>
  <c r="H41" i="10" s="1"/>
  <c r="H43" i="10"/>
  <c r="H44" i="10"/>
  <c r="H45" i="10"/>
  <c r="H48" i="10"/>
  <c r="H49" i="10"/>
  <c r="H50" i="10"/>
  <c r="H51" i="10"/>
  <c r="H52" i="10"/>
  <c r="H53" i="10"/>
  <c r="H54" i="10"/>
  <c r="H55" i="10"/>
  <c r="H56" i="10"/>
  <c r="H57" i="10"/>
  <c r="H58" i="10"/>
  <c r="H59" i="10"/>
  <c r="H60" i="10"/>
  <c r="H61" i="10"/>
  <c r="H62" i="10"/>
  <c r="H64" i="10"/>
  <c r="H65" i="10"/>
  <c r="H66" i="10"/>
  <c r="H69" i="10"/>
  <c r="H70" i="10"/>
  <c r="H71" i="10"/>
  <c r="H68" i="10" s="1"/>
  <c r="H72" i="10"/>
  <c r="H73" i="10"/>
  <c r="H75" i="10"/>
  <c r="H76" i="10"/>
  <c r="H77" i="10"/>
  <c r="H79" i="10"/>
  <c r="H80" i="10"/>
  <c r="H81" i="10"/>
  <c r="H83" i="10"/>
  <c r="H84" i="10"/>
  <c r="H85" i="10"/>
  <c r="H87" i="10"/>
  <c r="H88" i="10"/>
  <c r="H89" i="10"/>
  <c r="H90" i="10"/>
  <c r="H91" i="10"/>
  <c r="H93" i="10"/>
  <c r="H92" i="10" s="1"/>
  <c r="H94" i="10"/>
  <c r="H96" i="10"/>
  <c r="H97" i="10"/>
  <c r="H98" i="10"/>
  <c r="H99" i="10"/>
  <c r="H100" i="10"/>
  <c r="H101" i="10"/>
  <c r="H102" i="10"/>
  <c r="H103" i="10"/>
  <c r="H106" i="10"/>
  <c r="H107" i="10"/>
  <c r="H108" i="10"/>
  <c r="H109" i="10"/>
  <c r="H111" i="10"/>
  <c r="H112" i="10"/>
  <c r="H113" i="10"/>
  <c r="H114" i="10"/>
  <c r="H116" i="10"/>
  <c r="H117" i="10"/>
  <c r="H118" i="10"/>
  <c r="H119" i="10"/>
  <c r="H122" i="10"/>
  <c r="H123" i="10"/>
  <c r="H124" i="10"/>
  <c r="H125" i="10"/>
  <c r="H127" i="10"/>
  <c r="H128" i="10"/>
  <c r="H129" i="10"/>
  <c r="H130" i="10"/>
  <c r="H132" i="10"/>
  <c r="H133" i="10"/>
  <c r="H134" i="10"/>
  <c r="H135" i="10"/>
  <c r="H136" i="10"/>
  <c r="H137" i="10"/>
  <c r="H138" i="10"/>
  <c r="H139" i="10"/>
  <c r="H141" i="10"/>
  <c r="H142" i="10"/>
  <c r="H143" i="10"/>
  <c r="H144" i="10"/>
  <c r="H145" i="10"/>
  <c r="H146" i="10"/>
  <c r="H148" i="10"/>
  <c r="H149" i="10"/>
  <c r="H150" i="10"/>
  <c r="H151" i="10"/>
  <c r="H152" i="10"/>
  <c r="H153" i="10"/>
  <c r="H154" i="10"/>
  <c r="H155" i="10"/>
  <c r="H156" i="10"/>
  <c r="H158" i="10"/>
  <c r="H157" i="10" s="1"/>
  <c r="H159" i="10"/>
  <c r="H161" i="10"/>
  <c r="H162" i="10"/>
  <c r="H166" i="10"/>
  <c r="H167" i="10"/>
  <c r="H170" i="10"/>
  <c r="H171" i="10"/>
  <c r="H172" i="10"/>
  <c r="H174" i="10"/>
  <c r="H175" i="10"/>
  <c r="H176" i="10"/>
  <c r="H177" i="10"/>
  <c r="H178" i="10"/>
  <c r="H179" i="10"/>
  <c r="H180" i="10"/>
  <c r="H181" i="10"/>
  <c r="H184" i="10"/>
  <c r="H185" i="10"/>
  <c r="H186" i="10"/>
  <c r="H187" i="10"/>
  <c r="H188" i="10"/>
  <c r="H189" i="10"/>
  <c r="H190" i="10"/>
  <c r="H191" i="10"/>
  <c r="H192" i="10"/>
  <c r="H193" i="10"/>
  <c r="H195" i="10"/>
  <c r="H196" i="10"/>
  <c r="H197" i="10"/>
  <c r="H198" i="10"/>
  <c r="H199" i="10"/>
  <c r="H200" i="10"/>
  <c r="H201" i="10"/>
  <c r="H202" i="10"/>
  <c r="H203" i="10"/>
  <c r="H204" i="10"/>
  <c r="H205" i="10"/>
  <c r="H206" i="10"/>
  <c r="H207" i="10"/>
  <c r="H208" i="10"/>
  <c r="H209" i="10"/>
  <c r="H211" i="10"/>
  <c r="H212" i="10"/>
  <c r="H213" i="10"/>
  <c r="H214" i="10"/>
  <c r="H215" i="10"/>
  <c r="H216" i="10"/>
  <c r="H217" i="10"/>
  <c r="H218" i="10"/>
  <c r="H219" i="10"/>
  <c r="H220" i="10"/>
  <c r="H221" i="10"/>
  <c r="H222" i="10"/>
  <c r="H223" i="10"/>
  <c r="H224" i="10"/>
  <c r="H225" i="10"/>
  <c r="H228" i="10"/>
  <c r="H229" i="10"/>
  <c r="H230" i="10"/>
  <c r="H231" i="10"/>
  <c r="H232" i="10"/>
  <c r="H233" i="10"/>
  <c r="H234" i="10"/>
  <c r="H235" i="10"/>
  <c r="H236" i="10"/>
  <c r="H237" i="10"/>
  <c r="H238" i="10"/>
  <c r="H239" i="10"/>
  <c r="H241" i="10"/>
  <c r="H242" i="10"/>
  <c r="H243" i="10"/>
  <c r="H244" i="10"/>
  <c r="H245" i="10"/>
  <c r="H246" i="10"/>
  <c r="H247" i="10"/>
  <c r="H248" i="10"/>
  <c r="H251" i="10"/>
  <c r="H250" i="10" s="1"/>
  <c r="H256" i="10"/>
  <c r="H255" i="10" s="1"/>
  <c r="D253" i="10"/>
  <c r="D251" i="10"/>
  <c r="D250" i="10" s="1"/>
  <c r="H9" i="11"/>
  <c r="H10" i="11"/>
  <c r="H11" i="11"/>
  <c r="H12" i="11"/>
  <c r="H13" i="11"/>
  <c r="H15" i="11"/>
  <c r="H16" i="11"/>
  <c r="H17" i="11"/>
  <c r="H18" i="11"/>
  <c r="H19" i="11"/>
  <c r="H21" i="11"/>
  <c r="H22" i="11"/>
  <c r="H25" i="11"/>
  <c r="H48" i="11"/>
  <c r="H49" i="11"/>
  <c r="H50" i="11"/>
  <c r="H51" i="11"/>
  <c r="H52" i="11"/>
  <c r="H53" i="11"/>
  <c r="H54" i="11"/>
  <c r="H55" i="11"/>
  <c r="H56" i="11"/>
  <c r="H57" i="11"/>
  <c r="H58" i="11"/>
  <c r="H59" i="11"/>
  <c r="H60" i="11"/>
  <c r="H61" i="11"/>
  <c r="H62" i="11"/>
  <c r="H64" i="11"/>
  <c r="H75" i="11"/>
  <c r="H76" i="11"/>
  <c r="H77" i="11"/>
  <c r="H96" i="11"/>
  <c r="H170" i="11"/>
  <c r="H171" i="11"/>
  <c r="H184" i="11"/>
  <c r="H185" i="11"/>
  <c r="H186" i="11"/>
  <c r="H187" i="11"/>
  <c r="H188" i="11"/>
  <c r="H189" i="11"/>
  <c r="H190" i="11"/>
  <c r="H191" i="11"/>
  <c r="H192" i="11"/>
  <c r="H193" i="11"/>
  <c r="H205" i="11"/>
  <c r="H208" i="11"/>
  <c r="H209" i="11"/>
  <c r="H224" i="11"/>
  <c r="H247" i="11"/>
  <c r="H248" i="11"/>
  <c r="H251" i="11"/>
  <c r="H256" i="11"/>
  <c r="H255" i="11" s="1"/>
  <c r="D253" i="11"/>
  <c r="D251" i="11"/>
  <c r="D250" i="11" s="1"/>
  <c r="D52" i="11"/>
  <c r="D51" i="11"/>
  <c r="D14" i="11"/>
  <c r="D15" i="11"/>
  <c r="D16" i="11"/>
  <c r="D17" i="11"/>
  <c r="D13" i="11"/>
  <c r="H147" i="10" l="1"/>
  <c r="H82" i="10"/>
  <c r="H14" i="10"/>
  <c r="H169" i="10"/>
  <c r="H160" i="10"/>
  <c r="H86" i="10"/>
  <c r="H8" i="10"/>
  <c r="H240" i="10"/>
  <c r="H227" i="10"/>
  <c r="H165" i="10"/>
  <c r="H140" i="10"/>
  <c r="H131" i="10"/>
  <c r="H126" i="10"/>
  <c r="H121" i="10"/>
  <c r="H115" i="10"/>
  <c r="H110" i="10"/>
  <c r="H105" i="10"/>
  <c r="H95" i="10"/>
  <c r="H78" i="10"/>
  <c r="H63" i="10"/>
  <c r="H28" i="10"/>
  <c r="D12" i="11"/>
  <c r="H47" i="11"/>
  <c r="H173" i="10"/>
  <c r="H74" i="10"/>
  <c r="H183" i="10"/>
  <c r="H47" i="10"/>
  <c r="H13" i="49"/>
  <c r="H210" i="10"/>
  <c r="H194" i="10"/>
  <c r="H20" i="11"/>
  <c r="H183" i="11"/>
  <c r="H74" i="11"/>
  <c r="H14" i="11"/>
  <c r="G255" i="11" l="1"/>
  <c r="G250" i="11"/>
  <c r="H250" i="11" s="1"/>
  <c r="G246" i="11"/>
  <c r="H246" i="11" s="1"/>
  <c r="G245" i="11"/>
  <c r="H245" i="11" s="1"/>
  <c r="G244" i="11"/>
  <c r="H244" i="11" s="1"/>
  <c r="G243" i="11"/>
  <c r="H243" i="11" s="1"/>
  <c r="G242" i="11"/>
  <c r="H242" i="11" s="1"/>
  <c r="G241" i="11"/>
  <c r="H241" i="11" s="1"/>
  <c r="G239" i="11"/>
  <c r="H239" i="11" s="1"/>
  <c r="G238" i="11"/>
  <c r="H238" i="11" s="1"/>
  <c r="G237" i="11"/>
  <c r="H237" i="11" s="1"/>
  <c r="G236" i="11"/>
  <c r="H236" i="11" s="1"/>
  <c r="G235" i="11"/>
  <c r="H235" i="11" s="1"/>
  <c r="G234" i="11"/>
  <c r="H234" i="11" s="1"/>
  <c r="G233" i="11"/>
  <c r="H233" i="11" s="1"/>
  <c r="G232" i="11"/>
  <c r="H232" i="11" s="1"/>
  <c r="G231" i="11"/>
  <c r="H231" i="11" s="1"/>
  <c r="G230" i="11"/>
  <c r="H230" i="11" s="1"/>
  <c r="G229" i="11"/>
  <c r="H229" i="11" s="1"/>
  <c r="G228" i="11"/>
  <c r="H228" i="11" s="1"/>
  <c r="G225" i="11"/>
  <c r="H225" i="11" s="1"/>
  <c r="G223" i="11"/>
  <c r="H223" i="11" s="1"/>
  <c r="G222" i="11"/>
  <c r="H222" i="11" s="1"/>
  <c r="G221" i="11"/>
  <c r="H221" i="11" s="1"/>
  <c r="G220" i="11"/>
  <c r="H220" i="11" s="1"/>
  <c r="G219" i="11"/>
  <c r="H219" i="11" s="1"/>
  <c r="G218" i="11"/>
  <c r="H218" i="11" s="1"/>
  <c r="G217" i="11"/>
  <c r="H217" i="11" s="1"/>
  <c r="G216" i="11"/>
  <c r="H216" i="11" s="1"/>
  <c r="G215" i="11"/>
  <c r="H215" i="11" s="1"/>
  <c r="G214" i="11"/>
  <c r="H214" i="11" s="1"/>
  <c r="G213" i="11"/>
  <c r="H213" i="11" s="1"/>
  <c r="G212" i="11"/>
  <c r="H212" i="11" s="1"/>
  <c r="G211" i="11"/>
  <c r="H211" i="11" s="1"/>
  <c r="H207" i="11"/>
  <c r="H206" i="11"/>
  <c r="H204" i="11"/>
  <c r="G203" i="11"/>
  <c r="H203" i="11" s="1"/>
  <c r="G202" i="11"/>
  <c r="H202" i="11" s="1"/>
  <c r="G201" i="11"/>
  <c r="H201" i="11" s="1"/>
  <c r="G200" i="11"/>
  <c r="H200" i="11" s="1"/>
  <c r="G199" i="11"/>
  <c r="H199" i="11" s="1"/>
  <c r="G198" i="11"/>
  <c r="H198" i="11" s="1"/>
  <c r="G197" i="11"/>
  <c r="H197" i="11" s="1"/>
  <c r="G196" i="11"/>
  <c r="H196" i="11" s="1"/>
  <c r="G195" i="11"/>
  <c r="H195" i="11" s="1"/>
  <c r="G183" i="11"/>
  <c r="G181" i="11"/>
  <c r="H181" i="11" s="1"/>
  <c r="G180" i="11"/>
  <c r="H180" i="11" s="1"/>
  <c r="G179" i="11"/>
  <c r="H179" i="11" s="1"/>
  <c r="G178" i="11"/>
  <c r="H178" i="11" s="1"/>
  <c r="G177" i="11"/>
  <c r="H177" i="11" s="1"/>
  <c r="H176" i="11"/>
  <c r="G175" i="11"/>
  <c r="H175" i="11" s="1"/>
  <c r="G174" i="11"/>
  <c r="H174" i="11" s="1"/>
  <c r="G172" i="11"/>
  <c r="G167" i="11"/>
  <c r="H167" i="11" s="1"/>
  <c r="G166" i="11"/>
  <c r="H166" i="11" s="1"/>
  <c r="G162" i="11"/>
  <c r="H162" i="11" s="1"/>
  <c r="G161" i="11"/>
  <c r="H161" i="11" s="1"/>
  <c r="G159" i="11"/>
  <c r="H159" i="11" s="1"/>
  <c r="G158" i="11"/>
  <c r="H158" i="11" s="1"/>
  <c r="G156" i="11"/>
  <c r="H156" i="11" s="1"/>
  <c r="G155" i="11"/>
  <c r="H155" i="11" s="1"/>
  <c r="G154" i="11"/>
  <c r="H154" i="11" s="1"/>
  <c r="G153" i="11"/>
  <c r="H153" i="11" s="1"/>
  <c r="G152" i="11"/>
  <c r="H152" i="11" s="1"/>
  <c r="G151" i="11"/>
  <c r="H151" i="11" s="1"/>
  <c r="G150" i="11"/>
  <c r="H150" i="11" s="1"/>
  <c r="G149" i="11"/>
  <c r="H149" i="11" s="1"/>
  <c r="G148" i="11"/>
  <c r="H148" i="11" s="1"/>
  <c r="G146" i="11"/>
  <c r="H146" i="11" s="1"/>
  <c r="G145" i="11"/>
  <c r="H145" i="11" s="1"/>
  <c r="G144" i="11"/>
  <c r="H144" i="11" s="1"/>
  <c r="G143" i="11"/>
  <c r="H143" i="11" s="1"/>
  <c r="G142" i="11"/>
  <c r="H142" i="11" s="1"/>
  <c r="G141" i="11"/>
  <c r="H141" i="11" s="1"/>
  <c r="G139" i="11"/>
  <c r="H139" i="11" s="1"/>
  <c r="G138" i="11"/>
  <c r="H138" i="11" s="1"/>
  <c r="G137" i="11"/>
  <c r="H137" i="11" s="1"/>
  <c r="G136" i="11"/>
  <c r="H136" i="11" s="1"/>
  <c r="G135" i="11"/>
  <c r="H135" i="11" s="1"/>
  <c r="G134" i="11"/>
  <c r="H134" i="11" s="1"/>
  <c r="G133" i="11"/>
  <c r="H133" i="11" s="1"/>
  <c r="G132" i="11"/>
  <c r="H132" i="11" s="1"/>
  <c r="G130" i="11"/>
  <c r="H130" i="11" s="1"/>
  <c r="G129" i="11"/>
  <c r="H129" i="11" s="1"/>
  <c r="G128" i="11"/>
  <c r="H128" i="11" s="1"/>
  <c r="G127" i="11"/>
  <c r="H127" i="11" s="1"/>
  <c r="G125" i="11"/>
  <c r="H125" i="11" s="1"/>
  <c r="G124" i="11"/>
  <c r="H124" i="11" s="1"/>
  <c r="G123" i="11"/>
  <c r="H123" i="11" s="1"/>
  <c r="G122" i="11"/>
  <c r="H122" i="11" s="1"/>
  <c r="G119" i="11"/>
  <c r="H119" i="11" s="1"/>
  <c r="G118" i="11"/>
  <c r="H118" i="11" s="1"/>
  <c r="H117" i="11"/>
  <c r="H116" i="11"/>
  <c r="G114" i="11"/>
  <c r="H114" i="11" s="1"/>
  <c r="G113" i="11"/>
  <c r="H113" i="11" s="1"/>
  <c r="G112" i="11"/>
  <c r="H112" i="11" s="1"/>
  <c r="G111" i="11"/>
  <c r="H111" i="11" s="1"/>
  <c r="G109" i="11"/>
  <c r="H109" i="11" s="1"/>
  <c r="G108" i="11"/>
  <c r="H108" i="11" s="1"/>
  <c r="H107" i="11"/>
  <c r="G106" i="11"/>
  <c r="H106" i="11" s="1"/>
  <c r="H103" i="11"/>
  <c r="H102" i="11"/>
  <c r="H101" i="11"/>
  <c r="H100" i="11"/>
  <c r="H99" i="11"/>
  <c r="H98" i="11"/>
  <c r="H97" i="11"/>
  <c r="G94" i="11"/>
  <c r="H94" i="11" s="1"/>
  <c r="H93" i="11"/>
  <c r="G91" i="11"/>
  <c r="H91" i="11" s="1"/>
  <c r="G90" i="11"/>
  <c r="H90" i="11" s="1"/>
  <c r="G89" i="11"/>
  <c r="H89" i="11" s="1"/>
  <c r="G88" i="11"/>
  <c r="H88" i="11" s="1"/>
  <c r="G87" i="11"/>
  <c r="H87" i="11" s="1"/>
  <c r="H85" i="11"/>
  <c r="G84" i="11"/>
  <c r="H84" i="11" s="1"/>
  <c r="G83" i="11"/>
  <c r="H83" i="11" s="1"/>
  <c r="G81" i="11"/>
  <c r="H81" i="11" s="1"/>
  <c r="G80" i="11"/>
  <c r="H80" i="11" s="1"/>
  <c r="G79" i="11"/>
  <c r="H79" i="11" s="1"/>
  <c r="G74" i="11"/>
  <c r="G73" i="11"/>
  <c r="H73" i="11" s="1"/>
  <c r="G72" i="11"/>
  <c r="H72" i="11" s="1"/>
  <c r="G71" i="11"/>
  <c r="H71" i="11" s="1"/>
  <c r="G70" i="11"/>
  <c r="H70" i="11" s="1"/>
  <c r="G69" i="11"/>
  <c r="H69" i="11" s="1"/>
  <c r="G66" i="11"/>
  <c r="H66" i="11" s="1"/>
  <c r="G65" i="11"/>
  <c r="H65" i="11" s="1"/>
  <c r="G45" i="11"/>
  <c r="H45" i="11" s="1"/>
  <c r="G44" i="11"/>
  <c r="H44" i="11" s="1"/>
  <c r="G43" i="11"/>
  <c r="H43" i="11" s="1"/>
  <c r="G42" i="11"/>
  <c r="H42" i="11" s="1"/>
  <c r="G40" i="11"/>
  <c r="H40" i="11" s="1"/>
  <c r="G39" i="11"/>
  <c r="H39" i="11" s="1"/>
  <c r="G38" i="11"/>
  <c r="H38" i="11" s="1"/>
  <c r="G37" i="11"/>
  <c r="H37" i="11" s="1"/>
  <c r="G34" i="11"/>
  <c r="H34" i="11" s="1"/>
  <c r="G33" i="11"/>
  <c r="H33" i="11" s="1"/>
  <c r="G31" i="11"/>
  <c r="H31" i="11" s="1"/>
  <c r="G30" i="11"/>
  <c r="H30" i="11" s="1"/>
  <c r="H29" i="11"/>
  <c r="H27" i="11"/>
  <c r="H26" i="11"/>
  <c r="G20" i="11"/>
  <c r="G14" i="11"/>
  <c r="G8" i="11"/>
  <c r="F255" i="11"/>
  <c r="F240" i="11"/>
  <c r="F227" i="11"/>
  <c r="F183" i="11"/>
  <c r="F173" i="11"/>
  <c r="F169" i="11"/>
  <c r="F165" i="11"/>
  <c r="F160" i="11"/>
  <c r="F157" i="11"/>
  <c r="F147" i="11"/>
  <c r="F140" i="11"/>
  <c r="F131" i="11"/>
  <c r="F126" i="11"/>
  <c r="F121" i="11"/>
  <c r="F115" i="11"/>
  <c r="F110" i="11"/>
  <c r="F105" i="11"/>
  <c r="F95" i="11"/>
  <c r="F92" i="11"/>
  <c r="F86" i="11"/>
  <c r="F82" i="11"/>
  <c r="F78" i="11"/>
  <c r="F74" i="11"/>
  <c r="F68" i="11"/>
  <c r="F63" i="11"/>
  <c r="F41" i="11"/>
  <c r="F36" i="11"/>
  <c r="F32" i="11"/>
  <c r="F28" i="11"/>
  <c r="F24" i="11"/>
  <c r="F20" i="11"/>
  <c r="F14" i="11"/>
  <c r="F8" i="11"/>
  <c r="B46" i="11"/>
  <c r="B34" i="11" s="1"/>
  <c r="B249" i="11" s="1"/>
  <c r="B260" i="11" s="1"/>
  <c r="C255" i="11"/>
  <c r="C250" i="11"/>
  <c r="C50" i="11"/>
  <c r="D50" i="11" s="1"/>
  <c r="C46" i="11"/>
  <c r="C37" i="11"/>
  <c r="C27" i="11"/>
  <c r="C19" i="11"/>
  <c r="H160" i="11" l="1"/>
  <c r="H28" i="11"/>
  <c r="H63" i="11"/>
  <c r="H78" i="11"/>
  <c r="H110" i="11"/>
  <c r="H115" i="11"/>
  <c r="H121" i="11"/>
  <c r="H126" i="11"/>
  <c r="H131" i="11"/>
  <c r="H140" i="11"/>
  <c r="H105" i="11"/>
  <c r="H24" i="11"/>
  <c r="F168" i="11"/>
  <c r="F46" i="11"/>
  <c r="F249" i="11" s="1"/>
  <c r="F260" i="11" s="1"/>
  <c r="H227" i="11"/>
  <c r="H240" i="11"/>
  <c r="H68" i="11"/>
  <c r="H157" i="11"/>
  <c r="H165" i="11"/>
  <c r="H194" i="11"/>
  <c r="H210" i="11"/>
  <c r="H32" i="11"/>
  <c r="H95" i="11"/>
  <c r="G169" i="11"/>
  <c r="H172" i="11"/>
  <c r="H169" i="11" s="1"/>
  <c r="H86" i="11"/>
  <c r="H147" i="11"/>
  <c r="H173" i="11"/>
  <c r="H36" i="11"/>
  <c r="H41" i="11"/>
  <c r="H82" i="11"/>
  <c r="H92" i="11"/>
  <c r="H8" i="11"/>
  <c r="H7" i="11" s="1"/>
  <c r="G7" i="11"/>
  <c r="G32" i="11"/>
  <c r="G160" i="11"/>
  <c r="G227" i="11"/>
  <c r="G240" i="11"/>
  <c r="G165" i="11"/>
  <c r="G92" i="11"/>
  <c r="G95" i="11"/>
  <c r="G24" i="11"/>
  <c r="G63" i="11"/>
  <c r="G78" i="11"/>
  <c r="G110" i="11"/>
  <c r="G115" i="11"/>
  <c r="G126" i="11"/>
  <c r="G131" i="11"/>
  <c r="G140" i="11"/>
  <c r="G68" i="11"/>
  <c r="G82" i="11"/>
  <c r="G194" i="11"/>
  <c r="G210" i="11"/>
  <c r="G105" i="11"/>
  <c r="G28" i="11"/>
  <c r="G86" i="11"/>
  <c r="G147" i="11"/>
  <c r="G41" i="11"/>
  <c r="G121" i="11"/>
  <c r="G157" i="11"/>
  <c r="G173" i="11"/>
  <c r="G36" i="11"/>
  <c r="C34" i="11"/>
  <c r="H23" i="11" l="1"/>
  <c r="H120" i="11"/>
  <c r="H104" i="11"/>
  <c r="H226" i="11"/>
  <c r="H168" i="11"/>
  <c r="H46" i="11"/>
  <c r="H35" i="11"/>
  <c r="G35" i="11"/>
  <c r="C249" i="11"/>
  <c r="D34" i="11"/>
  <c r="G168" i="11"/>
  <c r="G226" i="11"/>
  <c r="G104" i="11"/>
  <c r="G46" i="11"/>
  <c r="G23" i="11"/>
  <c r="G120" i="11"/>
  <c r="C260" i="11" l="1"/>
  <c r="D260" i="11" s="1"/>
  <c r="D249" i="11"/>
  <c r="H249" i="11"/>
  <c r="G249" i="11"/>
  <c r="F13" i="51"/>
  <c r="F18" i="51" l="1"/>
  <c r="G260" i="11"/>
  <c r="H260" i="11"/>
  <c r="G255" i="10"/>
  <c r="G250" i="10"/>
  <c r="G240" i="10"/>
  <c r="G227" i="10"/>
  <c r="G210" i="10"/>
  <c r="G194" i="10"/>
  <c r="G183" i="10"/>
  <c r="G173" i="10"/>
  <c r="G169" i="10"/>
  <c r="G165" i="10"/>
  <c r="G160" i="10"/>
  <c r="G157" i="10"/>
  <c r="G147" i="10"/>
  <c r="G140" i="10"/>
  <c r="G131" i="10"/>
  <c r="G126" i="10"/>
  <c r="G121" i="10"/>
  <c r="G115" i="10"/>
  <c r="G110" i="10"/>
  <c r="G105" i="10"/>
  <c r="G95" i="10"/>
  <c r="G92" i="10"/>
  <c r="G86" i="10"/>
  <c r="G82" i="10"/>
  <c r="G78" i="10"/>
  <c r="G74" i="10"/>
  <c r="G68" i="10"/>
  <c r="G63" i="10"/>
  <c r="G47" i="10"/>
  <c r="G41" i="10"/>
  <c r="G36" i="10"/>
  <c r="G32" i="10"/>
  <c r="G28" i="10"/>
  <c r="G24" i="10"/>
  <c r="G20" i="10"/>
  <c r="G14" i="10"/>
  <c r="G8" i="10"/>
  <c r="F255" i="10"/>
  <c r="F250" i="10"/>
  <c r="F240" i="10"/>
  <c r="F227" i="10"/>
  <c r="F226" i="10" s="1"/>
  <c r="F210" i="10"/>
  <c r="F194" i="10"/>
  <c r="F183" i="10"/>
  <c r="F173" i="10"/>
  <c r="F169" i="10"/>
  <c r="F165" i="10"/>
  <c r="F160" i="10"/>
  <c r="F157" i="10"/>
  <c r="F147" i="10"/>
  <c r="F140" i="10"/>
  <c r="F131" i="10"/>
  <c r="F126" i="10"/>
  <c r="F121" i="10"/>
  <c r="F115" i="10"/>
  <c r="F110" i="10"/>
  <c r="F105" i="10"/>
  <c r="F95" i="10"/>
  <c r="F92" i="10"/>
  <c r="F86" i="10"/>
  <c r="F82" i="10"/>
  <c r="F78" i="10"/>
  <c r="F74" i="10"/>
  <c r="F68" i="10"/>
  <c r="F63" i="10"/>
  <c r="F47" i="10"/>
  <c r="F41" i="10"/>
  <c r="F36" i="10"/>
  <c r="F32" i="10"/>
  <c r="F28" i="10"/>
  <c r="F24" i="10"/>
  <c r="F20" i="10"/>
  <c r="F14" i="10"/>
  <c r="F8" i="10"/>
  <c r="C255" i="10"/>
  <c r="C250" i="10"/>
  <c r="C50" i="10"/>
  <c r="C46" i="10"/>
  <c r="C37" i="10"/>
  <c r="C27" i="10"/>
  <c r="C19" i="10"/>
  <c r="C12" i="10"/>
  <c r="D12" i="10" s="1"/>
  <c r="B255" i="10"/>
  <c r="B250" i="10"/>
  <c r="B50" i="10"/>
  <c r="B46" i="10"/>
  <c r="B37" i="10"/>
  <c r="B27" i="10"/>
  <c r="B19" i="10"/>
  <c r="D50" i="10" l="1"/>
  <c r="F7" i="10"/>
  <c r="F35" i="10"/>
  <c r="G104" i="10"/>
  <c r="F23" i="10"/>
  <c r="B34" i="10"/>
  <c r="B249" i="10" s="1"/>
  <c r="B260" i="10" s="1"/>
  <c r="G120" i="10"/>
  <c r="F120" i="10"/>
  <c r="G7" i="10"/>
  <c r="G46" i="10"/>
  <c r="G168" i="10"/>
  <c r="F104" i="10"/>
  <c r="F46" i="10"/>
  <c r="G35" i="10"/>
  <c r="H104" i="10"/>
  <c r="C34" i="10"/>
  <c r="F168" i="10"/>
  <c r="G23" i="10"/>
  <c r="H23" i="10"/>
  <c r="G226" i="10"/>
  <c r="H226" i="10"/>
  <c r="G249" i="10"/>
  <c r="G260" i="10" s="1"/>
  <c r="F249" i="10" l="1"/>
  <c r="F260" i="10" s="1"/>
  <c r="C249" i="10"/>
  <c r="D34" i="10"/>
  <c r="H168" i="10"/>
  <c r="H7" i="10"/>
  <c r="H46" i="10"/>
  <c r="H120" i="10"/>
  <c r="H35" i="10"/>
  <c r="C260" i="10" l="1"/>
  <c r="D249" i="10"/>
  <c r="D260" i="10" s="1"/>
  <c r="H249" i="10"/>
  <c r="H260" i="10" s="1"/>
  <c r="E57" i="18" l="1"/>
  <c r="E58" i="18"/>
  <c r="E59" i="18"/>
  <c r="E60" i="18"/>
  <c r="E61" i="18"/>
  <c r="E62" i="18"/>
  <c r="E63" i="18"/>
  <c r="E64" i="18"/>
  <c r="E65" i="18"/>
  <c r="E52" i="18"/>
  <c r="E53" i="18"/>
  <c r="E54" i="18"/>
  <c r="E55" i="18"/>
  <c r="F56" i="18"/>
  <c r="G56" i="18"/>
  <c r="L98" i="18" l="1"/>
  <c r="L97" i="18"/>
  <c r="L96" i="18"/>
  <c r="L95" i="18"/>
  <c r="L94" i="18"/>
  <c r="L93" i="18"/>
  <c r="L92" i="18"/>
  <c r="L91" i="18"/>
  <c r="L90" i="18"/>
  <c r="L89" i="18"/>
  <c r="L88" i="18"/>
  <c r="L87" i="18"/>
  <c r="L86" i="18"/>
  <c r="L85" i="18"/>
  <c r="L11" i="18"/>
  <c r="L10" i="18"/>
  <c r="N9" i="18"/>
  <c r="N8" i="18" s="1"/>
  <c r="M9" i="18"/>
  <c r="M8" i="18" s="1"/>
  <c r="E98" i="18"/>
  <c r="E97" i="18"/>
  <c r="E96" i="18"/>
  <c r="E95" i="18"/>
  <c r="E94" i="18"/>
  <c r="E93" i="18"/>
  <c r="E92" i="18"/>
  <c r="G91" i="18"/>
  <c r="F91" i="18"/>
  <c r="E90" i="18"/>
  <c r="E89" i="18"/>
  <c r="E88" i="18"/>
  <c r="E87" i="18"/>
  <c r="E86" i="18"/>
  <c r="G85" i="18"/>
  <c r="F85" i="18"/>
  <c r="E84" i="18"/>
  <c r="E83" i="18"/>
  <c r="E82" i="18"/>
  <c r="E81" i="18"/>
  <c r="F80" i="18"/>
  <c r="E80" i="18" s="1"/>
  <c r="E77" i="18"/>
  <c r="E76" i="18"/>
  <c r="E75" i="18"/>
  <c r="E74" i="18"/>
  <c r="E73" i="18"/>
  <c r="E72" i="18"/>
  <c r="E71" i="18"/>
  <c r="E70" i="18"/>
  <c r="E69" i="18"/>
  <c r="E68" i="18"/>
  <c r="E67" i="18"/>
  <c r="E66" i="18"/>
  <c r="E56" i="18"/>
  <c r="E51" i="18"/>
  <c r="E50" i="18"/>
  <c r="E49" i="18"/>
  <c r="E48" i="18"/>
  <c r="E47" i="18"/>
  <c r="E46" i="18"/>
  <c r="E45" i="18"/>
  <c r="E44" i="18"/>
  <c r="E43" i="18"/>
  <c r="E42" i="18"/>
  <c r="E40" i="18"/>
  <c r="E39" i="18"/>
  <c r="E38" i="18"/>
  <c r="E37" i="18"/>
  <c r="E36" i="18"/>
  <c r="E35" i="18"/>
  <c r="E32" i="18"/>
  <c r="E31" i="18"/>
  <c r="E30" i="18"/>
  <c r="E29" i="18"/>
  <c r="E28" i="18"/>
  <c r="E27" i="18"/>
  <c r="E26" i="18"/>
  <c r="E25" i="18"/>
  <c r="E24" i="18"/>
  <c r="E23" i="18"/>
  <c r="E22" i="18"/>
  <c r="E21" i="18"/>
  <c r="E20" i="18"/>
  <c r="E19" i="18"/>
  <c r="E18" i="18"/>
  <c r="E17" i="18"/>
  <c r="E16" i="18"/>
  <c r="E15" i="18"/>
  <c r="E14" i="18"/>
  <c r="E13" i="18"/>
  <c r="E12" i="18"/>
  <c r="E11" i="18"/>
  <c r="G10" i="18"/>
  <c r="G9" i="18" s="1"/>
  <c r="F10" i="18"/>
  <c r="F9" i="18" s="1"/>
  <c r="E7" i="18"/>
  <c r="I98" i="18"/>
  <c r="B98" i="18"/>
  <c r="I97" i="18"/>
  <c r="B97" i="18"/>
  <c r="I96" i="18"/>
  <c r="B96" i="18"/>
  <c r="I95" i="18"/>
  <c r="B95" i="18"/>
  <c r="I94" i="18"/>
  <c r="B94" i="18"/>
  <c r="I93" i="18"/>
  <c r="B93" i="18"/>
  <c r="I92" i="18"/>
  <c r="B92" i="18"/>
  <c r="I91" i="18"/>
  <c r="D91" i="18"/>
  <c r="D8" i="18" s="1"/>
  <c r="C91" i="18"/>
  <c r="I90" i="18"/>
  <c r="B90" i="18"/>
  <c r="I89" i="18"/>
  <c r="B89" i="18"/>
  <c r="I88" i="18"/>
  <c r="B88" i="18"/>
  <c r="I87" i="18"/>
  <c r="B87" i="18"/>
  <c r="I86" i="18"/>
  <c r="B86" i="18"/>
  <c r="I85" i="18"/>
  <c r="D85" i="18"/>
  <c r="C85" i="18"/>
  <c r="B84" i="18"/>
  <c r="B83" i="18"/>
  <c r="B82" i="18"/>
  <c r="B81" i="18"/>
  <c r="C80" i="18"/>
  <c r="B80" i="18" s="1"/>
  <c r="I11" i="18"/>
  <c r="I10" i="18"/>
  <c r="K9" i="18"/>
  <c r="K8" i="18" s="1"/>
  <c r="J9" i="18"/>
  <c r="E91" i="18" l="1"/>
  <c r="G8" i="18"/>
  <c r="G103" i="18" s="1"/>
  <c r="N7" i="18" s="1"/>
  <c r="N103" i="18" s="1"/>
  <c r="B91" i="18"/>
  <c r="C8" i="18"/>
  <c r="B8" i="18" s="1"/>
  <c r="B85" i="18"/>
  <c r="I9" i="18"/>
  <c r="J8" i="18"/>
  <c r="I8" i="18" s="1"/>
  <c r="L8" i="18"/>
  <c r="D103" i="18"/>
  <c r="K7" i="18" s="1"/>
  <c r="K103" i="18" s="1"/>
  <c r="E85" i="18"/>
  <c r="L9" i="18"/>
  <c r="E10" i="18"/>
  <c r="E9" i="18"/>
  <c r="F8" i="18"/>
  <c r="F103" i="18" l="1"/>
  <c r="E8" i="18"/>
  <c r="M7" i="18" l="1"/>
  <c r="M103" i="18" s="1"/>
  <c r="E103" i="18"/>
  <c r="C103" i="18"/>
  <c r="L103" i="18" l="1"/>
  <c r="L7" i="18"/>
  <c r="B103" i="18"/>
  <c r="J7" i="18"/>
  <c r="J103" i="18" l="1"/>
  <c r="I103" i="18" s="1"/>
  <c r="I7" i="18"/>
  <c r="E249" i="10" l="1"/>
  <c r="B13" i="51" l="1"/>
  <c r="B18" i="51" s="1"/>
</calcChain>
</file>

<file path=xl/sharedStrings.xml><?xml version="1.0" encoding="utf-8"?>
<sst xmlns="http://schemas.openxmlformats.org/spreadsheetml/2006/main" count="16159" uniqueCount="3085">
  <si>
    <t xml:space="preserve"> </t>
  </si>
  <si>
    <t>地区名称</t>
  </si>
  <si>
    <t>北京市</t>
  </si>
  <si>
    <t>天津市</t>
  </si>
  <si>
    <t>河北省</t>
  </si>
  <si>
    <t>山西省</t>
  </si>
  <si>
    <t>内蒙古自治区</t>
  </si>
  <si>
    <t>目  录</t>
  </si>
  <si>
    <t>表一</t>
  </si>
  <si>
    <t>单位：万元</t>
  </si>
  <si>
    <t>项目</t>
  </si>
  <si>
    <t>预算数</t>
  </si>
  <si>
    <t>代码</t>
  </si>
  <si>
    <t>名称</t>
  </si>
  <si>
    <t>为上年预算数的%</t>
  </si>
  <si>
    <t>为上年执行数的%</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</si>
  <si>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</si>
  <si>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</si>
  <si>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</si>
  <si>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</si>
  <si>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</si>
  <si>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</si>
  <si>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</si>
  <si>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</si>
  <si>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</si>
  <si>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</si>
  <si>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</si>
  <si>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</si>
  <si>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</si>
  <si>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</si>
  <si>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</si>
  <si>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</si>
  <si>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</si>
  <si>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</si>
  <si>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</si>
  <si>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</si>
  <si>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</si>
  <si>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</si>
  <si>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</si>
  <si>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</si>
  <si>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收入总计</t>
  </si>
  <si>
    <t>表二</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</si>
  <si>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</si>
  <si>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</si>
  <si>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</si>
  <si>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</si>
  <si>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</si>
  <si>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</si>
  <si>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</si>
  <si>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</si>
  <si>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</si>
  <si>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</si>
  <si>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</si>
  <si>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</si>
  <si>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</si>
  <si>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</si>
  <si>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</si>
  <si>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</si>
  <si>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</si>
  <si>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</si>
  <si>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</si>
  <si>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</si>
  <si>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</si>
  <si>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</si>
  <si>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</si>
  <si>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</si>
  <si>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</si>
  <si>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</si>
  <si>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</si>
  <si>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</si>
  <si>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</si>
  <si>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</si>
  <si>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</si>
  <si>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</si>
  <si>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</si>
  <si>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</si>
  <si>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</si>
  <si>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</si>
  <si>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</si>
  <si>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</si>
  <si>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</si>
  <si>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</si>
  <si>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</si>
  <si>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</si>
  <si>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</si>
  <si>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</si>
  <si>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</si>
  <si>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</si>
  <si>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</si>
  <si>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</si>
  <si>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</si>
  <si>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</si>
  <si>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</si>
  <si>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</si>
  <si>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</si>
  <si>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</si>
  <si>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</si>
  <si>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</si>
  <si>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</si>
  <si>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</si>
  <si>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</si>
  <si>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</si>
  <si>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</si>
  <si>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</si>
  <si>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</si>
  <si>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</si>
  <si>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</si>
  <si>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</si>
  <si>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</si>
  <si>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</si>
  <si>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</si>
  <si>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</si>
  <si>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</si>
  <si>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</si>
  <si>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</si>
  <si>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</si>
  <si>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</si>
  <si>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</si>
  <si>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</si>
  <si>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</si>
  <si>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</si>
  <si>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</si>
  <si>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</si>
  <si>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</si>
  <si>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</si>
  <si>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</si>
  <si>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</si>
  <si>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</si>
  <si>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</si>
  <si>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</si>
  <si>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</si>
  <si>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</si>
  <si>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</si>
  <si>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</si>
  <si>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</si>
  <si>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</si>
  <si>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</si>
  <si>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</si>
  <si>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</si>
  <si>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</si>
  <si>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</si>
  <si>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</si>
  <si>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</si>
  <si>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</si>
  <si>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</si>
  <si>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</si>
  <si>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</si>
  <si>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</si>
  <si>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</si>
  <si>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</si>
  <si>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</si>
  <si>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</si>
  <si>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</si>
  <si>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</si>
  <si>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</si>
  <si>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</si>
  <si>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</si>
  <si>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</si>
  <si>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</si>
  <si>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</si>
  <si>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</si>
  <si>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</si>
  <si>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</si>
  <si>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</si>
  <si>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</si>
  <si>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</si>
  <si>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</si>
  <si>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</si>
  <si>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</si>
  <si>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</si>
  <si>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</si>
  <si>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</si>
  <si>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</si>
  <si>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</si>
  <si>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</si>
  <si>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</si>
  <si>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</si>
  <si>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</si>
  <si>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</si>
  <si>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</si>
  <si>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</si>
  <si>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</si>
  <si>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</si>
  <si>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</si>
  <si>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</si>
  <si>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</si>
  <si>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</si>
  <si>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</si>
  <si>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</si>
  <si>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</si>
  <si>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</si>
  <si>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</si>
  <si>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</si>
  <si>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</si>
  <si>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</si>
  <si>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</si>
  <si>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</si>
  <si>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</si>
  <si>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</si>
  <si>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</si>
  <si>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</si>
  <si>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</si>
  <si>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</si>
  <si>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</si>
  <si>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</si>
  <si>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</si>
  <si>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</si>
  <si>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</si>
  <si>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</si>
  <si>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</si>
  <si>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</si>
  <si>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</si>
  <si>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</si>
  <si>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</si>
  <si>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</si>
  <si>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</si>
  <si>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</si>
  <si>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</si>
  <si>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</si>
  <si>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</si>
  <si>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</si>
  <si>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</si>
  <si>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</si>
  <si>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</si>
  <si>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</si>
  <si>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</si>
  <si>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</si>
  <si>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</si>
  <si>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</si>
  <si>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</si>
  <si>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</si>
  <si>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</si>
  <si>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</si>
  <si>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</si>
  <si>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</si>
  <si>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</si>
  <si>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</si>
  <si>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</si>
  <si>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</si>
  <si>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</si>
  <si>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</si>
  <si>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</si>
  <si>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</si>
  <si>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</si>
  <si>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</si>
  <si>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</si>
  <si>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</si>
  <si>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</si>
  <si>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</si>
  <si>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</si>
  <si>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</si>
  <si>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</si>
  <si>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</si>
  <si>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</si>
  <si>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</si>
  <si>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</si>
  <si>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</si>
  <si>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</si>
  <si>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</si>
  <si>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</si>
  <si>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</si>
  <si>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</si>
  <si>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</si>
  <si>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</si>
  <si>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</si>
  <si>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</si>
  <si>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</si>
  <si>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</si>
  <si>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</si>
  <si>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</si>
  <si>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</si>
  <si>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</si>
  <si>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</si>
  <si>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</si>
  <si>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</si>
  <si>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</si>
  <si>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</si>
  <si>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</si>
  <si>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</si>
  <si>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</si>
  <si>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</si>
  <si>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</si>
  <si>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</si>
  <si>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</si>
  <si>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</si>
  <si>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</si>
  <si>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</si>
  <si>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</si>
  <si>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</si>
  <si>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</si>
  <si>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</si>
  <si>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</si>
  <si>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</si>
  <si>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</si>
  <si>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</si>
  <si>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</si>
  <si>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</si>
  <si>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</si>
  <si>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</si>
  <si>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</si>
  <si>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</si>
  <si>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</si>
  <si>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</si>
  <si>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</si>
  <si>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</si>
  <si>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</si>
  <si>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</si>
  <si>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</si>
  <si>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</si>
  <si>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</si>
  <si>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</si>
  <si>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</si>
  <si>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</si>
  <si>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</si>
  <si>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</si>
  <si>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</si>
  <si>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</si>
  <si>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</si>
  <si>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</si>
  <si>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</si>
  <si>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</si>
  <si>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</si>
  <si>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</si>
  <si>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</si>
  <si>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</si>
  <si>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</si>
  <si>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</si>
  <si>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</si>
  <si>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</si>
  <si>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</si>
  <si>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</si>
  <si>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</si>
  <si>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</si>
  <si>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</si>
  <si>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</si>
  <si>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</si>
  <si>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</si>
  <si>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</si>
  <si>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</si>
  <si>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</si>
  <si>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</si>
  <si>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</si>
  <si>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</si>
  <si>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</si>
  <si>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</si>
  <si>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</si>
  <si>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</si>
  <si>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</si>
  <si>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</si>
  <si>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</si>
  <si>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</si>
  <si>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</si>
  <si>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</si>
  <si>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</si>
  <si>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</si>
  <si>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</si>
  <si>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</si>
  <si>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</si>
  <si>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</si>
  <si>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</si>
  <si>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</si>
  <si>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</si>
  <si>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</si>
  <si>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</si>
  <si>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</si>
  <si>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</si>
  <si>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</si>
  <si>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</si>
  <si>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</si>
  <si>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</si>
  <si>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</si>
  <si>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</si>
  <si>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</si>
  <si>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</si>
  <si>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</si>
  <si>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</si>
  <si>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</si>
  <si>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</si>
  <si>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</si>
  <si>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</si>
  <si>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</si>
  <si>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</si>
  <si>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</si>
  <si>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</si>
  <si>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</si>
  <si>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</si>
  <si>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</si>
  <si>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</si>
  <si>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</si>
  <si>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</si>
  <si>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</si>
  <si>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</si>
  <si>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</si>
  <si>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</si>
  <si>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</si>
  <si>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</si>
  <si>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</si>
  <si>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</si>
  <si>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</si>
  <si>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</si>
  <si>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</si>
  <si>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</si>
  <si>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</si>
  <si>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</si>
  <si>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</si>
  <si>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</si>
  <si>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</si>
  <si>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</si>
  <si>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</si>
  <si>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</si>
  <si>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</si>
  <si>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</si>
  <si>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</si>
  <si>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</si>
  <si>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</si>
  <si>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</si>
  <si>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</si>
  <si>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</si>
  <si>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</si>
  <si>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</si>
  <si>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</si>
  <si>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</si>
  <si>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</si>
  <si>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</si>
  <si>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</si>
  <si>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</si>
  <si>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</si>
  <si>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</si>
  <si>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</si>
  <si>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</si>
  <si>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</si>
  <si>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</si>
  <si>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</si>
  <si>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</si>
  <si>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</si>
  <si>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</si>
  <si>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</si>
  <si>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</si>
  <si>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</si>
  <si>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</si>
  <si>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</si>
  <si>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</si>
  <si>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</si>
  <si>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</si>
  <si>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</si>
  <si>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</si>
  <si>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</si>
  <si>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</si>
  <si>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</si>
  <si>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</si>
  <si>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</si>
  <si>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</si>
  <si>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</si>
  <si>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</si>
  <si>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</si>
  <si>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</si>
  <si>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</si>
  <si>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</si>
  <si>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</si>
  <si>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</si>
  <si>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</si>
  <si>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</si>
  <si>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</si>
  <si>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</si>
  <si>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</si>
  <si>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</si>
  <si>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</si>
  <si>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</si>
  <si>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</si>
  <si>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</si>
  <si>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</si>
  <si>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</si>
  <si>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</si>
  <si>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</si>
  <si>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</si>
  <si>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</si>
  <si>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</si>
  <si>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</si>
  <si>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</si>
  <si>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</si>
  <si>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</si>
  <si>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</si>
  <si>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</si>
  <si>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</si>
  <si>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</si>
  <si>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</si>
  <si>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</si>
  <si>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</si>
  <si>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</si>
  <si>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</si>
  <si>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</si>
  <si>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</si>
  <si>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</si>
  <si>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</si>
  <si>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</si>
  <si>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</si>
  <si>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</si>
  <si>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</si>
  <si>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</si>
  <si>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</si>
  <si>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</si>
  <si>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</si>
  <si>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</si>
  <si>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</si>
  <si>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</si>
  <si>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</si>
  <si>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</si>
  <si>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</si>
  <si>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</si>
  <si>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</si>
  <si>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</si>
  <si>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</si>
  <si>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</si>
  <si>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</si>
  <si>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</si>
  <si>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</si>
  <si>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</si>
  <si>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</si>
  <si>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</si>
  <si>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</si>
  <si>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</si>
  <si>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</si>
  <si>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</si>
  <si>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</si>
  <si>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</si>
  <si>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</si>
  <si>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</si>
  <si>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</si>
  <si>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</si>
  <si>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</si>
  <si>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</si>
  <si>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</si>
  <si>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</si>
  <si>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</si>
  <si>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</si>
  <si>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</si>
  <si>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</si>
  <si>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</si>
  <si>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</si>
  <si>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</si>
  <si>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</si>
  <si>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</si>
  <si>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</si>
  <si>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</si>
  <si>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</si>
  <si>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</si>
  <si>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</si>
  <si>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</si>
  <si>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</si>
  <si>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</si>
  <si>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</si>
  <si>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</si>
  <si>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</si>
  <si>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</si>
  <si>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</si>
  <si>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</si>
  <si>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</si>
  <si>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</si>
  <si>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</si>
  <si>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</si>
  <si>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</si>
  <si>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</si>
  <si>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</si>
  <si>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</si>
  <si>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</si>
  <si>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</si>
  <si>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</si>
  <si>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</si>
  <si>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</si>
  <si>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</si>
  <si>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</si>
  <si>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</si>
  <si>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</si>
  <si>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</si>
  <si>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</si>
  <si>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</si>
  <si>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</si>
  <si>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</si>
  <si>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</si>
  <si>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</si>
  <si>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</si>
  <si>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</si>
  <si>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</si>
  <si>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</si>
  <si>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</si>
  <si>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</si>
  <si>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</si>
  <si>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</si>
  <si>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</si>
  <si>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</si>
  <si>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</si>
  <si>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</si>
  <si>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</si>
  <si>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</si>
  <si>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</si>
  <si>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</si>
  <si>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</si>
  <si>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</si>
  <si>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</si>
  <si>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</si>
  <si>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</si>
  <si>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</si>
  <si>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</si>
  <si>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</si>
  <si>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</si>
  <si>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</si>
  <si>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</si>
  <si>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</si>
  <si>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</si>
  <si>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</si>
  <si>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</si>
  <si>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</si>
  <si>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</si>
  <si>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</si>
  <si>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</si>
  <si>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</si>
  <si>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</si>
  <si>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</si>
  <si>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</si>
  <si>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</si>
  <si>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</si>
  <si>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</si>
  <si>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</si>
  <si>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</si>
  <si>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</si>
  <si>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</si>
  <si>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</si>
  <si>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</si>
  <si>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</si>
  <si>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渔业发展</t>
  </si>
  <si>
    <t xml:space="preserve">      对高校毕业生到基层任职补助</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</si>
  <si>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</si>
  <si>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</si>
  <si>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</si>
  <si>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</si>
  <si>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</si>
  <si>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</si>
  <si>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</si>
  <si>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</si>
  <si>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</si>
  <si>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</si>
  <si>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</si>
  <si>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</si>
  <si>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</si>
  <si>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</si>
  <si>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</si>
  <si>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</si>
  <si>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</si>
  <si>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</si>
  <si>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</si>
  <si>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</si>
  <si>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</si>
  <si>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</si>
  <si>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</si>
  <si>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</si>
  <si>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</si>
  <si>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</si>
  <si>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</si>
  <si>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</si>
  <si>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</si>
  <si>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</si>
  <si>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</si>
  <si>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</si>
  <si>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</si>
  <si>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</si>
  <si>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</si>
  <si>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</si>
  <si>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</si>
  <si>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</si>
  <si>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</si>
  <si>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</si>
  <si>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</si>
  <si>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</si>
  <si>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</si>
  <si>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</si>
  <si>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</si>
  <si>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贷款奖补和贴息</t>
  </si>
  <si>
    <t xml:space="preserve">       “三西”农业建设专项补助</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</si>
  <si>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</si>
  <si>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</si>
  <si>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</si>
  <si>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</si>
  <si>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</si>
  <si>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</si>
  <si>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</si>
  <si>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</si>
  <si>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</si>
  <si>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</si>
  <si>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</si>
  <si>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</si>
  <si>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</si>
  <si>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</si>
  <si>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</si>
  <si>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</si>
  <si>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</si>
  <si>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</si>
  <si>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</si>
  <si>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</si>
  <si>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</si>
  <si>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</si>
  <si>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</si>
  <si>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</si>
  <si>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</si>
  <si>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</si>
  <si>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</si>
  <si>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</si>
  <si>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</si>
  <si>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</si>
  <si>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</si>
  <si>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</si>
  <si>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</si>
  <si>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</si>
  <si>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</si>
  <si>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</si>
  <si>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</si>
  <si>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</si>
  <si>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</si>
  <si>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</si>
  <si>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</si>
  <si>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</si>
  <si>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</si>
  <si>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</si>
  <si>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</si>
  <si>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</si>
  <si>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</si>
  <si>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</si>
  <si>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</si>
  <si>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</si>
  <si>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</si>
  <si>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</si>
  <si>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</si>
  <si>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</si>
  <si>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</si>
  <si>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</si>
  <si>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</si>
  <si>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</si>
  <si>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</si>
  <si>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</si>
  <si>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</si>
  <si>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</si>
  <si>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</si>
  <si>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</si>
  <si>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</si>
  <si>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</si>
  <si>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</si>
  <si>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</si>
  <si>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</si>
  <si>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</si>
  <si>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</si>
  <si>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</si>
  <si>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</si>
  <si>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</si>
  <si>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</si>
  <si>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</si>
  <si>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</si>
  <si>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</si>
  <si>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</si>
  <si>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</si>
  <si>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</si>
  <si>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</si>
  <si>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</si>
  <si>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</si>
  <si>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</si>
  <si>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</si>
  <si>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</si>
  <si>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</si>
  <si>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</si>
  <si>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</si>
  <si>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</si>
  <si>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</si>
  <si>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</si>
  <si>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</si>
  <si>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</si>
  <si>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</si>
  <si>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</si>
  <si>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</si>
  <si>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</si>
  <si>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</si>
  <si>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</si>
  <si>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</si>
  <si>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</si>
  <si>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</si>
  <si>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</si>
  <si>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</si>
  <si>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</si>
  <si>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</si>
  <si>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</si>
  <si>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</si>
  <si>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</si>
  <si>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</si>
  <si>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</si>
  <si>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</si>
  <si>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</si>
  <si>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</si>
  <si>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</si>
  <si>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</si>
  <si>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</si>
  <si>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</si>
  <si>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</si>
  <si>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</si>
  <si>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</si>
  <si>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</si>
  <si>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</si>
  <si>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</si>
  <si>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</si>
  <si>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</si>
  <si>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</si>
  <si>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</si>
  <si>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</si>
  <si>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</si>
  <si>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</si>
  <si>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</si>
  <si>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</si>
  <si>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</si>
  <si>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</si>
  <si>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</si>
  <si>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</si>
  <si>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</si>
  <si>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</si>
  <si>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</si>
  <si>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</si>
  <si>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</si>
  <si>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</si>
  <si>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</si>
  <si>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</si>
  <si>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</si>
  <si>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</si>
  <si>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</si>
  <si>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</si>
  <si>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</si>
  <si>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</si>
  <si>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</si>
  <si>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</si>
  <si>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</si>
  <si>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</si>
  <si>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</si>
  <si>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</si>
  <si>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</si>
  <si>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</si>
  <si>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</si>
  <si>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</si>
  <si>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</si>
  <si>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</si>
  <si>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</si>
  <si>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</si>
  <si>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</si>
  <si>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</si>
  <si>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</si>
  <si>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</si>
  <si>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</si>
  <si>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</si>
  <si>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</si>
  <si>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</si>
  <si>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</si>
  <si>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</si>
  <si>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</si>
  <si>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</si>
  <si>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</si>
  <si>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</si>
  <si>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</si>
  <si>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</si>
  <si>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</si>
  <si>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</si>
  <si>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</si>
  <si>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</si>
  <si>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</si>
  <si>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</si>
  <si>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</si>
  <si>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</si>
  <si>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</si>
  <si>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</si>
  <si>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</si>
  <si>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</si>
  <si>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</si>
  <si>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</si>
  <si>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</si>
  <si>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</si>
  <si>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</si>
  <si>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</si>
  <si>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</si>
  <si>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</si>
  <si>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</si>
  <si>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</si>
  <si>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</si>
  <si>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</si>
  <si>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</si>
  <si>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</si>
  <si>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</si>
  <si>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</si>
  <si>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</si>
  <si>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</si>
  <si>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</si>
  <si>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</si>
  <si>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</si>
  <si>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</si>
  <si>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</si>
  <si>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</si>
  <si>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</si>
  <si>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</si>
  <si>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</si>
  <si>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</si>
  <si>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</si>
  <si>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</si>
  <si>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</si>
  <si>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</si>
  <si>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</si>
  <si>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</si>
  <si>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</si>
  <si>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</si>
  <si>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</si>
  <si>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</si>
  <si>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</si>
  <si>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</si>
  <si>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</si>
  <si>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</si>
  <si>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</si>
  <si>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</si>
  <si>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</si>
  <si>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</si>
  <si>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</si>
  <si>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</si>
  <si>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</si>
  <si>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</si>
  <si>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</si>
  <si>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</si>
  <si>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</si>
  <si>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</si>
  <si>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</si>
  <si>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</si>
  <si>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</si>
  <si>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</si>
  <si>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</si>
  <si>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</si>
  <si>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</si>
  <si>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</si>
  <si>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</si>
  <si>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</si>
  <si>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</si>
  <si>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</si>
  <si>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</si>
  <si>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</si>
  <si>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</si>
  <si>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</si>
  <si>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</si>
  <si>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</si>
  <si>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</si>
  <si>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</si>
  <si>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</si>
  <si>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</si>
  <si>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</si>
  <si>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</si>
  <si>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</si>
  <si>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</si>
  <si>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</si>
  <si>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</si>
  <si>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年初预留</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</si>
  <si>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</si>
  <si>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</si>
  <si>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</si>
  <si>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</si>
  <si>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</si>
  <si>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</si>
  <si>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支出总计</t>
  </si>
  <si>
    <t>表三</t>
  </si>
  <si>
    <t>收入</t>
  </si>
  <si>
    <t>支出</t>
  </si>
  <si>
    <t>本级收入合计</t>
  </si>
  <si>
    <t>本级支出合计</t>
  </si>
  <si>
    <t>转移性收入</t>
  </si>
  <si>
    <t>转移性支出</t>
  </si>
  <si>
    <t xml:space="preserve">  上级补助收入</t>
  </si>
  <si>
    <t xml:space="preserve">  上解上级支出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</si>
  <si>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</si>
  <si>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</si>
  <si>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</si>
  <si>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</si>
  <si>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</si>
  <si>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</si>
  <si>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</si>
  <si>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</si>
  <si>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</si>
  <si>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</si>
  <si>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</si>
  <si>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</si>
  <si>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</si>
  <si>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</si>
  <si>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</si>
  <si>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</si>
  <si>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</si>
  <si>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</si>
  <si>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</si>
  <si>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</si>
  <si>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</si>
  <si>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</si>
  <si>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</si>
  <si>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</si>
  <si>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</si>
  <si>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</si>
  <si>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</si>
  <si>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</si>
  <si>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</si>
  <si>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</si>
  <si>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</si>
  <si>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</si>
  <si>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</si>
  <si>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</si>
  <si>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</si>
  <si>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</si>
  <si>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</si>
  <si>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</si>
  <si>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</si>
  <si>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</si>
  <si>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</si>
  <si>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</si>
  <si>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</si>
  <si>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</si>
  <si>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</si>
  <si>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</si>
  <si>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</si>
  <si>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</si>
  <si>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</si>
  <si>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</si>
  <si>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</si>
  <si>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</si>
  <si>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</si>
  <si>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</si>
  <si>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</si>
  <si>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</si>
  <si>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</si>
  <si>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</si>
  <si>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</si>
  <si>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</si>
  <si>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</si>
  <si>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</si>
  <si>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</si>
  <si>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</si>
  <si>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</si>
  <si>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</si>
  <si>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</si>
  <si>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体制上解收入</t>
  </si>
  <si>
    <t xml:space="preserve">    专项上解收入</t>
  </si>
  <si>
    <t xml:space="preserve">  待偿债置换一般债券上年结余</t>
  </si>
  <si>
    <t xml:space="preserve">  上年结余收入</t>
  </si>
  <si>
    <t xml:space="preserve">  调入资金</t>
  </si>
  <si>
    <t xml:space="preserve">  补助下级支出</t>
  </si>
  <si>
    <t xml:space="preserve">    从政府性基金预算调入</t>
  </si>
  <si>
    <t xml:space="preserve">  调出资金</t>
  </si>
  <si>
    <t xml:space="preserve">    从国有资本经营预算调入</t>
  </si>
  <si>
    <t xml:space="preserve">  安排预算稳定调节基金</t>
  </si>
  <si>
    <t xml:space="preserve">    从其他资金调入</t>
  </si>
  <si>
    <t xml:space="preserve">  补充预算周转金</t>
  </si>
  <si>
    <t xml:space="preserve">  地方政府一般债务收入</t>
  </si>
  <si>
    <t xml:space="preserve">  地方政府一般债务还本支出</t>
  </si>
  <si>
    <t xml:space="preserve">  地方政府一般债务转贷收入</t>
  </si>
  <si>
    <t xml:space="preserve">  地方政府一般债务转贷支出</t>
  </si>
  <si>
    <t xml:space="preserve">  区域间转移性收入</t>
  </si>
  <si>
    <t xml:space="preserve">  区域间转移性支出</t>
  </si>
  <si>
    <t xml:space="preserve">    接受其他地区援助收入</t>
  </si>
  <si>
    <t xml:space="preserve">    援助其他地区支出</t>
  </si>
  <si>
    <t xml:space="preserve">    生态保护补偿转移性收入</t>
  </si>
  <si>
    <t xml:space="preserve">    生态保护补偿转移性支出</t>
  </si>
  <si>
    <t xml:space="preserve">    土地指标调剂转移性收入</t>
  </si>
  <si>
    <t xml:space="preserve">    土地指标调剂转移性支出</t>
  </si>
  <si>
    <t xml:space="preserve">    其他转移性收入</t>
  </si>
  <si>
    <t xml:space="preserve">    其他转移性支出</t>
  </si>
  <si>
    <t xml:space="preserve">  动用预算稳定调节基金</t>
  </si>
  <si>
    <t xml:space="preserve">  计划单列市上解省支出</t>
  </si>
  <si>
    <t xml:space="preserve">  省补助计划单列市收入</t>
  </si>
  <si>
    <t xml:space="preserve">  省补助计划单列市支出</t>
  </si>
  <si>
    <t xml:space="preserve">  计划单列市上解省收入</t>
  </si>
  <si>
    <t xml:space="preserve">  年终结余</t>
  </si>
  <si>
    <t>合计</t>
  </si>
  <si>
    <t>其他支出</t>
  </si>
  <si>
    <t>收入合计</t>
  </si>
  <si>
    <t>小计</t>
  </si>
  <si>
    <t>因公出国（境）费</t>
  </si>
  <si>
    <t>公务用车购置及运行费</t>
  </si>
  <si>
    <t>公务用车购置费</t>
  </si>
  <si>
    <t>公务用车运行费</t>
  </si>
  <si>
    <t>公务接待费</t>
  </si>
  <si>
    <t xml:space="preserve">  一、农网还贷资金收入</t>
  </si>
  <si>
    <t>一、文化旅游体育与传媒支出</t>
  </si>
  <si>
    <t xml:space="preserve">  二、海南省高等级公路车辆通行附加费收入</t>
  </si>
  <si>
    <t xml:space="preserve">    国家电影事业发展专项资金安排的支出</t>
  </si>
  <si>
    <t xml:space="preserve">  三、国家电影事业发展专项资金收入</t>
  </si>
  <si>
    <t xml:space="preserve">      资助国产影片放映</t>
  </si>
  <si>
    <t xml:space="preserve">  四、国有土地收益基金收入</t>
  </si>
  <si>
    <t xml:space="preserve">      资助影院建设</t>
  </si>
  <si>
    <t xml:space="preserve">  五、农业土地开发资金收入</t>
  </si>
  <si>
    <t xml:space="preserve">      资助少数民族语电影译制</t>
  </si>
  <si>
    <t xml:space="preserve">  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</si>
  <si>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</si>
  <si>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</si>
  <si>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</si>
  <si>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</si>
  <si>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</si>
  <si>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</si>
  <si>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</si>
  <si>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</si>
  <si>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</si>
  <si>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</si>
  <si>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</si>
  <si>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 xml:space="preserve">  七、大中型水库库区基金收入</t>
  </si>
  <si>
    <t xml:space="preserve">      地方旅游开发项目补助</t>
  </si>
  <si>
    <t xml:space="preserve">  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</si>
  <si>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</si>
  <si>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</si>
  <si>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</si>
  <si>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</si>
  <si>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</si>
  <si>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 xml:space="preserve">  九、城市基础设施配套费收入</t>
  </si>
  <si>
    <t xml:space="preserve">      其他国家电影事业发展专项资金对应专项债务收入支出</t>
  </si>
  <si>
    <t xml:space="preserve">  十、小型水库移民扶助基金收入</t>
  </si>
  <si>
    <t>二、社会保障和就业支出</t>
  </si>
  <si>
    <t xml:space="preserve">  十一、国家重大水利工程建设基金收入</t>
  </si>
  <si>
    <t xml:space="preserve">    大中型水库移民后期扶持基金支出</t>
  </si>
  <si>
    <t xml:space="preserve">  十二、车辆通行费</t>
  </si>
  <si>
    <t xml:space="preserve">      移民补助</t>
  </si>
  <si>
    <t xml:space="preserve">  十三、污水处理费收入</t>
  </si>
  <si>
    <t xml:space="preserve">      基础设施建设和经济发展</t>
  </si>
  <si>
    <t xml:space="preserve">  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</si>
  <si>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</si>
  <si>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</si>
  <si>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</si>
  <si>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</si>
  <si>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</si>
  <si>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</si>
  <si>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</si>
  <si>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</si>
  <si>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</si>
  <si>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 xml:space="preserve">  十五、其他政府性基金收入</t>
  </si>
  <si>
    <t xml:space="preserve">  十六、专项债务对应项目专项收入</t>
  </si>
  <si>
    <t xml:space="preserve">      其他小型水库移民扶助基金对应专项债务收入安排的支出</t>
  </si>
  <si>
    <t xml:space="preserve">    海南省高等级公路车辆通行附加费专项债务对应项目专项收入</t>
  </si>
  <si>
    <t>三、节能环保支出</t>
  </si>
  <si>
    <t xml:space="preserve">    国家电影事业发展专项资金专项债务对应项目专项收入</t>
  </si>
  <si>
    <t xml:space="preserve">    可再生能源电价附加收入安排的支出</t>
  </si>
  <si>
    <t xml:space="preserve">    国有土地使用权出让金专项债务对应项目专项收入</t>
  </si>
  <si>
    <t xml:space="preserve">      风力发电补助</t>
  </si>
  <si>
    <t xml:space="preserve">      土地储备专项债券对应项目专项收入</t>
  </si>
  <si>
    <t xml:space="preserve">      太阳能发电补助</t>
  </si>
  <si>
    <t xml:space="preserve">      棚户区改造专项债券对应项目专项收入</t>
  </si>
  <si>
    <t xml:space="preserve">      生物质能发电补助</t>
  </si>
  <si>
    <t xml:space="preserve">      其他国有土地使用权出让金专项债务对应项目专项收入</t>
  </si>
  <si>
    <t xml:space="preserve">      其他可再生能源电价附加收入安排的支出</t>
  </si>
  <si>
    <t xml:space="preserve">    农业土地开发资金专项债务对应项目专项收入</t>
  </si>
  <si>
    <t xml:space="preserve">    废弃电器电子产品处理基金支出</t>
  </si>
  <si>
    <t xml:space="preserve">    大中型水库库区基金专项债务对应项目专项收入</t>
  </si>
  <si>
    <t xml:space="preserve">      回收处理费用补贴</t>
  </si>
  <si>
    <t xml:space="preserve">    城市基础设施配套费专项债务对应项目专项收入</t>
  </si>
  <si>
    <t xml:space="preserve">      信息系统建设</t>
  </si>
  <si>
    <t xml:space="preserve">    小型水库移民扶助基金专项债务对应项目专项收入</t>
  </si>
  <si>
    <t xml:space="preserve">      基金征管经费</t>
  </si>
  <si>
    <t xml:space="preserve">    国家重大水利工程建设基金专项债务对应项目专项收入</t>
  </si>
  <si>
    <t xml:space="preserve">      其他废弃电器电子产品处理基金支出</t>
  </si>
  <si>
    <t xml:space="preserve">    车辆通行费专项债务对应项目专项收入</t>
  </si>
  <si>
    <t>四、城乡社区支出</t>
  </si>
  <si>
    <t xml:space="preserve">      政府收费公路专项债务对应项目专项收入</t>
  </si>
  <si>
    <t xml:space="preserve">    国有土地使用权出让收入安排的支出</t>
  </si>
  <si>
    <t xml:space="preserve">      其他车辆通行费专项债务对应项目专项收入</t>
  </si>
  <si>
    <t xml:space="preserve">      征地和拆迁补偿支出</t>
  </si>
  <si>
    <t xml:space="preserve">    污水处理费专项债务对应项目专项收入</t>
  </si>
  <si>
    <t xml:space="preserve">      土地开发支出</t>
  </si>
  <si>
    <t xml:space="preserve">    其他政府性基金专项债务对应项目专项收入</t>
  </si>
  <si>
    <t xml:space="preserve">      城市建设支出</t>
  </si>
  <si>
    <t xml:space="preserve">      其他地方自行试点项目收益专项债券对应项目专项收入</t>
  </si>
  <si>
    <t xml:space="preserve">      农村基础设施建设支出</t>
  </si>
  <si>
    <t xml:space="preserve">      其他政府性基金专项债务对应项目专项收入</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</si>
  <si>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</si>
  <si>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</si>
  <si>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</si>
  <si>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</si>
  <si>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</si>
  <si>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</si>
  <si>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</si>
  <si>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</si>
  <si>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</si>
  <si>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</si>
  <si>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</si>
  <si>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</si>
  <si>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</si>
  <si>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</si>
  <si>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</si>
  <si>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</si>
  <si>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</si>
  <si>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</si>
  <si>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</si>
  <si>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</si>
  <si>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</si>
  <si>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</si>
  <si>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</si>
  <si>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</si>
  <si>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</si>
  <si>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</si>
  <si>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</si>
  <si>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</si>
  <si>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</si>
  <si>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</si>
  <si>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</si>
  <si>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</si>
  <si>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</si>
  <si>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</si>
  <si>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</si>
  <si>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</si>
  <si>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</si>
  <si>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</si>
  <si>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</si>
  <si>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</si>
  <si>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</si>
  <si>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</si>
  <si>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</si>
  <si>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</si>
  <si>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</si>
  <si>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</si>
  <si>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</si>
  <si>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</si>
  <si>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</si>
  <si>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</si>
  <si>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</si>
  <si>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</si>
  <si>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</si>
  <si>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</si>
  <si>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</si>
  <si>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</si>
  <si>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</si>
  <si>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</si>
  <si>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</si>
  <si>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</si>
  <si>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</si>
  <si>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</si>
  <si>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</si>
  <si>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</si>
  <si>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</si>
  <si>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</si>
  <si>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</si>
  <si>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</si>
  <si>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</si>
  <si>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</si>
  <si>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</si>
  <si>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</si>
  <si>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</si>
  <si>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</si>
  <si>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</si>
  <si>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</si>
  <si>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</si>
  <si>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</si>
  <si>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</si>
  <si>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</si>
  <si>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</si>
  <si>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</si>
  <si>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</si>
  <si>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</si>
  <si>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</si>
  <si>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</si>
  <si>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</si>
  <si>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</si>
  <si>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</si>
  <si>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</si>
  <si>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</si>
  <si>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</si>
  <si>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</si>
  <si>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</si>
  <si>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</si>
  <si>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</si>
  <si>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</si>
  <si>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</si>
  <si>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</si>
  <si>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</si>
  <si>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</si>
  <si>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</si>
  <si>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</si>
  <si>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</si>
  <si>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</si>
  <si>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</si>
  <si>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</si>
  <si>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</si>
  <si>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</si>
  <si>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用于巩固脱贫攻坚成果衔接乡村振兴的彩票公益金支出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</si>
  <si>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</si>
  <si>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</si>
  <si>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</si>
  <si>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</si>
  <si>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</si>
  <si>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</si>
  <si>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</si>
  <si>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</si>
  <si>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</si>
  <si>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</si>
  <si>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</si>
  <si>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</si>
  <si>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</si>
  <si>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</si>
  <si>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</si>
  <si>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</si>
  <si>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</si>
  <si>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</si>
  <si>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</si>
  <si>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</si>
  <si>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</si>
  <si>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</si>
  <si>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</si>
  <si>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</si>
  <si>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</si>
  <si>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</si>
  <si>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</si>
  <si>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</si>
  <si>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</si>
  <si>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</si>
  <si>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</si>
  <si>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</si>
  <si>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</si>
  <si>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</si>
  <si>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</si>
  <si>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</si>
  <si>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</si>
  <si>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</si>
  <si>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</si>
  <si>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</si>
  <si>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</si>
  <si>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</si>
  <si>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</si>
  <si>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</si>
  <si>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</si>
  <si>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</si>
  <si>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</si>
  <si>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</si>
  <si>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</si>
  <si>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</si>
  <si>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</si>
  <si>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</si>
  <si>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</si>
  <si>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</si>
  <si>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支出合计</t>
  </si>
  <si>
    <t xml:space="preserve">  转移性收入</t>
  </si>
  <si>
    <t xml:space="preserve">  转移性支出</t>
  </si>
  <si>
    <t xml:space="preserve">    政府性基金补助收入</t>
  </si>
  <si>
    <t xml:space="preserve">    政府性基金补助支出</t>
  </si>
  <si>
    <t xml:space="preserve">  债务收入</t>
  </si>
  <si>
    <t xml:space="preserve">  债务支出</t>
  </si>
  <si>
    <t xml:space="preserve">    地方政府专项债务收入</t>
  </si>
  <si>
    <t xml:space="preserve">    地方政府专项债务还本支出</t>
  </si>
  <si>
    <t xml:space="preserve">    地方政府专项债务转贷收入</t>
  </si>
  <si>
    <t xml:space="preserve">    地方政府专项债务转贷支出</t>
  </si>
  <si>
    <t>收          入</t>
  </si>
  <si>
    <t>支          出</t>
  </si>
  <si>
    <t>项        目</t>
  </si>
  <si>
    <t>一、利润收入</t>
  </si>
  <si>
    <t>一、解决历史遗留问题及改革成本支出</t>
  </si>
  <si>
    <t>二、股利、股息收入</t>
  </si>
  <si>
    <t>二、国有企业资本金注入</t>
  </si>
  <si>
    <t>三、产权转让收入</t>
  </si>
  <si>
    <t>三、国有企业政策性补贴</t>
  </si>
  <si>
    <t>四、清算收入</t>
  </si>
  <si>
    <t>四、其他国有资本经营预算支出</t>
  </si>
  <si>
    <t>五、其他国有资本经营预算收入</t>
  </si>
  <si>
    <t>本年收入合计</t>
  </si>
  <si>
    <t>本年支出合计</t>
  </si>
  <si>
    <t>国有资本经营预算转移支付收入</t>
  </si>
  <si>
    <t>国有资本经营预算转移支付支出</t>
  </si>
  <si>
    <t>国有资本经营预算上解收入</t>
  </si>
  <si>
    <t>国有资本经营预算上解支出</t>
  </si>
  <si>
    <t>国有资本经营预算上年结余收入</t>
  </si>
  <si>
    <t>国有资本经营预算调出资金</t>
  </si>
  <si>
    <t>国有资本经营预算年终结余</t>
  </si>
  <si>
    <t>收 入 总 计</t>
  </si>
  <si>
    <t>支 出 总 计</t>
  </si>
  <si>
    <t>合计</t>
    <phoneticPr fontId="22" type="noConversion"/>
  </si>
  <si>
    <t>市本级</t>
  </si>
  <si>
    <t>当雄县</t>
  </si>
  <si>
    <t>尼木县</t>
  </si>
  <si>
    <t>曲水县</t>
  </si>
  <si>
    <t>堆龙德庆区</t>
  </si>
  <si>
    <t>城关区</t>
  </si>
  <si>
    <t>达孜区</t>
  </si>
  <si>
    <t>墨竹工卡县</t>
  </si>
  <si>
    <t>林周县</t>
  </si>
  <si>
    <t>经开区</t>
  </si>
  <si>
    <t>柳梧新区</t>
  </si>
  <si>
    <t>文创园</t>
  </si>
  <si>
    <t>藏青工业园区</t>
  </si>
  <si>
    <t>一、税收收入</t>
  </si>
  <si>
    <t>二、非税收入</t>
  </si>
  <si>
    <t>一般公共服务</t>
  </si>
  <si>
    <t>外交支出</t>
  </si>
  <si>
    <t>国防支出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</si>
  <si>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</si>
  <si>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</si>
  <si>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</si>
  <si>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</si>
  <si>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</si>
  <si>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</si>
  <si>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</si>
  <si>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</si>
  <si>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</si>
  <si>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</si>
  <si>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</si>
  <si>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</si>
  <si>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</si>
  <si>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</si>
  <si>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</si>
  <si>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</si>
  <si>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 xml:space="preserve">      天然铀能源储备</t>
  </si>
  <si>
    <t>灾害防治及应急管理支出</t>
  </si>
  <si>
    <t>预备费</t>
  </si>
  <si>
    <t>债务付息支出</t>
  </si>
  <si>
    <t>债务发行费用支出</t>
  </si>
  <si>
    <t>单位:万元</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</si>
  <si>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</si>
  <si>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</si>
  <si>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</si>
  <si>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</si>
  <si>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</si>
  <si>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</si>
  <si>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</si>
  <si>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</si>
  <si>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</si>
  <si>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</si>
  <si>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</si>
  <si>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</si>
  <si>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预备费及预留</t>
  </si>
  <si>
    <t>一般公共服务支出</t>
  </si>
  <si>
    <t>公共安全支出</t>
  </si>
  <si>
    <t xml:space="preserve"> 项         目 </t>
  </si>
  <si>
    <t>藏青工业园</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</si>
  <si>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</si>
  <si>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</si>
  <si>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</si>
  <si>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</si>
  <si>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</si>
  <si>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</si>
  <si>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</si>
  <si>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</si>
  <si>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</si>
  <si>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</si>
  <si>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</si>
  <si>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</si>
  <si>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</si>
  <si>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</si>
  <si>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</si>
  <si>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</si>
  <si>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</si>
  <si>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</si>
  <si>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</si>
  <si>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</si>
  <si>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</si>
  <si>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陆生野生动物肇事补偿和肇事保险试点资金（县区10%部分）（拉财字[2018]672号）</t>
  </si>
  <si>
    <t xml:space="preserve">        A.</t>
  </si>
  <si>
    <t>地市群艺馆</t>
  </si>
  <si>
    <t xml:space="preserve">        B.</t>
  </si>
  <si>
    <t>县级综合文化活动中心</t>
  </si>
  <si>
    <t xml:space="preserve">        C.</t>
  </si>
  <si>
    <t>乡镇综合文化活动站</t>
  </si>
  <si>
    <t>经政府认定活佛安保、文化老师、经师、随从等人员相关补助</t>
  </si>
  <si>
    <t>“两新”组织党员活动经费</t>
  </si>
  <si>
    <t>博物馆纪念馆免费开放补助</t>
  </si>
  <si>
    <t>（24）</t>
  </si>
  <si>
    <t>（25）</t>
  </si>
  <si>
    <t>（26）</t>
  </si>
  <si>
    <t>（27）</t>
  </si>
  <si>
    <t>文化人才专项资金</t>
  </si>
  <si>
    <t>（28）</t>
  </si>
  <si>
    <t>“三大节日”59.3.28离退休干部慰问经费</t>
  </si>
  <si>
    <t>（29）</t>
  </si>
  <si>
    <t>各省市援藏工作队活动经费</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</si>
  <si>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</si>
  <si>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</si>
  <si>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</si>
  <si>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</si>
  <si>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</si>
  <si>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</si>
  <si>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</si>
  <si>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</si>
  <si>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</si>
  <si>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</si>
  <si>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</si>
  <si>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</si>
  <si>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</si>
  <si>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</si>
  <si>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</si>
  <si>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</si>
  <si>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</si>
  <si>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</si>
  <si>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</si>
  <si>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</si>
  <si>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</si>
  <si>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</si>
  <si>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</si>
  <si>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</si>
  <si>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</si>
  <si>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</si>
  <si>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</si>
  <si>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</si>
  <si>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</si>
  <si>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</si>
  <si>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</si>
  <si>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</si>
  <si>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（35）</t>
  </si>
  <si>
    <t xml:space="preserve">      （36）</t>
  </si>
  <si>
    <t xml:space="preserve">      （37）</t>
  </si>
  <si>
    <t>基层村干部补贴（村干部误工和村务监督市级配套资金）</t>
  </si>
  <si>
    <t>中央政法转移支付资金</t>
  </si>
  <si>
    <t>公安政法转移支付资金</t>
  </si>
  <si>
    <t>检察政法转移支付资金</t>
  </si>
  <si>
    <t>社区矫正</t>
  </si>
  <si>
    <t>法律援助</t>
  </si>
  <si>
    <t>工资福利支出</t>
  </si>
  <si>
    <t>商品和服务支出</t>
  </si>
  <si>
    <t>项目支出</t>
  </si>
  <si>
    <t>市级财政对教育投入</t>
  </si>
  <si>
    <t>援藏教师工资补差、年终奖、交通生活补助及休假路费</t>
  </si>
  <si>
    <t>乡村幼儿园保育员工资</t>
  </si>
  <si>
    <t>中小学思政课教研基地校经费</t>
  </si>
  <si>
    <t>住房公积金财政配套</t>
  </si>
  <si>
    <t xml:space="preserve">  11.</t>
  </si>
  <si>
    <t xml:space="preserve">    （1）</t>
  </si>
  <si>
    <t>西藏自治区户外运动博览会项目</t>
  </si>
  <si>
    <t>县（区）艺术团市级配套资金</t>
  </si>
  <si>
    <t>退役安置补助经费</t>
  </si>
  <si>
    <t>乡村振兴（社区工作）专干待遇</t>
  </si>
  <si>
    <t>农牧民技能培训补助资金</t>
  </si>
  <si>
    <t>全区“双集中”机构运行及人员经费</t>
  </si>
  <si>
    <t>老年人“两项补贴”</t>
  </si>
  <si>
    <t>高校毕业生市场就业补贴</t>
  </si>
  <si>
    <t>大学生村（居）科技专干、医务人员、农业农村工作专员和乡村幼教人员待遇经费</t>
  </si>
  <si>
    <t>B.</t>
  </si>
  <si>
    <t>餐厨试点城市</t>
  </si>
  <si>
    <t>自治区农业相关转移支付</t>
  </si>
  <si>
    <t>三老人员生活补助</t>
  </si>
  <si>
    <t>消防人员工资补助</t>
  </si>
  <si>
    <t>第一次全国自然灾害综合风险普查自治区级补助经费</t>
  </si>
  <si>
    <t>三级政务服务中心经费</t>
  </si>
  <si>
    <t>（三）</t>
  </si>
  <si>
    <t>宗教界人士开展国情及爱国主义教育活动经费</t>
  </si>
  <si>
    <t>2021年度、2022年度党内激励帮扶资金</t>
  </si>
  <si>
    <t>佛学院分院绩效考评奖励经费</t>
  </si>
  <si>
    <t>2021年因公殉职驻村工作队员家庭慰问经费</t>
  </si>
  <si>
    <t>人大基层立法联系点工作经费</t>
  </si>
  <si>
    <t>特殊疑难信访问题资金</t>
  </si>
  <si>
    <t>自治区派驻哲蚌寺督导组工作经费</t>
  </si>
  <si>
    <t>拉萨市三级政务服务</t>
  </si>
  <si>
    <t>自治区应用技术研究与开发专项资金</t>
  </si>
  <si>
    <t>流动科技馆巡展项目</t>
  </si>
  <si>
    <t>科技特派员生活补助</t>
  </si>
  <si>
    <t>百家科技企业培育工程专项资金</t>
  </si>
  <si>
    <t>科学技术支出专项经费</t>
  </si>
  <si>
    <t>业余体校办学项目经费</t>
  </si>
  <si>
    <t>西藏自治区基层宣讲员补助专项资金</t>
  </si>
  <si>
    <t>农产品调查研究经费</t>
  </si>
  <si>
    <t>铁路护路联防经费</t>
  </si>
  <si>
    <t>债务转贷收入</t>
  </si>
  <si>
    <t>地方政府一般债券转贷收入</t>
  </si>
  <si>
    <t>单位/科目编码</t>
  </si>
  <si>
    <t>单位/科目名称</t>
  </si>
  <si>
    <t>对个人和家庭补助</t>
  </si>
  <si>
    <t>公用经费</t>
  </si>
  <si>
    <t>101001</t>
  </si>
  <si>
    <r>
      <rPr>
        <sz val="11"/>
        <rFont val="宋体"/>
        <family val="3"/>
        <charset val="134"/>
      </rPr>
      <t>拉萨市人大办公室本级</t>
    </r>
  </si>
  <si>
    <t>102001</t>
  </si>
  <si>
    <r>
      <rPr>
        <sz val="11"/>
        <rFont val="宋体"/>
        <family val="3"/>
        <charset val="134"/>
      </rPr>
      <t>中共拉萨市委员会办公室本级</t>
    </r>
  </si>
  <si>
    <t>103001</t>
  </si>
  <si>
    <r>
      <rPr>
        <sz val="11"/>
        <rFont val="宋体"/>
        <family val="3"/>
        <charset val="134"/>
      </rPr>
      <t>拉萨市人民政府办公室本级</t>
    </r>
  </si>
  <si>
    <t>104001</t>
  </si>
  <si>
    <r>
      <rPr>
        <sz val="11"/>
        <rFont val="宋体"/>
        <family val="3"/>
        <charset val="134"/>
      </rPr>
      <t>拉萨市政协办公室本级</t>
    </r>
  </si>
  <si>
    <t>105001</t>
  </si>
  <si>
    <r>
      <rPr>
        <sz val="11"/>
        <rFont val="宋体"/>
        <family val="3"/>
        <charset val="134"/>
      </rPr>
      <t>拉萨市纪检委本级</t>
    </r>
  </si>
  <si>
    <t>106001</t>
  </si>
  <si>
    <r>
      <rPr>
        <sz val="11"/>
        <rFont val="宋体"/>
        <family val="3"/>
        <charset val="134"/>
      </rPr>
      <t>中共拉萨市委员会组织部本级</t>
    </r>
  </si>
  <si>
    <t>107001</t>
  </si>
  <si>
    <r>
      <rPr>
        <sz val="11"/>
        <rFont val="宋体"/>
        <family val="3"/>
        <charset val="134"/>
      </rPr>
      <t>拉萨市委宣传部本级</t>
    </r>
  </si>
  <si>
    <t>108001</t>
  </si>
  <si>
    <r>
      <rPr>
        <sz val="11"/>
        <rFont val="宋体"/>
        <family val="3"/>
        <charset val="134"/>
      </rPr>
      <t>拉萨市发展改革委员会本级</t>
    </r>
  </si>
  <si>
    <t>109001</t>
  </si>
  <si>
    <r>
      <rPr>
        <sz val="11"/>
        <rFont val="宋体"/>
        <family val="3"/>
        <charset val="134"/>
      </rPr>
      <t>拉萨市财政局本级</t>
    </r>
  </si>
  <si>
    <t>110001</t>
  </si>
  <si>
    <r>
      <rPr>
        <sz val="11"/>
        <rFont val="宋体"/>
        <family val="3"/>
        <charset val="134"/>
      </rPr>
      <t>拉萨市审计局本级</t>
    </r>
  </si>
  <si>
    <t>111001</t>
  </si>
  <si>
    <r>
      <rPr>
        <sz val="11"/>
        <rFont val="宋体"/>
        <family val="3"/>
        <charset val="134"/>
      </rPr>
      <t>拉萨市机关工作委员会本级</t>
    </r>
  </si>
  <si>
    <t>112001</t>
  </si>
  <si>
    <r>
      <rPr>
        <sz val="11"/>
        <rFont val="宋体"/>
        <family val="3"/>
        <charset val="134"/>
      </rPr>
      <t>拉萨市商务局本级</t>
    </r>
  </si>
  <si>
    <t>113001</t>
  </si>
  <si>
    <r>
      <rPr>
        <sz val="11"/>
        <rFont val="宋体"/>
        <family val="3"/>
        <charset val="134"/>
      </rPr>
      <t>拉萨市旅游发展局本级</t>
    </r>
  </si>
  <si>
    <t>114001</t>
  </si>
  <si>
    <r>
      <rPr>
        <sz val="11"/>
        <rFont val="宋体"/>
        <family val="3"/>
        <charset val="134"/>
      </rPr>
      <t>拉萨市住房和城乡建设局本级</t>
    </r>
  </si>
  <si>
    <t>114002</t>
  </si>
  <si>
    <r>
      <rPr>
        <sz val="11"/>
        <rFont val="宋体"/>
        <family val="3"/>
        <charset val="134"/>
      </rPr>
      <t>拉萨市房产管理局</t>
    </r>
  </si>
  <si>
    <t>114003</t>
  </si>
  <si>
    <r>
      <rPr>
        <sz val="11"/>
        <rFont val="宋体"/>
        <family val="3"/>
        <charset val="134"/>
      </rPr>
      <t>拉萨市城建档案馆</t>
    </r>
  </si>
  <si>
    <t>114004</t>
  </si>
  <si>
    <r>
      <rPr>
        <sz val="11"/>
        <rFont val="宋体"/>
        <family val="3"/>
        <charset val="134"/>
      </rPr>
      <t>拉萨市建筑工程质量监督站</t>
    </r>
  </si>
  <si>
    <t>115001</t>
  </si>
  <si>
    <r>
      <rPr>
        <sz val="11"/>
        <rFont val="宋体"/>
        <family val="3"/>
        <charset val="134"/>
      </rPr>
      <t>中共拉萨市市委统战部本级</t>
    </r>
  </si>
  <si>
    <t>116001</t>
  </si>
  <si>
    <r>
      <rPr>
        <sz val="11"/>
        <rFont val="宋体"/>
        <family val="3"/>
        <charset val="134"/>
      </rPr>
      <t>拉萨市宗教事务局本级</t>
    </r>
  </si>
  <si>
    <t>117001</t>
  </si>
  <si>
    <r>
      <rPr>
        <sz val="11"/>
        <rFont val="宋体"/>
        <family val="3"/>
        <charset val="134"/>
      </rPr>
      <t>拉萨市民族事务委员会本级</t>
    </r>
  </si>
  <si>
    <t>118001</t>
  </si>
  <si>
    <r>
      <rPr>
        <sz val="11"/>
        <rFont val="宋体"/>
        <family val="3"/>
        <charset val="134"/>
      </rPr>
      <t>拉萨市自然资源局本级</t>
    </r>
  </si>
  <si>
    <t>119001</t>
  </si>
  <si>
    <r>
      <rPr>
        <sz val="11"/>
        <rFont val="宋体"/>
        <family val="3"/>
        <charset val="134"/>
      </rPr>
      <t>拉萨市生态环境局本级</t>
    </r>
  </si>
  <si>
    <t>120001</t>
  </si>
  <si>
    <r>
      <rPr>
        <sz val="11"/>
        <rFont val="宋体"/>
        <family val="3"/>
        <charset val="134"/>
      </rPr>
      <t>拉萨市教育局机关本级</t>
    </r>
  </si>
  <si>
    <t>120002</t>
  </si>
  <si>
    <r>
      <rPr>
        <sz val="11"/>
        <rFont val="宋体"/>
        <family val="3"/>
        <charset val="134"/>
      </rPr>
      <t>拉萨市北京中学</t>
    </r>
  </si>
  <si>
    <t>120003</t>
  </si>
  <si>
    <r>
      <rPr>
        <sz val="11"/>
        <rFont val="宋体"/>
        <family val="3"/>
        <charset val="134"/>
      </rPr>
      <t>拉萨江苏实验中学</t>
    </r>
  </si>
  <si>
    <t>120004</t>
  </si>
  <si>
    <r>
      <rPr>
        <sz val="11"/>
        <rFont val="宋体"/>
        <family val="3"/>
        <charset val="134"/>
      </rPr>
      <t>拉萨北京实验中学</t>
    </r>
  </si>
  <si>
    <t>120005</t>
  </si>
  <si>
    <t>120006</t>
  </si>
  <si>
    <t>120007</t>
  </si>
  <si>
    <t>120008</t>
  </si>
  <si>
    <t>120009</t>
  </si>
  <si>
    <t>120010</t>
  </si>
  <si>
    <r>
      <rPr>
        <sz val="11"/>
        <rFont val="宋体"/>
        <family val="3"/>
        <charset val="134"/>
      </rPr>
      <t>拉萨师范高等专科学校</t>
    </r>
  </si>
  <si>
    <t>120011</t>
  </si>
  <si>
    <t>120012</t>
  </si>
  <si>
    <t>120013</t>
  </si>
  <si>
    <t>121001</t>
  </si>
  <si>
    <r>
      <rPr>
        <sz val="11"/>
        <rFont val="宋体"/>
        <family val="3"/>
        <charset val="134"/>
      </rPr>
      <t>拉萨市文化局本级</t>
    </r>
  </si>
  <si>
    <t>121002</t>
  </si>
  <si>
    <r>
      <rPr>
        <sz val="11"/>
        <rFont val="宋体"/>
        <family val="3"/>
        <charset val="134"/>
      </rPr>
      <t>拉萨市歌舞团</t>
    </r>
  </si>
  <si>
    <t>121003</t>
  </si>
  <si>
    <r>
      <rPr>
        <sz val="11"/>
        <rFont val="宋体"/>
        <family val="3"/>
        <charset val="134"/>
      </rPr>
      <t>拉萨市群众艺术馆</t>
    </r>
  </si>
  <si>
    <t>121004</t>
  </si>
  <si>
    <r>
      <rPr>
        <sz val="11"/>
        <rFont val="宋体"/>
        <family val="3"/>
        <charset val="134"/>
      </rPr>
      <t>西藏牦牛博物馆</t>
    </r>
  </si>
  <si>
    <t>122001</t>
  </si>
  <si>
    <r>
      <rPr>
        <sz val="11"/>
        <rFont val="宋体"/>
        <family val="3"/>
        <charset val="134"/>
      </rPr>
      <t>拉萨市科学技术局本级</t>
    </r>
  </si>
  <si>
    <t>123001</t>
  </si>
  <si>
    <r>
      <rPr>
        <sz val="11"/>
        <rFont val="宋体"/>
        <family val="3"/>
        <charset val="134"/>
      </rPr>
      <t>拉萨市广播电视局本级</t>
    </r>
  </si>
  <si>
    <t>123002</t>
  </si>
  <si>
    <r>
      <rPr>
        <sz val="11"/>
        <rFont val="宋体"/>
        <family val="3"/>
        <charset val="134"/>
      </rPr>
      <t>拉萨市电影发行放映培训中心</t>
    </r>
  </si>
  <si>
    <t>124001</t>
  </si>
  <si>
    <r>
      <rPr>
        <sz val="11"/>
        <rFont val="宋体"/>
        <family val="3"/>
        <charset val="134"/>
      </rPr>
      <t>拉萨市体育局本级</t>
    </r>
  </si>
  <si>
    <t>124002</t>
  </si>
  <si>
    <r>
      <rPr>
        <sz val="11"/>
        <rFont val="宋体"/>
        <family val="3"/>
        <charset val="134"/>
      </rPr>
      <t>拉萨市群众文化体育中心</t>
    </r>
  </si>
  <si>
    <t>125001</t>
  </si>
  <si>
    <r>
      <rPr>
        <sz val="11"/>
        <rFont val="宋体"/>
        <family val="3"/>
        <charset val="134"/>
      </rPr>
      <t>拉萨市外事办公室本级</t>
    </r>
  </si>
  <si>
    <t>126001</t>
  </si>
  <si>
    <r>
      <rPr>
        <sz val="11"/>
        <rFont val="宋体"/>
        <family val="3"/>
        <charset val="134"/>
      </rPr>
      <t>中共拉萨市委党校本级</t>
    </r>
  </si>
  <si>
    <t>127001</t>
  </si>
  <si>
    <r>
      <rPr>
        <sz val="11"/>
        <rFont val="宋体"/>
        <family val="3"/>
        <charset val="134"/>
      </rPr>
      <t>拉萨市城市管理和综合执法局本级</t>
    </r>
  </si>
  <si>
    <t>127002</t>
  </si>
  <si>
    <r>
      <rPr>
        <sz val="11"/>
        <rFont val="宋体"/>
        <family val="3"/>
        <charset val="134"/>
      </rPr>
      <t>拉萨市环境卫生管理局</t>
    </r>
  </si>
  <si>
    <t>127003</t>
  </si>
  <si>
    <t>127004</t>
  </si>
  <si>
    <r>
      <rPr>
        <sz val="11"/>
        <rFont val="宋体"/>
        <family val="3"/>
        <charset val="134"/>
      </rPr>
      <t>拉萨市园林局</t>
    </r>
  </si>
  <si>
    <t>129001</t>
  </si>
  <si>
    <r>
      <rPr>
        <sz val="11"/>
        <rFont val="宋体"/>
        <family val="3"/>
        <charset val="134"/>
      </rPr>
      <t>拉萨市统计局本级</t>
    </r>
  </si>
  <si>
    <t>130001</t>
  </si>
  <si>
    <r>
      <rPr>
        <sz val="11"/>
        <rFont val="宋体"/>
        <family val="3"/>
        <charset val="134"/>
      </rPr>
      <t>拉萨市委档案局本级</t>
    </r>
  </si>
  <si>
    <t>131001</t>
  </si>
  <si>
    <r>
      <rPr>
        <sz val="11"/>
        <rFont val="宋体"/>
        <family val="3"/>
        <charset val="134"/>
      </rPr>
      <t>拉萨市文学艺术界联合会本级</t>
    </r>
  </si>
  <si>
    <t>132001</t>
  </si>
  <si>
    <r>
      <rPr>
        <sz val="11"/>
        <rFont val="宋体"/>
        <family val="3"/>
        <charset val="134"/>
      </rPr>
      <t>拉萨市工商业联合会本级</t>
    </r>
  </si>
  <si>
    <t>133001</t>
  </si>
  <si>
    <t>134001</t>
  </si>
  <si>
    <r>
      <rPr>
        <sz val="11"/>
        <rFont val="宋体"/>
        <family val="3"/>
        <charset val="134"/>
      </rPr>
      <t>共青团拉萨市委员会本级</t>
    </r>
  </si>
  <si>
    <t>134002</t>
  </si>
  <si>
    <r>
      <rPr>
        <sz val="11"/>
        <rFont val="宋体"/>
        <family val="3"/>
        <charset val="134"/>
      </rPr>
      <t>拉萨市少年儿童活动中心</t>
    </r>
  </si>
  <si>
    <t>135001</t>
  </si>
  <si>
    <r>
      <rPr>
        <sz val="11"/>
        <rFont val="宋体"/>
        <family val="3"/>
        <charset val="134"/>
      </rPr>
      <t>拉萨市妇女联合会本级</t>
    </r>
  </si>
  <si>
    <t>136001</t>
  </si>
  <si>
    <r>
      <rPr>
        <sz val="11"/>
        <rFont val="宋体"/>
        <family val="3"/>
        <charset val="134"/>
      </rPr>
      <t>拉萨市编译局本级</t>
    </r>
  </si>
  <si>
    <t>137001</t>
  </si>
  <si>
    <r>
      <rPr>
        <sz val="11"/>
        <rFont val="宋体"/>
        <family val="3"/>
        <charset val="134"/>
      </rPr>
      <t>拉萨市布达拉宫广场管理处本级</t>
    </r>
  </si>
  <si>
    <t>138001</t>
  </si>
  <si>
    <r>
      <rPr>
        <sz val="11"/>
        <rFont val="宋体"/>
        <family val="3"/>
        <charset val="134"/>
      </rPr>
      <t>中共拉萨市委员会政法委员会本级</t>
    </r>
  </si>
  <si>
    <t>139001</t>
  </si>
  <si>
    <r>
      <rPr>
        <sz val="11"/>
        <rFont val="宋体"/>
        <family val="3"/>
        <charset val="134"/>
      </rPr>
      <t>拉萨市应急管理局本级</t>
    </r>
  </si>
  <si>
    <t>140001</t>
  </si>
  <si>
    <r>
      <rPr>
        <sz val="11"/>
        <rFont val="宋体"/>
        <family val="3"/>
        <charset val="134"/>
      </rPr>
      <t>拉萨市公安局机关本级</t>
    </r>
  </si>
  <si>
    <t>140002</t>
  </si>
  <si>
    <r>
      <rPr>
        <sz val="11"/>
        <rFont val="宋体"/>
        <family val="3"/>
        <charset val="134"/>
      </rPr>
      <t>拉萨市交警支队</t>
    </r>
  </si>
  <si>
    <t>140003</t>
  </si>
  <si>
    <t>140004</t>
  </si>
  <si>
    <r>
      <rPr>
        <sz val="11"/>
        <rFont val="宋体"/>
        <family val="3"/>
        <charset val="134"/>
      </rPr>
      <t>拉萨市公安局特警支队</t>
    </r>
  </si>
  <si>
    <t>140005</t>
  </si>
  <si>
    <r>
      <rPr>
        <sz val="11"/>
        <rFont val="宋体"/>
        <family val="3"/>
        <charset val="134"/>
      </rPr>
      <t>拉萨市公安局监管支队</t>
    </r>
  </si>
  <si>
    <t>140006</t>
  </si>
  <si>
    <t>141001</t>
  </si>
  <si>
    <r>
      <rPr>
        <sz val="11"/>
        <rFont val="宋体"/>
        <family val="3"/>
        <charset val="134"/>
      </rPr>
      <t>拉萨市司法局本级</t>
    </r>
  </si>
  <si>
    <t>141002</t>
  </si>
  <si>
    <r>
      <rPr>
        <sz val="11"/>
        <rFont val="宋体"/>
        <family val="3"/>
        <charset val="134"/>
      </rPr>
      <t>阳光公证处</t>
    </r>
  </si>
  <si>
    <t>143001</t>
  </si>
  <si>
    <r>
      <rPr>
        <sz val="11"/>
        <rFont val="宋体"/>
        <family val="3"/>
        <charset val="134"/>
      </rPr>
      <t>拉萨市八廓古城管理委员会本级</t>
    </r>
  </si>
  <si>
    <t>143002</t>
  </si>
  <si>
    <t>144001</t>
  </si>
  <si>
    <r>
      <rPr>
        <sz val="11"/>
        <rFont val="宋体"/>
        <family val="3"/>
        <charset val="134"/>
      </rPr>
      <t>拉萨市八廓古城公安局本级</t>
    </r>
  </si>
  <si>
    <t>145001</t>
  </si>
  <si>
    <r>
      <rPr>
        <sz val="11"/>
        <rFont val="宋体"/>
        <family val="3"/>
        <charset val="134"/>
      </rPr>
      <t>拉萨市信访局本级</t>
    </r>
  </si>
  <si>
    <t>146001</t>
  </si>
  <si>
    <r>
      <rPr>
        <sz val="11"/>
        <rFont val="宋体"/>
        <family val="3"/>
        <charset val="134"/>
      </rPr>
      <t>拉萨市行政审批局本级</t>
    </r>
  </si>
  <si>
    <t>147001</t>
  </si>
  <si>
    <r>
      <rPr>
        <sz val="11"/>
        <rFont val="宋体"/>
        <family val="3"/>
        <charset val="134"/>
      </rPr>
      <t>拉萨市国安办本级</t>
    </r>
  </si>
  <si>
    <t>148001</t>
  </si>
  <si>
    <r>
      <rPr>
        <sz val="11"/>
        <rFont val="宋体"/>
        <family val="3"/>
        <charset val="134"/>
      </rPr>
      <t>拉萨市市场监督管理局本级</t>
    </r>
  </si>
  <si>
    <t>149001</t>
  </si>
  <si>
    <r>
      <rPr>
        <sz val="11"/>
        <rFont val="宋体"/>
        <family val="3"/>
        <charset val="134"/>
      </rPr>
      <t>拉萨市委网信办（市大数据发展管理局）本级</t>
    </r>
  </si>
  <si>
    <t>151001</t>
  </si>
  <si>
    <r>
      <rPr>
        <sz val="11"/>
        <rFont val="宋体"/>
        <family val="3"/>
        <charset val="134"/>
      </rPr>
      <t>驻京办事处本级</t>
    </r>
  </si>
  <si>
    <t>153001</t>
  </si>
  <si>
    <r>
      <rPr>
        <sz val="11"/>
        <rFont val="宋体"/>
        <family val="3"/>
        <charset val="134"/>
      </rPr>
      <t>大昭寺管理委员会本级</t>
    </r>
  </si>
  <si>
    <t>154001</t>
  </si>
  <si>
    <r>
      <rPr>
        <sz val="11"/>
        <rFont val="宋体"/>
        <family val="3"/>
        <charset val="134"/>
      </rPr>
      <t>色拉寺管理委员会本级</t>
    </r>
  </si>
  <si>
    <t>155001</t>
  </si>
  <si>
    <r>
      <rPr>
        <sz val="11"/>
        <rFont val="宋体"/>
        <family val="3"/>
        <charset val="134"/>
      </rPr>
      <t>甘丹寺管理委员会本级</t>
    </r>
  </si>
  <si>
    <t>156001</t>
  </si>
  <si>
    <r>
      <rPr>
        <sz val="11"/>
        <rFont val="宋体"/>
        <family val="3"/>
        <charset val="134"/>
      </rPr>
      <t>哲蚌寺管理委员会本级</t>
    </r>
  </si>
  <si>
    <t>157001</t>
  </si>
  <si>
    <r>
      <rPr>
        <sz val="11"/>
        <rFont val="宋体"/>
        <family val="3"/>
        <charset val="134"/>
      </rPr>
      <t>拉萨市农业农村局本级</t>
    </r>
  </si>
  <si>
    <t>157002</t>
  </si>
  <si>
    <r>
      <rPr>
        <sz val="11"/>
        <rFont val="宋体"/>
        <family val="3"/>
        <charset val="134"/>
      </rPr>
      <t>拉萨市农技推广站</t>
    </r>
  </si>
  <si>
    <t>157003</t>
  </si>
  <si>
    <t>157004</t>
  </si>
  <si>
    <r>
      <rPr>
        <sz val="11"/>
        <rFont val="宋体"/>
        <family val="3"/>
        <charset val="134"/>
      </rPr>
      <t>拉萨市种籽管理站</t>
    </r>
  </si>
  <si>
    <t>157005</t>
  </si>
  <si>
    <t>157006</t>
  </si>
  <si>
    <r>
      <rPr>
        <sz val="11"/>
        <rFont val="宋体"/>
        <family val="3"/>
        <charset val="134"/>
      </rPr>
      <t>拉萨市动物卫生植物检预监督所（动检站）</t>
    </r>
  </si>
  <si>
    <t>157007</t>
  </si>
  <si>
    <r>
      <rPr>
        <sz val="11"/>
        <rFont val="宋体"/>
        <family val="3"/>
        <charset val="134"/>
      </rPr>
      <t>拉萨市农畜产品质量安全检测中心</t>
    </r>
  </si>
  <si>
    <t>158001</t>
  </si>
  <si>
    <r>
      <rPr>
        <sz val="11"/>
        <rFont val="宋体"/>
        <family val="3"/>
        <charset val="134"/>
      </rPr>
      <t>拉萨市水利局本级</t>
    </r>
  </si>
  <si>
    <t>159001</t>
  </si>
  <si>
    <r>
      <rPr>
        <sz val="11"/>
        <rFont val="宋体"/>
        <family val="3"/>
        <charset val="134"/>
      </rPr>
      <t>拉萨市林业和草原局本级</t>
    </r>
  </si>
  <si>
    <t>160001</t>
  </si>
  <si>
    <t>161001</t>
  </si>
  <si>
    <t>162001</t>
  </si>
  <si>
    <r>
      <rPr>
        <sz val="11"/>
        <rFont val="宋体"/>
        <family val="3"/>
        <charset val="134"/>
      </rPr>
      <t>拉萨市经济和信息化局本级</t>
    </r>
  </si>
  <si>
    <t>163001</t>
  </si>
  <si>
    <r>
      <rPr>
        <sz val="11"/>
        <rFont val="宋体"/>
        <family val="3"/>
        <charset val="134"/>
      </rPr>
      <t>拉萨市国有资产监督管理委员会本级</t>
    </r>
  </si>
  <si>
    <t>164001</t>
  </si>
  <si>
    <r>
      <rPr>
        <sz val="11"/>
        <rFont val="宋体"/>
        <family val="3"/>
        <charset val="134"/>
      </rPr>
      <t>拉萨市交通运输局本级</t>
    </r>
  </si>
  <si>
    <t>164002</t>
  </si>
  <si>
    <r>
      <rPr>
        <sz val="11"/>
        <rFont val="宋体"/>
        <family val="3"/>
        <charset val="134"/>
      </rPr>
      <t>拉萨市道路运输管理局</t>
    </r>
  </si>
  <si>
    <t>165001</t>
  </si>
  <si>
    <r>
      <rPr>
        <sz val="11"/>
        <rFont val="宋体"/>
        <family val="3"/>
        <charset val="134"/>
      </rPr>
      <t>拉萨市卫生健康委员会本级</t>
    </r>
  </si>
  <si>
    <t>165002</t>
  </si>
  <si>
    <t>165004</t>
  </si>
  <si>
    <r>
      <rPr>
        <sz val="11"/>
        <rFont val="宋体"/>
        <family val="3"/>
        <charset val="134"/>
      </rPr>
      <t>拉萨市疾病预防控制中心</t>
    </r>
  </si>
  <si>
    <t>165005</t>
  </si>
  <si>
    <r>
      <rPr>
        <sz val="11"/>
        <rFont val="宋体"/>
        <family val="3"/>
        <charset val="134"/>
      </rPr>
      <t>拉萨市卫生职工学校</t>
    </r>
  </si>
  <si>
    <t>166001</t>
  </si>
  <si>
    <r>
      <rPr>
        <sz val="11"/>
        <rFont val="宋体"/>
        <family val="3"/>
        <charset val="134"/>
      </rPr>
      <t>拉萨市民政局本级</t>
    </r>
  </si>
  <si>
    <t>166002</t>
  </si>
  <si>
    <r>
      <rPr>
        <sz val="11"/>
        <rFont val="宋体"/>
        <family val="3"/>
        <charset val="134"/>
      </rPr>
      <t>拉萨市救助管理站</t>
    </r>
  </si>
  <si>
    <t>166003</t>
  </si>
  <si>
    <r>
      <rPr>
        <sz val="11"/>
        <rFont val="宋体"/>
        <family val="3"/>
        <charset val="134"/>
      </rPr>
      <t>拉萨市儿童福利院</t>
    </r>
  </si>
  <si>
    <t>166004</t>
  </si>
  <si>
    <r>
      <rPr>
        <sz val="11"/>
        <rFont val="宋体"/>
        <family val="3"/>
        <charset val="134"/>
      </rPr>
      <t>拉萨市社会福利院</t>
    </r>
  </si>
  <si>
    <t>166005</t>
  </si>
  <si>
    <r>
      <rPr>
        <sz val="11"/>
        <rFont val="宋体"/>
        <family val="3"/>
        <charset val="134"/>
      </rPr>
      <t>中国拉萨SOS儿童村</t>
    </r>
  </si>
  <si>
    <t>167001</t>
  </si>
  <si>
    <r>
      <rPr>
        <sz val="11"/>
        <rFont val="宋体"/>
        <family val="3"/>
        <charset val="134"/>
      </rPr>
      <t>拉萨市残疾人联合会本级</t>
    </r>
  </si>
  <si>
    <t>167002</t>
  </si>
  <si>
    <t>167003</t>
  </si>
  <si>
    <t>167004</t>
  </si>
  <si>
    <t>168001</t>
  </si>
  <si>
    <r>
      <rPr>
        <sz val="11"/>
        <rFont val="宋体"/>
        <family val="3"/>
        <charset val="134"/>
      </rPr>
      <t>拉萨市医疗保障局本级</t>
    </r>
  </si>
  <si>
    <t>169001</t>
  </si>
  <si>
    <r>
      <rPr>
        <sz val="11"/>
        <rFont val="宋体"/>
        <family val="3"/>
        <charset val="134"/>
      </rPr>
      <t>拉萨市退役军人事务局本级</t>
    </r>
  </si>
  <si>
    <t>170001</t>
  </si>
  <si>
    <r>
      <rPr>
        <sz val="11"/>
        <rFont val="宋体"/>
        <family val="3"/>
        <charset val="134"/>
      </rPr>
      <t>拉萨市人力资源和社会保障局本级</t>
    </r>
  </si>
  <si>
    <t>合    计</t>
  </si>
  <si>
    <t>部门预算支出经济分类科目</t>
  </si>
  <si>
    <t>本年一般公共预算基本支出</t>
  </si>
  <si>
    <t>301</t>
  </si>
  <si>
    <t>30101</t>
  </si>
  <si>
    <t>30102</t>
  </si>
  <si>
    <t>30103</t>
  </si>
  <si>
    <t>30108</t>
  </si>
  <si>
    <t>30110</t>
  </si>
  <si>
    <t>30111</t>
  </si>
  <si>
    <t>30112</t>
  </si>
  <si>
    <t>30113</t>
  </si>
  <si>
    <t>30199</t>
  </si>
  <si>
    <t>302</t>
  </si>
  <si>
    <t>30201</t>
  </si>
  <si>
    <t>30202</t>
  </si>
  <si>
    <t>30205</t>
  </si>
  <si>
    <t>30206</t>
  </si>
  <si>
    <t>30207</t>
  </si>
  <si>
    <t>30211</t>
  </si>
  <si>
    <t>30213</t>
  </si>
  <si>
    <t>30217</t>
  </si>
  <si>
    <t>30228</t>
  </si>
  <si>
    <t>30231</t>
  </si>
  <si>
    <t>30299</t>
  </si>
  <si>
    <t>303</t>
  </si>
  <si>
    <t>30305</t>
  </si>
  <si>
    <t>30307</t>
  </si>
  <si>
    <t>30399</t>
  </si>
  <si>
    <t>30216</t>
  </si>
  <si>
    <t>30204</t>
  </si>
  <si>
    <t>30209</t>
  </si>
  <si>
    <t>30226</t>
  </si>
  <si>
    <t>30239</t>
  </si>
  <si>
    <t>30203</t>
  </si>
  <si>
    <t>30214</t>
  </si>
  <si>
    <t>30218</t>
  </si>
  <si>
    <t>30227</t>
  </si>
  <si>
    <t>30229</t>
  </si>
  <si>
    <t>30215</t>
  </si>
  <si>
    <t>30208</t>
  </si>
  <si>
    <t>30109</t>
  </si>
  <si>
    <t>159002</t>
  </si>
  <si>
    <r>
      <rPr>
        <sz val="11"/>
        <rFont val="宋体"/>
        <family val="3"/>
        <charset val="134"/>
      </rPr>
      <t>西藏拉萨市拉鲁湿地国家级自然保护区管理局</t>
    </r>
  </si>
  <si>
    <r>
      <rPr>
        <sz val="11"/>
        <rFont val="宋体"/>
        <family val="3"/>
        <charset val="134"/>
      </rPr>
      <t>拉萨市乡村振兴局</t>
    </r>
  </si>
  <si>
    <t>180001</t>
  </si>
  <si>
    <r>
      <rPr>
        <sz val="11"/>
        <rFont val="宋体"/>
        <family val="3"/>
        <charset val="134"/>
      </rPr>
      <t>拉萨市人民检察院本级</t>
    </r>
  </si>
  <si>
    <t>30107</t>
  </si>
  <si>
    <t>180002</t>
  </si>
  <si>
    <r>
      <rPr>
        <sz val="11"/>
        <rFont val="宋体"/>
        <family val="3"/>
        <charset val="134"/>
      </rPr>
      <t>当雄县人民检察院</t>
    </r>
  </si>
  <si>
    <t>180003</t>
  </si>
  <si>
    <r>
      <rPr>
        <sz val="11"/>
        <rFont val="宋体"/>
        <family val="3"/>
        <charset val="134"/>
      </rPr>
      <t>尼木县人民检察院</t>
    </r>
  </si>
  <si>
    <t>180004</t>
  </si>
  <si>
    <r>
      <rPr>
        <sz val="11"/>
        <rFont val="宋体"/>
        <family val="3"/>
        <charset val="134"/>
      </rPr>
      <t>曲水县人民检察院</t>
    </r>
  </si>
  <si>
    <t>180005</t>
  </si>
  <si>
    <r>
      <rPr>
        <sz val="11"/>
        <rFont val="宋体"/>
        <family val="3"/>
        <charset val="134"/>
      </rPr>
      <t>堆龙德庆区人民检察院</t>
    </r>
  </si>
  <si>
    <t>180006</t>
  </si>
  <si>
    <r>
      <rPr>
        <sz val="11"/>
        <rFont val="宋体"/>
        <family val="3"/>
        <charset val="134"/>
      </rPr>
      <t>城关区人民检察院</t>
    </r>
  </si>
  <si>
    <t>180007</t>
  </si>
  <si>
    <r>
      <rPr>
        <sz val="11"/>
        <rFont val="宋体"/>
        <family val="3"/>
        <charset val="134"/>
      </rPr>
      <t>达孜区人民检察院</t>
    </r>
  </si>
  <si>
    <t>180008</t>
  </si>
  <si>
    <r>
      <rPr>
        <sz val="11"/>
        <rFont val="宋体"/>
        <family val="3"/>
        <charset val="134"/>
      </rPr>
      <t>墨竹工卡县人民检察院</t>
    </r>
  </si>
  <si>
    <t>180009</t>
  </si>
  <si>
    <r>
      <rPr>
        <sz val="11"/>
        <rFont val="宋体"/>
        <family val="3"/>
        <charset val="134"/>
      </rPr>
      <t>林周县人民检察院</t>
    </r>
  </si>
  <si>
    <t>181001</t>
  </si>
  <si>
    <t>181002</t>
  </si>
  <si>
    <r>
      <rPr>
        <sz val="11"/>
        <rFont val="宋体"/>
        <family val="3"/>
        <charset val="134"/>
      </rPr>
      <t>当雄县人民法院</t>
    </r>
  </si>
  <si>
    <t>181003</t>
  </si>
  <si>
    <r>
      <rPr>
        <sz val="11"/>
        <rFont val="宋体"/>
        <family val="3"/>
        <charset val="134"/>
      </rPr>
      <t>尼木县人民法院</t>
    </r>
  </si>
  <si>
    <t>181004</t>
  </si>
  <si>
    <r>
      <rPr>
        <sz val="11"/>
        <rFont val="宋体"/>
        <family val="3"/>
        <charset val="134"/>
      </rPr>
      <t>曲水县人民法院</t>
    </r>
  </si>
  <si>
    <t>181005</t>
  </si>
  <si>
    <r>
      <rPr>
        <sz val="11"/>
        <rFont val="宋体"/>
        <family val="3"/>
        <charset val="134"/>
      </rPr>
      <t>堆龙德庆区人民法院</t>
    </r>
  </si>
  <si>
    <t>181006</t>
  </si>
  <si>
    <r>
      <rPr>
        <sz val="11"/>
        <rFont val="宋体"/>
        <family val="3"/>
        <charset val="134"/>
      </rPr>
      <t>城关区人民法院</t>
    </r>
  </si>
  <si>
    <t>30225</t>
  </si>
  <si>
    <t>181007</t>
  </si>
  <si>
    <r>
      <rPr>
        <sz val="11"/>
        <rFont val="宋体"/>
        <family val="3"/>
        <charset val="134"/>
      </rPr>
      <t>达孜区人民法院</t>
    </r>
  </si>
  <si>
    <t>181008</t>
  </si>
  <si>
    <r>
      <rPr>
        <sz val="11"/>
        <rFont val="宋体"/>
        <family val="3"/>
        <charset val="134"/>
      </rPr>
      <t>墨竹工卡县人民法院</t>
    </r>
  </si>
  <si>
    <t>181009</t>
  </si>
  <si>
    <r>
      <rPr>
        <sz val="11"/>
        <rFont val="宋体"/>
        <family val="3"/>
        <charset val="134"/>
      </rPr>
      <t>林周县人民法院</t>
    </r>
  </si>
  <si>
    <t>182001</t>
  </si>
  <si>
    <r>
      <rPr>
        <sz val="11"/>
        <rFont val="宋体"/>
        <family val="3"/>
        <charset val="134"/>
      </rPr>
      <t>拉萨市融媒体中心本级</t>
    </r>
  </si>
  <si>
    <t xml:space="preserve">
</t>
  </si>
  <si>
    <t>单位编码</t>
  </si>
  <si>
    <t>单位名称</t>
  </si>
  <si>
    <t>“三公”经费合计</t>
  </si>
  <si>
    <t>157</t>
  </si>
  <si>
    <t>181</t>
  </si>
  <si>
    <t>114</t>
  </si>
  <si>
    <t>121</t>
  </si>
  <si>
    <t>123</t>
  </si>
  <si>
    <t>180</t>
  </si>
  <si>
    <t>148</t>
  </si>
  <si>
    <t>115</t>
  </si>
  <si>
    <t>140</t>
  </si>
  <si>
    <t>113</t>
  </si>
  <si>
    <t>145</t>
  </si>
  <si>
    <t>141</t>
  </si>
  <si>
    <t>164</t>
  </si>
  <si>
    <t>135</t>
  </si>
  <si>
    <t>146</t>
  </si>
  <si>
    <t>104</t>
  </si>
  <si>
    <t>143</t>
  </si>
  <si>
    <t>138</t>
  </si>
  <si>
    <t>124</t>
  </si>
  <si>
    <t>134</t>
  </si>
  <si>
    <t>144</t>
  </si>
  <si>
    <t>102</t>
  </si>
  <si>
    <t>127</t>
  </si>
  <si>
    <t>118</t>
  </si>
  <si>
    <t>112</t>
  </si>
  <si>
    <t>162</t>
  </si>
  <si>
    <t>126</t>
  </si>
  <si>
    <t>147</t>
  </si>
  <si>
    <t>105</t>
  </si>
  <si>
    <t>156</t>
  </si>
  <si>
    <t>109</t>
  </si>
  <si>
    <t>130</t>
  </si>
  <si>
    <t>151</t>
  </si>
  <si>
    <t>182</t>
  </si>
  <si>
    <t>107</t>
  </si>
  <si>
    <t>119</t>
  </si>
  <si>
    <t>153</t>
  </si>
  <si>
    <t>122</t>
  </si>
  <si>
    <t>136</t>
  </si>
  <si>
    <t>163</t>
  </si>
  <si>
    <t>149</t>
  </si>
  <si>
    <t>117</t>
  </si>
  <si>
    <t>106</t>
  </si>
  <si>
    <t>110</t>
  </si>
  <si>
    <t>131</t>
  </si>
  <si>
    <t>154</t>
  </si>
  <si>
    <t>101</t>
  </si>
  <si>
    <t>132</t>
  </si>
  <si>
    <t>120</t>
  </si>
  <si>
    <t>116</t>
  </si>
  <si>
    <t>129</t>
  </si>
  <si>
    <t>137</t>
  </si>
  <si>
    <t>155</t>
  </si>
  <si>
    <t>103</t>
  </si>
  <si>
    <t>125</t>
  </si>
  <si>
    <t>159</t>
  </si>
  <si>
    <t>160</t>
  </si>
  <si>
    <t xml:space="preserve">  政府性基金上解收入</t>
    <phoneticPr fontId="22" type="noConversion"/>
  </si>
  <si>
    <t xml:space="preserve">  上年结余收入</t>
    <phoneticPr fontId="22" type="noConversion"/>
  </si>
  <si>
    <t xml:space="preserve">  调入资金</t>
    <phoneticPr fontId="22" type="noConversion"/>
  </si>
  <si>
    <t xml:space="preserve">  政府性基金上解支出</t>
    <phoneticPr fontId="22" type="noConversion"/>
  </si>
  <si>
    <t xml:space="preserve">  调出资金</t>
    <phoneticPr fontId="22" type="noConversion"/>
  </si>
  <si>
    <t xml:space="preserve">  年终结余（转）</t>
    <phoneticPr fontId="22" type="noConversion"/>
  </si>
  <si>
    <t>拉萨市合计</t>
  </si>
  <si>
    <t xml:space="preserve">      在华国际会议</t>
  </si>
  <si>
    <t xml:space="preserve">      国际交流活动</t>
  </si>
  <si>
    <t xml:space="preserve">      对外合作活动</t>
  </si>
  <si>
    <t xml:space="preserve">      其他对外合作与交流支出</t>
  </si>
  <si>
    <t xml:space="preserve">      对外宣传</t>
  </si>
  <si>
    <t xml:space="preserve">      其他外交支出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</si>
  <si>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</si>
  <si>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</si>
  <si>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</si>
  <si>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</si>
  <si>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</si>
  <si>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</si>
  <si>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</si>
  <si>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</si>
  <si>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其他国防支出</t>
  </si>
  <si>
    <t xml:space="preserve">      其他教育支出</t>
  </si>
  <si>
    <t xml:space="preserve">      其他社会保障和就业支出</t>
  </si>
  <si>
    <t xml:space="preserve">      老龄卫生健康事务</t>
  </si>
  <si>
    <t xml:space="preserve">      其他卫生健康支出</t>
  </si>
  <si>
    <t xml:space="preserve">      其他节能环保支出</t>
  </si>
  <si>
    <t xml:space="preserve">      城乡社区环境卫生</t>
  </si>
  <si>
    <t xml:space="preserve">      建设市场管理与监督</t>
  </si>
  <si>
    <t xml:space="preserve">      其他城乡社区支出</t>
  </si>
  <si>
    <t xml:space="preserve">      农村供水</t>
  </si>
  <si>
    <t xml:space="preserve">    巩固脱贫攻坚成果衔接乡村振兴</t>
  </si>
  <si>
    <t xml:space="preserve">      其他巩固脱贫攻坚成果衔接乡村振兴支出</t>
  </si>
  <si>
    <t xml:space="preserve">      其他自然资源海洋气象等支出</t>
  </si>
  <si>
    <t xml:space="preserve">      保障性租赁住房</t>
  </si>
  <si>
    <t xml:space="preserve">      其他灾害防治及应急管理支出</t>
  </si>
  <si>
    <t>表十三</t>
    <phoneticPr fontId="22" type="noConversion"/>
  </si>
  <si>
    <t>拉萨市合计</t>
    <phoneticPr fontId="22" type="noConversion"/>
  </si>
  <si>
    <t>表十二</t>
    <phoneticPr fontId="22" type="noConversion"/>
  </si>
  <si>
    <t>（30）</t>
  </si>
  <si>
    <t>（31）</t>
  </si>
  <si>
    <t xml:space="preserve">      （34）</t>
  </si>
  <si>
    <t xml:space="preserve">      （38）</t>
  </si>
  <si>
    <t xml:space="preserve">      （39）</t>
  </si>
  <si>
    <t xml:space="preserve">      （40）</t>
  </si>
  <si>
    <t>土壤普查工作经费</t>
  </si>
  <si>
    <t>农村客运补贴市级配套资金</t>
  </si>
  <si>
    <t>拉萨市农村公路日常养护市级配套经费</t>
  </si>
  <si>
    <t>其他退税减税降费转移支付收入</t>
  </si>
  <si>
    <t>城乡低保边缘家庭生活补助</t>
  </si>
  <si>
    <t>农贸市场改造升级项目</t>
  </si>
  <si>
    <t>助农取款点市级财政补贴</t>
  </si>
  <si>
    <t>厕所革命整村推进市级配套资金</t>
  </si>
  <si>
    <t>2019-2020年车辆购置税用于一般公路建设（村道生命安全防护工程）</t>
  </si>
  <si>
    <t>尼木县麻江乡朗堆村至琼姆岗嘎公路</t>
  </si>
  <si>
    <t>拉萨市救灾物资代储管理费（含县区代储市级应急救灾物资保管费）</t>
  </si>
  <si>
    <t>表十</t>
    <phoneticPr fontId="22" type="noConversion"/>
  </si>
  <si>
    <r>
      <rPr>
        <sz val="11"/>
        <rFont val="宋体"/>
        <family val="3"/>
        <charset val="134"/>
      </rPr>
      <t>拉萨市畜牧医总站（拉萨市动物疫病预防控制中心）</t>
    </r>
  </si>
  <si>
    <t>139</t>
  </si>
  <si>
    <t>166</t>
  </si>
  <si>
    <t>165</t>
  </si>
  <si>
    <t>158</t>
  </si>
  <si>
    <t>168</t>
  </si>
  <si>
    <t>167</t>
  </si>
  <si>
    <t>161</t>
  </si>
  <si>
    <t>170</t>
  </si>
  <si>
    <t>111</t>
  </si>
  <si>
    <t>169</t>
  </si>
  <si>
    <t>133</t>
  </si>
  <si>
    <t>108</t>
  </si>
  <si>
    <t>表九</t>
    <phoneticPr fontId="22" type="noConversion"/>
  </si>
  <si>
    <r>
      <rPr>
        <sz val="11"/>
        <rFont val="宋体"/>
        <family val="3"/>
        <charset val="134"/>
      </rPr>
      <t>拉萨市农业农村局</t>
    </r>
  </si>
  <si>
    <r>
      <rPr>
        <sz val="11"/>
        <rFont val="宋体"/>
        <family val="3"/>
        <charset val="134"/>
      </rPr>
      <t>拉萨市卫生健康委员会</t>
    </r>
  </si>
  <si>
    <r>
      <rPr>
        <sz val="11"/>
        <rFont val="宋体"/>
        <family val="3"/>
        <charset val="134"/>
      </rPr>
      <t>拉萨市人民法院</t>
    </r>
  </si>
  <si>
    <r>
      <rPr>
        <sz val="11"/>
        <rFont val="宋体"/>
        <family val="3"/>
        <charset val="134"/>
      </rPr>
      <t>拉萨市应急管理局</t>
    </r>
  </si>
  <si>
    <r>
      <rPr>
        <sz val="11"/>
        <rFont val="宋体"/>
        <family val="3"/>
        <charset val="134"/>
      </rPr>
      <t>拉萨市住房和城乡建设局</t>
    </r>
  </si>
  <si>
    <r>
      <rPr>
        <sz val="11"/>
        <rFont val="宋体"/>
        <family val="3"/>
        <charset val="134"/>
      </rPr>
      <t>拉萨市文化局</t>
    </r>
  </si>
  <si>
    <r>
      <rPr>
        <sz val="11"/>
        <rFont val="宋体"/>
        <family val="3"/>
        <charset val="134"/>
      </rPr>
      <t>拉萨市公安局机关</t>
    </r>
  </si>
  <si>
    <r>
      <rPr>
        <sz val="11"/>
        <rFont val="宋体"/>
        <family val="3"/>
        <charset val="134"/>
      </rPr>
      <t>拉萨市民政局</t>
    </r>
  </si>
  <si>
    <r>
      <rPr>
        <sz val="11"/>
        <rFont val="宋体"/>
        <family val="3"/>
        <charset val="134"/>
      </rPr>
      <t>拉萨市水利局</t>
    </r>
  </si>
  <si>
    <r>
      <rPr>
        <sz val="11"/>
        <rFont val="宋体"/>
        <family val="3"/>
        <charset val="134"/>
      </rPr>
      <t>共青团拉萨市委员会</t>
    </r>
  </si>
  <si>
    <r>
      <rPr>
        <sz val="11"/>
        <rFont val="宋体"/>
        <family val="3"/>
        <charset val="134"/>
      </rPr>
      <t>拉萨市人民检察院</t>
    </r>
  </si>
  <si>
    <r>
      <rPr>
        <sz val="11"/>
        <rFont val="宋体"/>
        <family val="3"/>
        <charset val="134"/>
      </rPr>
      <t>拉萨市气象局</t>
    </r>
  </si>
  <si>
    <r>
      <rPr>
        <sz val="11"/>
        <rFont val="宋体"/>
        <family val="3"/>
        <charset val="134"/>
      </rPr>
      <t>拉萨市市场监督管理局</t>
    </r>
  </si>
  <si>
    <r>
      <rPr>
        <sz val="11"/>
        <rFont val="宋体"/>
        <family val="3"/>
        <charset val="134"/>
      </rPr>
      <t>拉萨市委宣传部</t>
    </r>
  </si>
  <si>
    <r>
      <rPr>
        <sz val="11"/>
        <rFont val="宋体"/>
        <family val="3"/>
        <charset val="134"/>
      </rPr>
      <t>中共拉萨市市委统战部</t>
    </r>
  </si>
  <si>
    <r>
      <rPr>
        <sz val="11"/>
        <rFont val="宋体"/>
        <family val="3"/>
        <charset val="134"/>
      </rPr>
      <t>拉萨市医疗保障局</t>
    </r>
  </si>
  <si>
    <r>
      <rPr>
        <sz val="11"/>
        <rFont val="宋体"/>
        <family val="3"/>
        <charset val="134"/>
      </rPr>
      <t>拉萨市残疾人联合会</t>
    </r>
  </si>
  <si>
    <r>
      <rPr>
        <sz val="11"/>
        <rFont val="宋体"/>
        <family val="3"/>
        <charset val="134"/>
      </rPr>
      <t>拉萨市旅游发展局</t>
    </r>
  </si>
  <si>
    <r>
      <rPr>
        <sz val="11"/>
        <rFont val="宋体"/>
        <family val="3"/>
        <charset val="134"/>
      </rPr>
      <t>拉萨市信访局</t>
    </r>
  </si>
  <si>
    <r>
      <rPr>
        <sz val="11"/>
        <rFont val="宋体"/>
        <family val="3"/>
        <charset val="134"/>
      </rPr>
      <t>拉萨市司法局</t>
    </r>
  </si>
  <si>
    <r>
      <rPr>
        <sz val="11"/>
        <rFont val="宋体"/>
        <family val="3"/>
        <charset val="134"/>
      </rPr>
      <t>拉萨市交通运输局</t>
    </r>
  </si>
  <si>
    <r>
      <rPr>
        <sz val="11"/>
        <rFont val="宋体"/>
        <family val="3"/>
        <charset val="134"/>
      </rPr>
      <t>拉萨市妇女联合会</t>
    </r>
  </si>
  <si>
    <r>
      <rPr>
        <sz val="11"/>
        <rFont val="宋体"/>
        <family val="3"/>
        <charset val="134"/>
      </rPr>
      <t>拉萨市行政审批局</t>
    </r>
  </si>
  <si>
    <r>
      <rPr>
        <sz val="11"/>
        <rFont val="宋体"/>
        <family val="3"/>
        <charset val="134"/>
      </rPr>
      <t>拉萨市广播电视局</t>
    </r>
  </si>
  <si>
    <r>
      <rPr>
        <sz val="11"/>
        <rFont val="宋体"/>
        <family val="3"/>
        <charset val="134"/>
      </rPr>
      <t>拉萨市政协办公室</t>
    </r>
  </si>
  <si>
    <r>
      <rPr>
        <sz val="11"/>
        <rFont val="宋体"/>
        <family val="3"/>
        <charset val="134"/>
      </rPr>
      <t>拉萨市八廓古城管理委员会</t>
    </r>
  </si>
  <si>
    <r>
      <rPr>
        <sz val="11"/>
        <rFont val="宋体"/>
        <family val="3"/>
        <charset val="134"/>
      </rPr>
      <t>中共拉萨市委员会政法委员会</t>
    </r>
  </si>
  <si>
    <r>
      <rPr>
        <sz val="11"/>
        <rFont val="宋体"/>
        <family val="3"/>
        <charset val="134"/>
      </rPr>
      <t>拉萨市体育局</t>
    </r>
  </si>
  <si>
    <r>
      <rPr>
        <sz val="11"/>
        <rFont val="宋体"/>
        <family val="3"/>
        <charset val="134"/>
      </rPr>
      <t>中共拉萨市委员会办公室</t>
    </r>
  </si>
  <si>
    <r>
      <rPr>
        <sz val="11"/>
        <rFont val="宋体"/>
        <family val="3"/>
        <charset val="134"/>
      </rPr>
      <t>拉萨市城市管理和综合执法局</t>
    </r>
  </si>
  <si>
    <r>
      <rPr>
        <sz val="11"/>
        <rFont val="宋体"/>
        <family val="3"/>
        <charset val="134"/>
      </rPr>
      <t>拉萨市自然资源局</t>
    </r>
  </si>
  <si>
    <r>
      <rPr>
        <sz val="11"/>
        <rFont val="宋体"/>
        <family val="3"/>
        <charset val="134"/>
      </rPr>
      <t>拉萨市人力资源和社会保障局</t>
    </r>
  </si>
  <si>
    <r>
      <rPr>
        <sz val="11"/>
        <rFont val="宋体"/>
        <family val="3"/>
        <charset val="134"/>
      </rPr>
      <t>拉萨市商务局</t>
    </r>
  </si>
  <si>
    <r>
      <rPr>
        <sz val="11"/>
        <rFont val="宋体"/>
        <family val="3"/>
        <charset val="134"/>
      </rPr>
      <t>拉萨市国有资产监督管理委员会</t>
    </r>
  </si>
  <si>
    <r>
      <rPr>
        <sz val="11"/>
        <rFont val="宋体"/>
        <family val="3"/>
        <charset val="134"/>
      </rPr>
      <t>拉萨市机关工作委员会</t>
    </r>
  </si>
  <si>
    <r>
      <rPr>
        <sz val="11"/>
        <rFont val="宋体"/>
        <family val="3"/>
        <charset val="134"/>
      </rPr>
      <t>拉萨市总工会</t>
    </r>
  </si>
  <si>
    <r>
      <rPr>
        <sz val="11"/>
        <rFont val="宋体"/>
        <family val="3"/>
        <charset val="134"/>
      </rPr>
      <t>拉萨市经济和信息化局</t>
    </r>
  </si>
  <si>
    <r>
      <rPr>
        <sz val="11"/>
        <rFont val="宋体"/>
        <family val="3"/>
        <charset val="134"/>
      </rPr>
      <t>中共拉萨市委党校</t>
    </r>
  </si>
  <si>
    <r>
      <rPr>
        <sz val="11"/>
        <rFont val="宋体"/>
        <family val="3"/>
        <charset val="134"/>
      </rPr>
      <t>拉萨市国安办</t>
    </r>
  </si>
  <si>
    <r>
      <rPr>
        <sz val="11"/>
        <rFont val="宋体"/>
        <family val="3"/>
        <charset val="134"/>
      </rPr>
      <t>拉萨市纪检委</t>
    </r>
  </si>
  <si>
    <r>
      <rPr>
        <sz val="11"/>
        <rFont val="宋体"/>
        <family val="3"/>
        <charset val="134"/>
      </rPr>
      <t>哲蚌寺管理委员会</t>
    </r>
  </si>
  <si>
    <r>
      <rPr>
        <sz val="11"/>
        <rFont val="宋体"/>
        <family val="3"/>
        <charset val="134"/>
      </rPr>
      <t>拉萨市财政局</t>
    </r>
  </si>
  <si>
    <r>
      <rPr>
        <sz val="11"/>
        <rFont val="宋体"/>
        <family val="3"/>
        <charset val="134"/>
      </rPr>
      <t>拉萨市委网信办（市大数据发展管理局）</t>
    </r>
  </si>
  <si>
    <r>
      <rPr>
        <sz val="11"/>
        <rFont val="宋体"/>
        <family val="3"/>
        <charset val="134"/>
      </rPr>
      <t>拉萨市委档案局</t>
    </r>
  </si>
  <si>
    <r>
      <rPr>
        <sz val="11"/>
        <rFont val="宋体"/>
        <family val="3"/>
        <charset val="134"/>
      </rPr>
      <t>驻京办事处</t>
    </r>
  </si>
  <si>
    <r>
      <rPr>
        <sz val="11"/>
        <rFont val="宋体"/>
        <family val="3"/>
        <charset val="134"/>
      </rPr>
      <t>拉萨市融媒体中心</t>
    </r>
  </si>
  <si>
    <r>
      <rPr>
        <sz val="11"/>
        <rFont val="宋体"/>
        <family val="3"/>
        <charset val="134"/>
      </rPr>
      <t>拉萨市教育局机关</t>
    </r>
  </si>
  <si>
    <r>
      <rPr>
        <sz val="11"/>
        <rFont val="宋体"/>
        <family val="3"/>
        <charset val="134"/>
      </rPr>
      <t>拉萨市生态环境局</t>
    </r>
  </si>
  <si>
    <r>
      <rPr>
        <sz val="11"/>
        <rFont val="宋体"/>
        <family val="3"/>
        <charset val="134"/>
      </rPr>
      <t>大昭寺管理委员会</t>
    </r>
  </si>
  <si>
    <r>
      <rPr>
        <sz val="11"/>
        <rFont val="宋体"/>
        <family val="3"/>
        <charset val="134"/>
      </rPr>
      <t>拉萨市科学技术局</t>
    </r>
  </si>
  <si>
    <r>
      <rPr>
        <sz val="11"/>
        <rFont val="宋体"/>
        <family val="3"/>
        <charset val="134"/>
      </rPr>
      <t>拉萨市编译局</t>
    </r>
  </si>
  <si>
    <r>
      <rPr>
        <sz val="11"/>
        <rFont val="宋体"/>
        <family val="3"/>
        <charset val="134"/>
      </rPr>
      <t>拉萨市民族事务委员会</t>
    </r>
  </si>
  <si>
    <r>
      <rPr>
        <sz val="11"/>
        <rFont val="宋体"/>
        <family val="3"/>
        <charset val="134"/>
      </rPr>
      <t>中共拉萨市委员会组织部</t>
    </r>
  </si>
  <si>
    <r>
      <rPr>
        <sz val="11"/>
        <rFont val="宋体"/>
        <family val="3"/>
        <charset val="134"/>
      </rPr>
      <t>拉萨市审计局</t>
    </r>
  </si>
  <si>
    <r>
      <rPr>
        <sz val="11"/>
        <rFont val="宋体"/>
        <family val="3"/>
        <charset val="134"/>
      </rPr>
      <t>拉萨市林业和草原局</t>
    </r>
  </si>
  <si>
    <r>
      <rPr>
        <sz val="11"/>
        <rFont val="宋体"/>
        <family val="3"/>
        <charset val="134"/>
      </rPr>
      <t>拉萨市文学艺术界联合会</t>
    </r>
  </si>
  <si>
    <r>
      <rPr>
        <sz val="11"/>
        <rFont val="宋体"/>
        <family val="3"/>
        <charset val="134"/>
      </rPr>
      <t>色拉寺管理委员会</t>
    </r>
  </si>
  <si>
    <r>
      <rPr>
        <sz val="11"/>
        <rFont val="宋体"/>
        <family val="3"/>
        <charset val="134"/>
      </rPr>
      <t>拉萨市八廓古城公安局</t>
    </r>
  </si>
  <si>
    <r>
      <rPr>
        <sz val="11"/>
        <rFont val="宋体"/>
        <family val="3"/>
        <charset val="134"/>
      </rPr>
      <t>拉萨市人大办公室</t>
    </r>
  </si>
  <si>
    <t>601</t>
  </si>
  <si>
    <r>
      <rPr>
        <sz val="11"/>
        <rFont val="宋体"/>
        <family val="3"/>
        <charset val="134"/>
      </rPr>
      <t>预算科项目支出</t>
    </r>
  </si>
  <si>
    <r>
      <rPr>
        <sz val="11"/>
        <rFont val="宋体"/>
        <family val="3"/>
        <charset val="134"/>
      </rPr>
      <t>拉萨市退役军人事务局</t>
    </r>
  </si>
  <si>
    <r>
      <rPr>
        <sz val="11"/>
        <rFont val="宋体"/>
        <family val="3"/>
        <charset val="134"/>
      </rPr>
      <t>拉萨市工商业联合会</t>
    </r>
  </si>
  <si>
    <r>
      <rPr>
        <sz val="11"/>
        <rFont val="宋体"/>
        <family val="3"/>
        <charset val="134"/>
      </rPr>
      <t>拉萨市宗教事务局</t>
    </r>
  </si>
  <si>
    <r>
      <rPr>
        <sz val="11"/>
        <rFont val="宋体"/>
        <family val="3"/>
        <charset val="134"/>
      </rPr>
      <t>拉萨市统计局</t>
    </r>
  </si>
  <si>
    <r>
      <rPr>
        <sz val="11"/>
        <rFont val="宋体"/>
        <family val="3"/>
        <charset val="134"/>
      </rPr>
      <t>拉萨市外事办公室</t>
    </r>
  </si>
  <si>
    <r>
      <rPr>
        <sz val="11"/>
        <rFont val="宋体"/>
        <family val="3"/>
        <charset val="134"/>
      </rPr>
      <t>拉萨市布达拉宫广场管理处</t>
    </r>
  </si>
  <si>
    <r>
      <rPr>
        <sz val="11"/>
        <rFont val="宋体"/>
        <family val="3"/>
        <charset val="134"/>
      </rPr>
      <t>拉萨市发展改革委员会</t>
    </r>
  </si>
  <si>
    <r>
      <rPr>
        <sz val="11"/>
        <rFont val="宋体"/>
        <family val="3"/>
        <charset val="134"/>
      </rPr>
      <t>甘丹寺管理委员会</t>
    </r>
  </si>
  <si>
    <r>
      <rPr>
        <sz val="11"/>
        <rFont val="宋体"/>
        <family val="3"/>
        <charset val="134"/>
      </rPr>
      <t>拉萨市人民政府办公室</t>
    </r>
  </si>
  <si>
    <t>合计</t>
    <phoneticPr fontId="22" type="noConversion"/>
  </si>
  <si>
    <t>县区、园区小计</t>
    <phoneticPr fontId="27" type="noConversion"/>
  </si>
  <si>
    <t xml:space="preserve">      巩固脱贫攻坚成果衔接乡村振兴转移支付收入</t>
    <phoneticPr fontId="22" type="noConversion"/>
  </si>
  <si>
    <t xml:space="preserve">      增值税留抵退税转移支付收入</t>
    <phoneticPr fontId="22" type="noConversion"/>
  </si>
  <si>
    <t xml:space="preserve">      其他退税减税降费转移支付收入</t>
    <phoneticPr fontId="22" type="noConversion"/>
  </si>
  <si>
    <t>县区小计</t>
  </si>
  <si>
    <t xml:space="preserve">  1.</t>
    <phoneticPr fontId="22" type="noConversion"/>
  </si>
  <si>
    <t xml:space="preserve">  2.</t>
    <phoneticPr fontId="22" type="noConversion"/>
  </si>
  <si>
    <t xml:space="preserve">    （23）</t>
  </si>
  <si>
    <t>少数民族地区和边疆地区文化安全专项补助资金（西新工程）--村村通运维经费</t>
  </si>
  <si>
    <t>少数民族地区和边疆地区文化安全专项补助资金（西新工程）--寺寺通运维经费</t>
  </si>
  <si>
    <t>少数民族地区和边疆地区文化安全专项补助资金（西新工程）——西新调频经费</t>
  </si>
  <si>
    <t xml:space="preserve">        D.</t>
  </si>
  <si>
    <t>少数民族地区和边疆地区文化安全专项补助资金（西新工程）——译制经费</t>
  </si>
  <si>
    <t>（32）</t>
  </si>
  <si>
    <t>（33）</t>
  </si>
  <si>
    <t>（34）</t>
  </si>
  <si>
    <t>（35）</t>
  </si>
  <si>
    <t>（36）</t>
  </si>
  <si>
    <t>（37）</t>
  </si>
  <si>
    <t>（38）</t>
  </si>
  <si>
    <t>（39）</t>
  </si>
  <si>
    <t>（40）</t>
  </si>
  <si>
    <t>（41）</t>
  </si>
  <si>
    <t>对个人和家庭的补助（基本支出）</t>
  </si>
  <si>
    <t>对个人和家庭的补助（项目支出教育“三包”经费）</t>
  </si>
  <si>
    <t>自治区应用技术研究与开发专项</t>
  </si>
  <si>
    <t>流动科技馆站巡展经费</t>
  </si>
  <si>
    <t>中央引导地方科技专项资金</t>
  </si>
  <si>
    <t>基层科普行动计划专项资金</t>
  </si>
  <si>
    <t>拉萨市融媒体中心建设项目广电工艺资金</t>
  </si>
  <si>
    <t>文艺扶持与奖励专项资金</t>
  </si>
  <si>
    <t>自治区非物质文化遗产</t>
  </si>
  <si>
    <t>重点文物保护单位野外看管人员经费</t>
  </si>
  <si>
    <t>市县级文物保护单位野外看管人员经费</t>
  </si>
  <si>
    <t>自治区文物保护资金</t>
  </si>
  <si>
    <t>自主择业军队转业干部住房补贴项目</t>
  </si>
  <si>
    <t>自主择业军队转业干部取暖费项目</t>
  </si>
  <si>
    <t>自主择业军转干部独生子女费</t>
  </si>
  <si>
    <t>人事考试中心考务费</t>
  </si>
  <si>
    <t xml:space="preserve">    （24）</t>
  </si>
  <si>
    <t xml:space="preserve">    （25）</t>
  </si>
  <si>
    <t xml:space="preserve">    （26）</t>
  </si>
  <si>
    <t xml:space="preserve">    （28）</t>
  </si>
  <si>
    <t>抽调一线疫情防控人员临时性补助</t>
  </si>
  <si>
    <t>农村综合改革资金</t>
  </si>
  <si>
    <t>村干部报酬待遇（农村）</t>
  </si>
  <si>
    <t>中央成品油价格调整对渔业补助资金</t>
  </si>
  <si>
    <t>拉萨市北环西延段</t>
  </si>
  <si>
    <t>棚户区改造市级配套资金</t>
  </si>
  <si>
    <t>曲水县热堆沟生态修复与保护项目</t>
  </si>
  <si>
    <t>林周县澎波曲地下水型饮用水水源地下水补给区划定及背景状况调查项目</t>
  </si>
  <si>
    <t>土壤污染防治专项</t>
  </si>
  <si>
    <t>清退铁路护路人员保险经费</t>
  </si>
  <si>
    <t>护路队员服装采购经费</t>
  </si>
  <si>
    <t>基层粮食仓储维修经费</t>
  </si>
  <si>
    <t xml:space="preserve">      补充县区财力转移支付</t>
    <phoneticPr fontId="22" type="noConversion"/>
  </si>
  <si>
    <t>229</t>
  </si>
  <si>
    <r>
      <rPr>
        <sz val="11"/>
        <rFont val="宋体"/>
        <family val="3"/>
        <charset val="134"/>
      </rPr>
      <t>拉萨市市政工程养护管理处</t>
    </r>
  </si>
  <si>
    <r>
      <rPr>
        <sz val="11"/>
        <rFont val="宋体"/>
        <family val="3"/>
        <charset val="134"/>
      </rPr>
      <t>拉萨市中级人民法院</t>
    </r>
  </si>
  <si>
    <t>（一）</t>
    <phoneticPr fontId="22" type="noConversion"/>
  </si>
  <si>
    <t>税收返还</t>
    <phoneticPr fontId="22" type="noConversion"/>
  </si>
  <si>
    <t>所得税基数返还</t>
    <phoneticPr fontId="22" type="noConversion"/>
  </si>
  <si>
    <t>增值税返还</t>
    <phoneticPr fontId="22" type="noConversion"/>
  </si>
  <si>
    <t>142</t>
  </si>
  <si>
    <r>
      <rPr>
        <sz val="11"/>
        <rFont val="宋体"/>
        <family val="3"/>
        <charset val="134"/>
      </rPr>
      <t>拉萨市消防支队</t>
    </r>
  </si>
  <si>
    <t>单位：万元</t>
    <phoneticPr fontId="22" type="noConversion"/>
  </si>
  <si>
    <t xml:space="preserve">      农业生产发展支出</t>
    <phoneticPr fontId="22" type="noConversion"/>
  </si>
  <si>
    <t xml:space="preserve">      农村社会事业支出</t>
    <phoneticPr fontId="22" type="noConversion"/>
  </si>
  <si>
    <t xml:space="preserve">      农业农村生态环境支出</t>
    <phoneticPr fontId="22" type="noConversion"/>
  </si>
  <si>
    <t>支出合计</t>
    <phoneticPr fontId="22" type="noConversion"/>
  </si>
  <si>
    <t>市本级预算数</t>
    <phoneticPr fontId="22" type="noConversion"/>
  </si>
  <si>
    <t>市本级预算调整数</t>
    <phoneticPr fontId="22" type="noConversion"/>
  </si>
  <si>
    <t>市本级预算数</t>
    <phoneticPr fontId="22" type="noConversion"/>
  </si>
  <si>
    <t>市本级预算调整数</t>
    <phoneticPr fontId="22" type="noConversion"/>
  </si>
  <si>
    <t>收入预算数</t>
    <phoneticPr fontId="22" type="noConversion"/>
  </si>
  <si>
    <t>收入预算调整数</t>
    <phoneticPr fontId="22" type="noConversion"/>
  </si>
  <si>
    <t>支出预算数</t>
    <phoneticPr fontId="22" type="noConversion"/>
  </si>
  <si>
    <t>支出预算调整数</t>
    <phoneticPr fontId="22" type="noConversion"/>
  </si>
  <si>
    <t xml:space="preserve"> </t>
    <phoneticPr fontId="22" type="noConversion"/>
  </si>
  <si>
    <t xml:space="preserve">        一、一般公共预算部分</t>
    <phoneticPr fontId="22" type="noConversion"/>
  </si>
  <si>
    <t xml:space="preserve">        二、政府性基金预算部分</t>
    <phoneticPr fontId="22" type="noConversion"/>
  </si>
  <si>
    <t xml:space="preserve">        三、国有资本经营预算部分</t>
    <phoneticPr fontId="22" type="noConversion"/>
  </si>
  <si>
    <t>预算调整数</t>
    <phoneticPr fontId="22" type="noConversion"/>
  </si>
  <si>
    <t>单位：万元</t>
    <phoneticPr fontId="22" type="noConversion"/>
  </si>
  <si>
    <t>增减额</t>
    <phoneticPr fontId="22" type="noConversion"/>
  </si>
  <si>
    <t>增减额</t>
    <phoneticPr fontId="22" type="noConversion"/>
  </si>
  <si>
    <t>增减额</t>
    <phoneticPr fontId="22" type="noConversion"/>
  </si>
  <si>
    <t>增减额</t>
    <phoneticPr fontId="22" type="noConversion"/>
  </si>
  <si>
    <t xml:space="preserve">            拉萨市2024年一般公共预算收入表</t>
    <phoneticPr fontId="22" type="noConversion"/>
  </si>
  <si>
    <t>2024年预算数</t>
    <phoneticPr fontId="22" type="noConversion"/>
  </si>
  <si>
    <t>预算数</t>
    <phoneticPr fontId="22" type="noConversion"/>
  </si>
  <si>
    <t>预算调整数</t>
    <phoneticPr fontId="22" type="noConversion"/>
  </si>
  <si>
    <t>拉萨市合计</t>
    <phoneticPr fontId="22" type="noConversion"/>
  </si>
  <si>
    <t>拉萨市2024年一般公共预算支出表</t>
    <phoneticPr fontId="22" type="noConversion"/>
  </si>
  <si>
    <t>单位：万元</t>
    <phoneticPr fontId="22" type="noConversion"/>
  </si>
  <si>
    <t>   社会工作事务</t>
    <phoneticPr fontId="22" type="noConversion"/>
  </si>
  <si>
    <t>    其他社会工作事务支出</t>
    <phoneticPr fontId="22" type="noConversion"/>
  </si>
  <si>
    <t>    褒扬纪念</t>
    <phoneticPr fontId="22" type="noConversion"/>
  </si>
  <si>
    <t>   森林保护修复</t>
    <phoneticPr fontId="22" type="noConversion"/>
  </si>
  <si>
    <t>    农业生态资源保护</t>
    <phoneticPr fontId="22" type="noConversion"/>
  </si>
  <si>
    <t>    乡村道路建设</t>
    <phoneticPr fontId="22" type="noConversion"/>
  </si>
  <si>
    <t>    耕地建设与利用</t>
    <phoneticPr fontId="22" type="noConversion"/>
  </si>
  <si>
    <t>    水运建设</t>
    <phoneticPr fontId="22" type="noConversion"/>
  </si>
  <si>
    <t>增减额</t>
    <phoneticPr fontId="22" type="noConversion"/>
  </si>
  <si>
    <t xml:space="preserve">    疾病预防控制事务</t>
  </si>
  <si>
    <t> 信访事务</t>
  </si>
  <si>
    <t>2014001</t>
  </si>
  <si>
    <t>  行政运行</t>
  </si>
  <si>
    <t>2014002</t>
  </si>
  <si>
    <t>  一般行政管理事务</t>
  </si>
  <si>
    <t>2014003</t>
  </si>
  <si>
    <t>  机关服务</t>
  </si>
  <si>
    <t>2014004</t>
  </si>
  <si>
    <t>  信访业务</t>
  </si>
  <si>
    <t>2014099</t>
  </si>
  <si>
    <t>  其他信访事务支出</t>
  </si>
  <si>
    <t>2024年一般公共预算收入预算数</t>
    <phoneticPr fontId="22" type="noConversion"/>
  </si>
  <si>
    <t>2024年一般公共预算收入预算调整数</t>
    <phoneticPr fontId="22" type="noConversion"/>
  </si>
  <si>
    <t xml:space="preserve">                                                                                               拉萨市2024年一般公共预算财力分级情况表</t>
    <phoneticPr fontId="22" type="noConversion"/>
  </si>
  <si>
    <t>序号</t>
    <phoneticPr fontId="22" type="noConversion"/>
  </si>
  <si>
    <t>自治区给2024年拉萨市财力</t>
    <phoneticPr fontId="22" type="noConversion"/>
  </si>
  <si>
    <t>2024年
市本级</t>
    <phoneticPr fontId="22" type="noConversion"/>
  </si>
  <si>
    <t>一、</t>
    <phoneticPr fontId="22" type="noConversion"/>
  </si>
  <si>
    <t>一般公共预算收入</t>
    <phoneticPr fontId="22" type="noConversion"/>
  </si>
  <si>
    <t>二、</t>
    <phoneticPr fontId="22" type="noConversion"/>
  </si>
  <si>
    <t>上年结转结余收入</t>
    <phoneticPr fontId="22" type="noConversion"/>
  </si>
  <si>
    <t>三、</t>
    <phoneticPr fontId="22" type="noConversion"/>
  </si>
  <si>
    <t>调入资金</t>
    <phoneticPr fontId="22" type="noConversion"/>
  </si>
  <si>
    <t xml:space="preserve">  （一）</t>
    <phoneticPr fontId="22" type="noConversion"/>
  </si>
  <si>
    <t>从国有资本经营预算调入一般公共预算</t>
    <phoneticPr fontId="22" type="noConversion"/>
  </si>
  <si>
    <t>四、</t>
    <phoneticPr fontId="22" type="noConversion"/>
  </si>
  <si>
    <t>动用预算稳定调节基金</t>
    <phoneticPr fontId="22" type="noConversion"/>
  </si>
  <si>
    <t>五、</t>
    <phoneticPr fontId="22" type="noConversion"/>
  </si>
  <si>
    <t>自治区对县（区）的补助</t>
    <phoneticPr fontId="22" type="noConversion"/>
  </si>
  <si>
    <t>（二）</t>
    <phoneticPr fontId="22" type="noConversion"/>
  </si>
  <si>
    <t>一般性转移支付</t>
    <phoneticPr fontId="22" type="noConversion"/>
  </si>
  <si>
    <t>体制补助收入</t>
    <phoneticPr fontId="22" type="noConversion"/>
  </si>
  <si>
    <t xml:space="preserve">    （1）</t>
    <phoneticPr fontId="22" type="noConversion"/>
  </si>
  <si>
    <t>2008年基数</t>
    <phoneticPr fontId="22" type="noConversion"/>
  </si>
  <si>
    <t>2009年原乡镇半脱产增资</t>
    <phoneticPr fontId="22" type="noConversion"/>
  </si>
  <si>
    <t>2010年农牧半脱产技术人员增资</t>
    <phoneticPr fontId="22" type="noConversion"/>
  </si>
  <si>
    <t>药监事务下划</t>
    <phoneticPr fontId="22" type="noConversion"/>
  </si>
  <si>
    <t>2011年原乡镇半脱产干部增资</t>
    <phoneticPr fontId="22" type="noConversion"/>
  </si>
  <si>
    <t>运输管理体制下划</t>
    <phoneticPr fontId="22" type="noConversion"/>
  </si>
  <si>
    <t>交通综合执法体制下划</t>
    <phoneticPr fontId="22" type="noConversion"/>
  </si>
  <si>
    <t>2013年农牧半脱产技术人员生活补助</t>
    <phoneticPr fontId="22" type="noConversion"/>
  </si>
  <si>
    <t>2013年原乡镇半脱产干部人员生活补助</t>
    <phoneticPr fontId="22" type="noConversion"/>
  </si>
  <si>
    <t>工商下划</t>
    <phoneticPr fontId="22" type="noConversion"/>
  </si>
  <si>
    <t>质监下划</t>
    <phoneticPr fontId="22" type="noConversion"/>
  </si>
  <si>
    <t>园林局体制划转</t>
    <phoneticPr fontId="22" type="noConversion"/>
  </si>
  <si>
    <t>市公安局体制划转经费</t>
    <phoneticPr fontId="22" type="noConversion"/>
  </si>
  <si>
    <t>环卫体制补助</t>
    <phoneticPr fontId="22" type="noConversion"/>
  </si>
  <si>
    <t>城关区上划拉鲁湿地体制补助（基数）</t>
    <phoneticPr fontId="22" type="noConversion"/>
  </si>
  <si>
    <t>各县区生态环保局人员上划至拉萨市生态环保局</t>
    <phoneticPr fontId="22" type="noConversion"/>
  </si>
  <si>
    <t>2017年起对文创园体制补助</t>
    <phoneticPr fontId="22" type="noConversion"/>
  </si>
  <si>
    <t>便民警务支队体制划转</t>
    <phoneticPr fontId="22" type="noConversion"/>
  </si>
  <si>
    <t>布达拉宫广场和宗角禄康公园保洁人员工资基数</t>
    <phoneticPr fontId="22" type="noConversion"/>
  </si>
  <si>
    <t>三级政务大厅外聘人员工资</t>
    <phoneticPr fontId="22" type="noConversion"/>
  </si>
  <si>
    <t>消防救援支队人员经费县（区）承担部分</t>
    <phoneticPr fontId="22" type="noConversion"/>
  </si>
  <si>
    <t>均衡性转移支付</t>
    <phoneticPr fontId="22" type="noConversion"/>
  </si>
  <si>
    <t>均衡性转移支付（第一批）</t>
    <phoneticPr fontId="22" type="noConversion"/>
  </si>
  <si>
    <t xml:space="preserve">    （2）</t>
    <phoneticPr fontId="22" type="noConversion"/>
  </si>
  <si>
    <t>农业转移人口市民化奖励资金</t>
    <phoneticPr fontId="22" type="noConversion"/>
  </si>
  <si>
    <t>墨竹工卡县9名人员划转文创园区</t>
    <phoneticPr fontId="22" type="noConversion"/>
  </si>
  <si>
    <t>陆生野生动物肇事补偿和肇事保险试点资金（自治区60%部分）（藏财预函[2018]45号）</t>
    <phoneticPr fontId="22" type="noConversion"/>
  </si>
  <si>
    <t xml:space="preserve">  3.</t>
    <phoneticPr fontId="22" type="noConversion"/>
  </si>
  <si>
    <t>县级基本财力保障奖补资金</t>
    <phoneticPr fontId="22" type="noConversion"/>
  </si>
  <si>
    <t>县级基本财力保障机制奖补资金</t>
    <phoneticPr fontId="22" type="noConversion"/>
  </si>
  <si>
    <t>村级党建工作经费市级配套（藏组发[2018]228号）</t>
    <phoneticPr fontId="22" type="noConversion"/>
  </si>
  <si>
    <t xml:space="preserve">  4.</t>
    <phoneticPr fontId="22" type="noConversion"/>
  </si>
  <si>
    <t>结算补助</t>
    <phoneticPr fontId="22" type="noConversion"/>
  </si>
  <si>
    <t>“双联户”户长补助</t>
    <phoneticPr fontId="22" type="noConversion"/>
  </si>
  <si>
    <t>“双联户”户长补助市级配套资金</t>
    <phoneticPr fontId="22" type="noConversion"/>
  </si>
  <si>
    <t>区外专项招收高校非西藏生源毕业生经费</t>
    <phoneticPr fontId="22" type="noConversion"/>
  </si>
  <si>
    <t>新疆西藏等地区教育特殊补助资金（改善供暖条件）</t>
    <phoneticPr fontId="22" type="noConversion"/>
  </si>
  <si>
    <t>a.</t>
    <phoneticPr fontId="22" type="noConversion"/>
  </si>
  <si>
    <t>高海拔供暖工程</t>
  </si>
  <si>
    <t>b.</t>
    <phoneticPr fontId="22" type="noConversion"/>
  </si>
  <si>
    <t>国家通用语言文字培训经费</t>
  </si>
  <si>
    <t xml:space="preserve">    （5）</t>
    <phoneticPr fontId="22" type="noConversion"/>
  </si>
  <si>
    <t>公共体育场馆免费开放或低费开放补助</t>
    <phoneticPr fontId="22" type="noConversion"/>
  </si>
  <si>
    <t xml:space="preserve">    （6）</t>
    <phoneticPr fontId="22" type="noConversion"/>
  </si>
  <si>
    <t>所得税超基数返还</t>
    <phoneticPr fontId="22" type="noConversion"/>
  </si>
  <si>
    <t>图书馆、群艺馆、文化馆（站）等免费开放补助资金</t>
    <phoneticPr fontId="22" type="noConversion"/>
  </si>
  <si>
    <t xml:space="preserve">    （8）</t>
    <phoneticPr fontId="22" type="noConversion"/>
  </si>
  <si>
    <t>村（居）两委班子考核奖励资金</t>
    <phoneticPr fontId="22" type="noConversion"/>
  </si>
  <si>
    <t xml:space="preserve">    （9）</t>
    <phoneticPr fontId="22" type="noConversion"/>
  </si>
  <si>
    <t>拉萨市藏传佛教寺庙管理委员会僧尼主任、副主任、成员（委员）岗位补贴；宗教执事人员僧职补贴和学位补贴</t>
    <phoneticPr fontId="22" type="noConversion"/>
  </si>
  <si>
    <t>羊八井高原综合训练场场地拓展</t>
    <phoneticPr fontId="22" type="noConversion"/>
  </si>
  <si>
    <t>综治专干补贴市级配套部分</t>
    <phoneticPr fontId="22" type="noConversion"/>
  </si>
  <si>
    <t>驻寺干部特殊岗位津贴</t>
  </si>
  <si>
    <t>高校毕业生“三支一扶”补助资金</t>
    <phoneticPr fontId="22" type="noConversion"/>
  </si>
  <si>
    <t xml:space="preserve">    烈士林园基本运转补助</t>
  </si>
  <si>
    <t xml:space="preserve">    清政府驻藏大臣衙门旧址陈列馆</t>
  </si>
  <si>
    <t>（18）</t>
    <phoneticPr fontId="22" type="noConversion"/>
  </si>
  <si>
    <t>公安及边防辅警补助经费</t>
  </si>
  <si>
    <t>（19）</t>
  </si>
  <si>
    <t>公安民警生活补助经费</t>
  </si>
  <si>
    <t>（20）</t>
  </si>
  <si>
    <t>少数民族地区和边疆地区文化安全专项补助资金（西新工程）</t>
    <phoneticPr fontId="22" type="noConversion"/>
  </si>
  <si>
    <t>（21）</t>
    <phoneticPr fontId="22" type="noConversion"/>
  </si>
  <si>
    <t>（22）</t>
  </si>
  <si>
    <t>（23）</t>
  </si>
  <si>
    <t>综合财力补助（一次性项目）</t>
    <phoneticPr fontId="22" type="noConversion"/>
  </si>
  <si>
    <t>铁路护路队员工资市级配套</t>
    <phoneticPr fontId="22" type="noConversion"/>
  </si>
  <si>
    <t>“三区”科技人才支持计划工作经费</t>
    <phoneticPr fontId="22" type="noConversion"/>
  </si>
  <si>
    <t>党内激励帮扶资金</t>
    <phoneticPr fontId="22" type="noConversion"/>
  </si>
  <si>
    <t>民族工作经费</t>
    <phoneticPr fontId="22" type="noConversion"/>
  </si>
  <si>
    <t>财物统管原试点单位诉讼费退付经费</t>
  </si>
  <si>
    <t>建制县区债务风险化解试点补助自治区承担部分（建制县再融资债券本级承担部分）</t>
    <phoneticPr fontId="22" type="noConversion"/>
  </si>
  <si>
    <t>建制县区债务风险化解试点补助市本级承担部分</t>
    <phoneticPr fontId="22" type="noConversion"/>
  </si>
  <si>
    <t>文化旅游创意园区防洪防汛（部队段）治理工程资金</t>
    <phoneticPr fontId="22" type="noConversion"/>
  </si>
  <si>
    <t>地市专项债券贴息（自治区）</t>
    <phoneticPr fontId="22" type="noConversion"/>
  </si>
  <si>
    <t>八廓古城保护专班领导小组人员食堂补助</t>
  </si>
  <si>
    <t>供暖运维补助</t>
    <phoneticPr fontId="22" type="noConversion"/>
  </si>
  <si>
    <t>2024年驻寺特派员机构业务用房配件暖囊和厕所项目</t>
    <phoneticPr fontId="22" type="noConversion"/>
  </si>
  <si>
    <t>堆龙区北环西沿线工程征地拆迁项目（一次性）</t>
    <phoneticPr fontId="22" type="noConversion"/>
  </si>
  <si>
    <t>尼木县老年日间照料管理中心项目和塔荣镇乡村振兴产业服务中心二期项目（一次性）</t>
    <phoneticPr fontId="22" type="noConversion"/>
  </si>
  <si>
    <t>曲水县发展壮大新型农村集体经济项目和曲水村（县城）背街小巷治理项目、村集体商品房项目（一次性）</t>
    <phoneticPr fontId="22" type="noConversion"/>
  </si>
  <si>
    <t>公安及边防辅警补助2023年清算经费</t>
  </si>
  <si>
    <t>（42）</t>
  </si>
  <si>
    <t>乡镇人大保障经费</t>
  </si>
  <si>
    <t>（43）</t>
  </si>
  <si>
    <t>审计专项补助</t>
  </si>
  <si>
    <t>（44）</t>
  </si>
  <si>
    <t>中央专项彩票公益金支持乡村少年宫项目资金（市本级配套一次性）</t>
    <phoneticPr fontId="22" type="noConversion"/>
  </si>
  <si>
    <t>（45）</t>
  </si>
  <si>
    <t>（46）</t>
  </si>
  <si>
    <t>教育经费</t>
  </si>
  <si>
    <t>A.</t>
    <phoneticPr fontId="22" type="noConversion"/>
  </si>
  <si>
    <t>（一）工资性支出</t>
  </si>
  <si>
    <t>B.</t>
    <phoneticPr fontId="22" type="noConversion"/>
  </si>
  <si>
    <t>（二）援藏人员工资和外聘教师工资</t>
  </si>
  <si>
    <t>C.</t>
    <phoneticPr fontId="22" type="noConversion"/>
  </si>
  <si>
    <t>（三）个人取暖费、防寒装备费及煤油补贴</t>
  </si>
  <si>
    <t>D.</t>
    <phoneticPr fontId="22" type="noConversion"/>
  </si>
  <si>
    <t>（四）社会保障缴费资金</t>
  </si>
  <si>
    <t>E.</t>
    <phoneticPr fontId="22" type="noConversion"/>
  </si>
  <si>
    <t>（五）住房公积金财政配套资金</t>
  </si>
  <si>
    <t>F.</t>
    <phoneticPr fontId="22" type="noConversion"/>
  </si>
  <si>
    <t>（六）休假探亲费</t>
  </si>
  <si>
    <t>G.</t>
    <phoneticPr fontId="22" type="noConversion"/>
  </si>
  <si>
    <t>（七）大学生西部计划志愿者补助</t>
  </si>
  <si>
    <t>H.</t>
    <phoneticPr fontId="22" type="noConversion"/>
  </si>
  <si>
    <t>（八）其他福利补助</t>
  </si>
  <si>
    <t>I.</t>
    <phoneticPr fontId="22" type="noConversion"/>
  </si>
  <si>
    <t>（九）基层党组织活动经费及工会经费</t>
  </si>
  <si>
    <t>J.</t>
    <phoneticPr fontId="22" type="noConversion"/>
  </si>
  <si>
    <t>（十）乡（镇）教职工生活补助</t>
  </si>
  <si>
    <t>（47）</t>
    <phoneticPr fontId="22" type="noConversion"/>
  </si>
  <si>
    <t>下派选调生到村工作经费</t>
  </si>
  <si>
    <t>（48）</t>
  </si>
  <si>
    <t>文物保护宗教活动场所民管会（小组）成员岗位津贴</t>
  </si>
  <si>
    <t>（49）</t>
  </si>
  <si>
    <t>境外藏胞工作经费</t>
  </si>
  <si>
    <t>（50）</t>
  </si>
  <si>
    <t>五经普“两员”补助</t>
  </si>
  <si>
    <t>（51）</t>
  </si>
  <si>
    <t>“三区”人才计划教师专项工作补助资金</t>
  </si>
  <si>
    <t>（52）</t>
  </si>
  <si>
    <t>（53）</t>
  </si>
  <si>
    <t>（54）</t>
  </si>
  <si>
    <t>基层市场监管所标准化规范建设项目</t>
  </si>
  <si>
    <t>（55）</t>
  </si>
  <si>
    <t xml:space="preserve">  5.</t>
    <phoneticPr fontId="22" type="noConversion"/>
  </si>
  <si>
    <t>产粮（油）大县奖励资金</t>
    <phoneticPr fontId="22" type="noConversion"/>
  </si>
  <si>
    <t xml:space="preserve">  6.</t>
    <phoneticPr fontId="22" type="noConversion"/>
  </si>
  <si>
    <t>重点生态功能区转移支付</t>
    <phoneticPr fontId="22" type="noConversion"/>
  </si>
  <si>
    <t xml:space="preserve">  7.</t>
    <phoneticPr fontId="22" type="noConversion"/>
  </si>
  <si>
    <t>固定数额补助</t>
    <phoneticPr fontId="22" type="noConversion"/>
  </si>
  <si>
    <t xml:space="preserve">    A.</t>
    <phoneticPr fontId="22" type="noConversion"/>
  </si>
  <si>
    <t>调整工资转移支付补助</t>
    <phoneticPr fontId="22" type="noConversion"/>
  </si>
  <si>
    <t xml:space="preserve">      （1）</t>
    <phoneticPr fontId="22" type="noConversion"/>
  </si>
  <si>
    <t>藏财预字[1999]159、231号</t>
    <phoneticPr fontId="22" type="noConversion"/>
  </si>
  <si>
    <t>藏财预字[1999]143号</t>
    <phoneticPr fontId="22" type="noConversion"/>
  </si>
  <si>
    <t>藏财预字[2001]133号</t>
    <phoneticPr fontId="22" type="noConversion"/>
  </si>
  <si>
    <t>藏财预字[2001]134号</t>
    <phoneticPr fontId="22" type="noConversion"/>
  </si>
  <si>
    <t>藏财预字[2001]160号</t>
    <phoneticPr fontId="22" type="noConversion"/>
  </si>
  <si>
    <t>藏财预字[2002]36号1倍部分</t>
    <phoneticPr fontId="22" type="noConversion"/>
  </si>
  <si>
    <t>藏财预指[2007]43号（非教育）</t>
    <phoneticPr fontId="22" type="noConversion"/>
  </si>
  <si>
    <t>藏财预指[2008]65号</t>
    <phoneticPr fontId="22" type="noConversion"/>
  </si>
  <si>
    <t>特殊津贴补贴增资</t>
    <phoneticPr fontId="22" type="noConversion"/>
  </si>
  <si>
    <t>国办发70号增资非教育</t>
    <phoneticPr fontId="22" type="noConversion"/>
  </si>
  <si>
    <t>中发12号地市自行承担部分</t>
    <phoneticPr fontId="22" type="noConversion"/>
  </si>
  <si>
    <t>增资</t>
    <phoneticPr fontId="22" type="noConversion"/>
  </si>
  <si>
    <t>2005年一次性奖金</t>
    <phoneticPr fontId="22" type="noConversion"/>
  </si>
  <si>
    <t>特殊警衔津贴</t>
    <phoneticPr fontId="22" type="noConversion"/>
  </si>
  <si>
    <t>非教育年终奖补差</t>
    <phoneticPr fontId="22" type="noConversion"/>
  </si>
  <si>
    <t>兑现财预[2007]9号西藏特殊津贴增资</t>
    <phoneticPr fontId="22" type="noConversion"/>
  </si>
  <si>
    <t>兑现2007年第二次特殊津贴补贴增资</t>
    <phoneticPr fontId="22" type="noConversion"/>
  </si>
  <si>
    <t>特殊津贴补贴调资</t>
    <phoneticPr fontId="22" type="noConversion"/>
  </si>
  <si>
    <t>2010年津补贴调资</t>
    <phoneticPr fontId="22" type="noConversion"/>
  </si>
  <si>
    <t>2013年在职干部职工按月住房补贴</t>
    <phoneticPr fontId="22" type="noConversion"/>
  </si>
  <si>
    <t>2013年高海拔地区折算工龄补贴</t>
    <phoneticPr fontId="22" type="noConversion"/>
  </si>
  <si>
    <t>2013年西藏特殊津贴调资</t>
    <phoneticPr fontId="22" type="noConversion"/>
  </si>
  <si>
    <t>乡（镇）机关事业单位干部职工生活补助</t>
    <phoneticPr fontId="22" type="noConversion"/>
  </si>
  <si>
    <t>2015年乡镇机关事业单位干部职工生活补助提标</t>
    <phoneticPr fontId="22" type="noConversion"/>
  </si>
  <si>
    <t>2016年乡镇机关事业单位干部职工生活补助提标</t>
    <phoneticPr fontId="22" type="noConversion"/>
  </si>
  <si>
    <t>2016年按月住房补贴提标</t>
    <phoneticPr fontId="22" type="noConversion"/>
  </si>
  <si>
    <t>2017年高海拔折算工龄补贴提标</t>
    <phoneticPr fontId="22" type="noConversion"/>
  </si>
  <si>
    <t>2017年按月住房补贴提标</t>
    <phoneticPr fontId="22" type="noConversion"/>
  </si>
  <si>
    <t>2016年基本工资及离退休费增资调标</t>
    <phoneticPr fontId="22" type="noConversion"/>
  </si>
  <si>
    <t>检法两院省级统筹试点上划（市级、城关区检法两院）</t>
    <phoneticPr fontId="22" type="noConversion"/>
  </si>
  <si>
    <t>司法划转试点单位基数（检法两院划转）</t>
    <phoneticPr fontId="22" type="noConversion"/>
  </si>
  <si>
    <t>法院检察院司法体制改革增资</t>
    <phoneticPr fontId="22" type="noConversion"/>
  </si>
  <si>
    <t>2017年增资自治区财政应保障部分</t>
    <phoneticPr fontId="22" type="noConversion"/>
  </si>
  <si>
    <t>2019年按月住房补贴提标</t>
    <phoneticPr fontId="22" type="noConversion"/>
  </si>
  <si>
    <t>2019年基本工资增资</t>
    <phoneticPr fontId="22" type="noConversion"/>
  </si>
  <si>
    <t>2020年按月住房补贴提标</t>
    <phoneticPr fontId="22" type="noConversion"/>
  </si>
  <si>
    <t>2015年起柳梧乡整体划转至柳梧新区基数</t>
    <phoneticPr fontId="22" type="noConversion"/>
  </si>
  <si>
    <t>2022年西藏特贴增资调标（非教育系统）</t>
    <phoneticPr fontId="22" type="noConversion"/>
  </si>
  <si>
    <t>2022年基本工资增资调标（非教育系统）</t>
    <phoneticPr fontId="22" type="noConversion"/>
  </si>
  <si>
    <t>达孜司法划转试点单位经费（检法两院划转）</t>
  </si>
  <si>
    <t xml:space="preserve">    B.</t>
    <phoneticPr fontId="22" type="noConversion"/>
  </si>
  <si>
    <t>农村税费改革转移支付补助收入</t>
    <phoneticPr fontId="22" type="noConversion"/>
  </si>
  <si>
    <t xml:space="preserve">    C.</t>
    <phoneticPr fontId="22" type="noConversion"/>
  </si>
  <si>
    <t xml:space="preserve">城市维护费 </t>
    <phoneticPr fontId="22" type="noConversion"/>
  </si>
  <si>
    <t xml:space="preserve">    D.</t>
    <phoneticPr fontId="22" type="noConversion"/>
  </si>
  <si>
    <t>住房公积金5%部分</t>
    <phoneticPr fontId="22" type="noConversion"/>
  </si>
  <si>
    <t xml:space="preserve">    E.</t>
    <phoneticPr fontId="22" type="noConversion"/>
  </si>
  <si>
    <t xml:space="preserve">政策性补贴 </t>
    <phoneticPr fontId="22" type="noConversion"/>
  </si>
  <si>
    <t xml:space="preserve">    F.</t>
    <phoneticPr fontId="22" type="noConversion"/>
  </si>
  <si>
    <t>地区粮食局行政经费</t>
    <phoneticPr fontId="22" type="noConversion"/>
  </si>
  <si>
    <t xml:space="preserve">    G.</t>
    <phoneticPr fontId="22" type="noConversion"/>
  </si>
  <si>
    <t>社区建设</t>
    <phoneticPr fontId="22" type="noConversion"/>
  </si>
  <si>
    <t>财务统管8家试点单位下划基数</t>
    <phoneticPr fontId="27" type="noConversion"/>
  </si>
  <si>
    <t xml:space="preserve">  8.</t>
    <phoneticPr fontId="22" type="noConversion"/>
  </si>
  <si>
    <t>巩固脱贫攻坚成果衔接乡村振兴转移支付</t>
    <phoneticPr fontId="22" type="noConversion"/>
  </si>
  <si>
    <t>中央财政巩固拓展脱贫攻坚成果和乡村振兴任务资金（衔接推进乡村振兴补助资金）</t>
    <phoneticPr fontId="22" type="noConversion"/>
  </si>
  <si>
    <t>中央财政少数民族发展资金（衔接推进乡村振兴补助资金）</t>
    <phoneticPr fontId="22" type="noConversion"/>
  </si>
  <si>
    <t>自治区财政巩固拓展脱贫攻坚成果和乡村振兴任务资金（衔接推进乡村振兴补助资金）</t>
    <phoneticPr fontId="22" type="noConversion"/>
  </si>
  <si>
    <t>自治区财政少数民族发展资金（衔接推进乡村振兴补助资金）</t>
    <phoneticPr fontId="22" type="noConversion"/>
  </si>
  <si>
    <t>自治区财政以工代赈资金（衔接推进乡村振兴补助资金）</t>
    <phoneticPr fontId="22" type="noConversion"/>
  </si>
  <si>
    <t>乡村振兴专项资金</t>
  </si>
  <si>
    <t>中央财政以工代赈资金（衔接推进乡村振兴补助资金）</t>
    <phoneticPr fontId="22" type="noConversion"/>
  </si>
  <si>
    <t xml:space="preserve">  9.</t>
    <phoneticPr fontId="22" type="noConversion"/>
  </si>
  <si>
    <t>公共安全共同财政事权转移支付收入</t>
    <phoneticPr fontId="22" type="noConversion"/>
  </si>
  <si>
    <t>禁毒</t>
  </si>
  <si>
    <t>法院政法转移支付资金</t>
  </si>
  <si>
    <t>司法政法转移支付资金</t>
  </si>
  <si>
    <t>司法救助</t>
  </si>
  <si>
    <t xml:space="preserve">  10.</t>
    <phoneticPr fontId="22" type="noConversion"/>
  </si>
  <si>
    <t>教育共同财政事权转移支付收入</t>
    <phoneticPr fontId="22" type="noConversion"/>
  </si>
  <si>
    <t xml:space="preserve">        A.</t>
    <phoneticPr fontId="22" type="noConversion"/>
  </si>
  <si>
    <t>现代职业教育质量提升计划资金</t>
    <phoneticPr fontId="22" type="noConversion"/>
  </si>
  <si>
    <t xml:space="preserve">          a.</t>
    <phoneticPr fontId="22" type="noConversion"/>
  </si>
  <si>
    <t>现代职业教育质量提升计划资金</t>
  </si>
  <si>
    <t xml:space="preserve">          b.</t>
    <phoneticPr fontId="22" type="noConversion"/>
  </si>
  <si>
    <t>高职生均奖补资金</t>
    <phoneticPr fontId="22" type="noConversion"/>
  </si>
  <si>
    <t xml:space="preserve">          c.</t>
    <phoneticPr fontId="22" type="noConversion"/>
  </si>
  <si>
    <t>地方教育附加</t>
    <phoneticPr fontId="22" type="noConversion"/>
  </si>
  <si>
    <t xml:space="preserve">        B.</t>
    <phoneticPr fontId="22" type="noConversion"/>
  </si>
  <si>
    <t>城乡义务教育补助经费</t>
    <phoneticPr fontId="22" type="noConversion"/>
  </si>
  <si>
    <t>城乡义务教育补助经费--公用经费</t>
    <phoneticPr fontId="22" type="noConversion"/>
  </si>
  <si>
    <t>城乡义务教育补助经费--家庭经济困难学生生活补助</t>
    <phoneticPr fontId="22" type="noConversion"/>
  </si>
  <si>
    <t>城乡义务教育补助经费--校舍安全保障长效机制</t>
    <phoneticPr fontId="22" type="noConversion"/>
  </si>
  <si>
    <t xml:space="preserve">          d.</t>
    <phoneticPr fontId="22" type="noConversion"/>
  </si>
  <si>
    <t>城乡义务教育补助经费--义务教育农村学生营养膳食补助</t>
    <phoneticPr fontId="22" type="noConversion"/>
  </si>
  <si>
    <t xml:space="preserve">          e.</t>
    <phoneticPr fontId="22" type="noConversion"/>
  </si>
  <si>
    <t>城乡义务教育补助经费--综合奖补资金（乡村教师生活补助）</t>
    <phoneticPr fontId="22" type="noConversion"/>
  </si>
  <si>
    <t xml:space="preserve">        C.</t>
    <phoneticPr fontId="22" type="noConversion"/>
  </si>
  <si>
    <t>义务教育薄弱环节改善与能力提升补助资金</t>
  </si>
  <si>
    <t xml:space="preserve">        D.</t>
    <phoneticPr fontId="22" type="noConversion"/>
  </si>
  <si>
    <t>改善普通高中学校办学条件补助资金</t>
  </si>
  <si>
    <t xml:space="preserve">        E.</t>
    <phoneticPr fontId="22" type="noConversion"/>
  </si>
  <si>
    <t>支持学前教育发展专项资金</t>
    <phoneticPr fontId="22" type="noConversion"/>
  </si>
  <si>
    <t xml:space="preserve">    基本建设项目</t>
  </si>
  <si>
    <t xml:space="preserve">    教玩具及设备购置</t>
  </si>
  <si>
    <t xml:space="preserve">    教育行政事业单位教育事务综合管理经费</t>
  </si>
  <si>
    <t>义务教育方面--涉及阶段性任务和专项性工作的有关事项</t>
    <phoneticPr fontId="22" type="noConversion"/>
  </si>
  <si>
    <t>农村义务教育学生营养膳食补助</t>
    <phoneticPr fontId="22" type="noConversion"/>
  </si>
  <si>
    <t>课后服务经费</t>
    <phoneticPr fontId="22" type="noConversion"/>
  </si>
  <si>
    <t>c.</t>
    <phoneticPr fontId="22" type="noConversion"/>
  </si>
  <si>
    <t>自治区专项补助（阶段性）</t>
    <phoneticPr fontId="22" type="noConversion"/>
  </si>
  <si>
    <t xml:space="preserve">    学生资助方面--高校学生资助资金、中职国家奖学金、基层就业学费补偿或贷款代偿政策经费、建档立卡贫困家庭子女接受高等教育免费教育补助资金等</t>
  </si>
  <si>
    <t xml:space="preserve">    其他教育方面--涉及阶段性任务和专项性工作的有关事项</t>
  </si>
  <si>
    <t xml:space="preserve">        公用经费</t>
    <phoneticPr fontId="27" type="noConversion"/>
  </si>
  <si>
    <t xml:space="preserve">        西藏班学生生均补助经费</t>
    <phoneticPr fontId="27" type="noConversion"/>
  </si>
  <si>
    <t xml:space="preserve">         项目支出</t>
    <phoneticPr fontId="27" type="noConversion"/>
  </si>
  <si>
    <t>调整2023年教育事业费</t>
  </si>
  <si>
    <t>K.</t>
    <phoneticPr fontId="22" type="noConversion"/>
  </si>
  <si>
    <t>调整2022年度高校学生资助及基层就业代偿经费缺口资金</t>
  </si>
  <si>
    <t>L.</t>
    <phoneticPr fontId="22" type="noConversion"/>
  </si>
  <si>
    <t>调整以前年度薄弱环节改善与能力提升</t>
    <phoneticPr fontId="22" type="noConversion"/>
  </si>
  <si>
    <t>M.</t>
    <phoneticPr fontId="22" type="noConversion"/>
  </si>
  <si>
    <t>学生资助补助经费</t>
    <phoneticPr fontId="22" type="noConversion"/>
  </si>
  <si>
    <t xml:space="preserve">    高校学生资助经费</t>
    <phoneticPr fontId="22" type="noConversion"/>
  </si>
  <si>
    <t xml:space="preserve">    中等职业教育国家奖学金</t>
    <phoneticPr fontId="22" type="noConversion"/>
  </si>
  <si>
    <t xml:space="preserve">    免学杂费</t>
    <phoneticPr fontId="22" type="noConversion"/>
  </si>
  <si>
    <t xml:space="preserve">     国家助学金</t>
    <phoneticPr fontId="22" type="noConversion"/>
  </si>
  <si>
    <t>改善办学条件</t>
  </si>
  <si>
    <t>新建达孜区第二小学建设资金</t>
  </si>
  <si>
    <t>科学技术共同财政事权转移支付收入</t>
    <phoneticPr fontId="22" type="noConversion"/>
  </si>
  <si>
    <t xml:space="preserve">    （3）</t>
    <phoneticPr fontId="22" type="noConversion"/>
  </si>
  <si>
    <t xml:space="preserve">    （4）</t>
    <phoneticPr fontId="22" type="noConversion"/>
  </si>
  <si>
    <t xml:space="preserve">  12.</t>
    <phoneticPr fontId="22" type="noConversion"/>
  </si>
  <si>
    <t>文化旅游体育与传媒共同财政事权转移支付收入</t>
    <phoneticPr fontId="22" type="noConversion"/>
  </si>
  <si>
    <t>国家文物保护资金</t>
  </si>
  <si>
    <t>自治区文化产业发展专项资金</t>
    <phoneticPr fontId="22" type="noConversion"/>
  </si>
  <si>
    <t>自治区文艺创作与扶持奖励资金</t>
  </si>
  <si>
    <t>基层宣讲员补助</t>
  </si>
  <si>
    <t>自治区旅游发展专项资金</t>
  </si>
  <si>
    <t>自治区公共文化服务体系示范县创建（结转资金、一次性项目）</t>
    <phoneticPr fontId="22" type="noConversion"/>
  </si>
  <si>
    <t>堆龙德庆区乃朗寺保护修缮工程（一期）建设资金</t>
  </si>
  <si>
    <t>歌舞团（曲艺团）剧场二期工程资金</t>
  </si>
  <si>
    <t>市行政村文艺演出队补助</t>
    <phoneticPr fontId="22" type="noConversion"/>
  </si>
  <si>
    <t>调整“文化百千万工程”之全区高质量优秀文艺剧（节）目创作演出推广</t>
    <phoneticPr fontId="22" type="noConversion"/>
  </si>
  <si>
    <t>国家公共文化服务体系建设</t>
    <phoneticPr fontId="22" type="noConversion"/>
  </si>
  <si>
    <t xml:space="preserve">    广播电视节目无线覆盖运行维护费（数字）</t>
    <phoneticPr fontId="27" type="noConversion"/>
  </si>
  <si>
    <t xml:space="preserve">    电影场次补贴</t>
    <phoneticPr fontId="27" type="noConversion"/>
  </si>
  <si>
    <t xml:space="preserve">    村级文艺演出队</t>
    <phoneticPr fontId="27" type="noConversion"/>
  </si>
  <si>
    <t xml:space="preserve">    县（区）艺术团</t>
    <phoneticPr fontId="27" type="noConversion"/>
  </si>
  <si>
    <t xml:space="preserve">    戏曲进乡村</t>
    <phoneticPr fontId="27" type="noConversion"/>
  </si>
  <si>
    <t xml:space="preserve">    濒危剧种免费或低票价演出</t>
    <phoneticPr fontId="27" type="noConversion"/>
  </si>
  <si>
    <t xml:space="preserve">    全民阅读推广活动</t>
    <phoneticPr fontId="27" type="noConversion"/>
  </si>
  <si>
    <t xml:space="preserve">    开展军民文化融合发展活动</t>
    <phoneticPr fontId="27" type="noConversion"/>
  </si>
  <si>
    <t xml:space="preserve">    实施100个行政村群众性文化示范阵地建设</t>
    <phoneticPr fontId="27" type="noConversion"/>
  </si>
  <si>
    <t xml:space="preserve">    自治区级新型公共文化空间示范点建设</t>
    <phoneticPr fontId="27" type="noConversion"/>
  </si>
  <si>
    <t xml:space="preserve">    因素法分配资金</t>
    <phoneticPr fontId="27" type="noConversion"/>
  </si>
  <si>
    <t xml:space="preserve">  13.</t>
    <phoneticPr fontId="22" type="noConversion"/>
  </si>
  <si>
    <t>社会保障和就业共同财政事权转移支付收入</t>
    <phoneticPr fontId="22" type="noConversion"/>
  </si>
  <si>
    <t>残疾人事业发展资金</t>
    <phoneticPr fontId="22" type="noConversion"/>
  </si>
  <si>
    <t>困难群众救助补助资金（城镇低保、农村低保、临时生活救助、孤儿基本生活补助资金、流浪乞讨人员救助补助资金）</t>
    <phoneticPr fontId="22" type="noConversion"/>
  </si>
  <si>
    <t>困难群众救助补助资金（城镇低保、农村低保、临时生活救助、孤儿基本生活补助资金、流浪乞讨人员救助补助资金）市级配套资金</t>
    <phoneticPr fontId="22" type="noConversion"/>
  </si>
  <si>
    <t>优抚对象补助经费（人员抚恤和生活补助资金）</t>
    <phoneticPr fontId="22" type="noConversion"/>
  </si>
  <si>
    <t xml:space="preserve">    （7）</t>
    <phoneticPr fontId="22" type="noConversion"/>
  </si>
  <si>
    <t>残疾人“两项”补贴资金（困难残疾人生活补贴和重度残疾人护理补贴）（自治区）</t>
    <phoneticPr fontId="22" type="noConversion"/>
  </si>
  <si>
    <t>残疾人两项补贴（贫困残疾人生活补贴、重度护理补贴）市级配套资金</t>
    <phoneticPr fontId="22" type="noConversion"/>
  </si>
  <si>
    <t xml:space="preserve">    （12）</t>
    <phoneticPr fontId="22" type="noConversion"/>
  </si>
  <si>
    <t>就业补助资金</t>
    <phoneticPr fontId="22" type="noConversion"/>
  </si>
  <si>
    <t>公益性岗位补贴资金（60%部分）</t>
    <phoneticPr fontId="22" type="noConversion"/>
  </si>
  <si>
    <t>其他就业补助资金</t>
    <phoneticPr fontId="22" type="noConversion"/>
  </si>
  <si>
    <t xml:space="preserve">    （14）</t>
    <phoneticPr fontId="22" type="noConversion"/>
  </si>
  <si>
    <t>军队转业干部补助经费</t>
  </si>
  <si>
    <t>优抚对象补助（义务兵家属优待金）</t>
    <phoneticPr fontId="22" type="noConversion"/>
  </si>
  <si>
    <t>基层公共卫生辅助人员待遇市级配套资金</t>
    <phoneticPr fontId="22" type="noConversion"/>
  </si>
  <si>
    <t>就业配套资金市级配套资金</t>
    <phoneticPr fontId="22" type="noConversion"/>
  </si>
  <si>
    <t>社区工作者经费市级配套资金</t>
    <phoneticPr fontId="22" type="noConversion"/>
  </si>
  <si>
    <t>重点残疾人特殊护理补贴经费</t>
    <phoneticPr fontId="22" type="noConversion"/>
  </si>
  <si>
    <t>优抚事业单位补助经费</t>
  </si>
  <si>
    <t xml:space="preserve">    （27）</t>
  </si>
  <si>
    <t>大学生村（居）科技专干、医务人员、农业农村工作专员和乡村幼教人员部分待遇经费市级配套资金</t>
    <phoneticPr fontId="22" type="noConversion"/>
  </si>
  <si>
    <t xml:space="preserve">  14.</t>
    <phoneticPr fontId="22" type="noConversion"/>
  </si>
  <si>
    <t>医疗卫生共同财政事权转移支付收入</t>
    <phoneticPr fontId="22" type="noConversion"/>
  </si>
  <si>
    <t>医疗服务与保障能力提升补助资金（医疗保障服务能力提升部分）（中央）</t>
    <phoneticPr fontId="22" type="noConversion"/>
  </si>
  <si>
    <t>儿童先心病患者救治补助（自治区）</t>
    <phoneticPr fontId="22" type="noConversion"/>
  </si>
  <si>
    <t>医疗人才“组团式”援藏工作资金（自治区）</t>
    <phoneticPr fontId="22" type="noConversion"/>
  </si>
  <si>
    <t>干部职工体检经费（自治区）</t>
    <phoneticPr fontId="22" type="noConversion"/>
  </si>
  <si>
    <t>城乡居民暨在编僧尼健康体检补助经费（自治区）</t>
    <phoneticPr fontId="22" type="noConversion"/>
  </si>
  <si>
    <t>住院分娩补助、奖励待产生活补助（自治区）</t>
    <phoneticPr fontId="22" type="noConversion"/>
  </si>
  <si>
    <t>全区基层卫生人才能力提升培训经费</t>
    <phoneticPr fontId="22" type="noConversion"/>
  </si>
  <si>
    <t>城乡居民基本医疗保险补助</t>
    <phoneticPr fontId="22" type="noConversion"/>
  </si>
  <si>
    <t>中央财政医疗救助资金（城乡医疗救助补助资金）</t>
    <phoneticPr fontId="22" type="noConversion"/>
  </si>
  <si>
    <t>基本公共卫生服务经费</t>
    <phoneticPr fontId="22" type="noConversion"/>
  </si>
  <si>
    <t>医疗服务与保障能力提升（公立医院综合改革）补助资金</t>
    <phoneticPr fontId="22" type="noConversion"/>
  </si>
  <si>
    <t>医疗服务与保障能力提升（卫生健康人才培养培训）补助资金</t>
    <phoneticPr fontId="22" type="noConversion"/>
  </si>
  <si>
    <t>农村订单定向、住院医师规范化培训等</t>
    <phoneticPr fontId="22" type="noConversion"/>
  </si>
  <si>
    <t>紧急人才培训</t>
    <phoneticPr fontId="22" type="noConversion"/>
  </si>
  <si>
    <t>县乡村卫生人才能力培训</t>
    <phoneticPr fontId="22" type="noConversion"/>
  </si>
  <si>
    <t>其他</t>
    <phoneticPr fontId="22" type="noConversion"/>
  </si>
  <si>
    <t xml:space="preserve">    （13）</t>
    <phoneticPr fontId="22" type="noConversion"/>
  </si>
  <si>
    <t>医疗服务与保障能力提升（中医药传承与发展部分）补助资金</t>
    <phoneticPr fontId="22" type="noConversion"/>
  </si>
  <si>
    <t>医疗服务与保障能力提升（医疗卫生机构能力建设、卫生健康人才培养）补助资金</t>
    <phoneticPr fontId="22" type="noConversion"/>
  </si>
  <si>
    <t>医疗服务与保障能力提升（卫生健康人才培养）补助资金</t>
    <phoneticPr fontId="22" type="noConversion"/>
  </si>
  <si>
    <t>医疗服务与保障能力提升（藏医藏药事业发展专项经费）补助资金</t>
    <phoneticPr fontId="22" type="noConversion"/>
  </si>
  <si>
    <t>藏医药事业发展专项经费（自治区）</t>
    <phoneticPr fontId="22" type="noConversion"/>
  </si>
  <si>
    <t>县级公立医疗机构供暖建设（自治区）</t>
    <phoneticPr fontId="22" type="noConversion"/>
  </si>
  <si>
    <t>精神病患者肇事补助经费（自治区）</t>
    <phoneticPr fontId="22" type="noConversion"/>
  </si>
  <si>
    <t>高海拔地区乡镇卫生院专业技术人员特殊岗位奖励补贴（自治区）</t>
    <phoneticPr fontId="22" type="noConversion"/>
  </si>
  <si>
    <t>两癌防治专项经费（自治区）</t>
    <phoneticPr fontId="22" type="noConversion"/>
  </si>
  <si>
    <t>重大传染病防控补助资金（自治区）</t>
    <phoneticPr fontId="22" type="noConversion"/>
  </si>
  <si>
    <t>基本药物零差价补助及取消药品加成收入补偿经费</t>
    <phoneticPr fontId="22" type="noConversion"/>
  </si>
  <si>
    <t>村卫生室运行经费</t>
  </si>
  <si>
    <t>优抚对象医疗保障项目</t>
    <phoneticPr fontId="22" type="noConversion"/>
  </si>
  <si>
    <t>基本药物制度补助资金</t>
    <phoneticPr fontId="22" type="noConversion"/>
  </si>
  <si>
    <t xml:space="preserve">  15.</t>
    <phoneticPr fontId="22" type="noConversion"/>
  </si>
  <si>
    <t>节能环保共同财政事权转移支付收入</t>
    <phoneticPr fontId="22" type="noConversion"/>
  </si>
  <si>
    <t>林业草原生态保护恢复资金</t>
    <phoneticPr fontId="22" type="noConversion"/>
  </si>
  <si>
    <t>国家级自然保护区补助</t>
    <phoneticPr fontId="22" type="noConversion"/>
  </si>
  <si>
    <t>B.</t>
    <phoneticPr fontId="27" type="noConversion"/>
  </si>
  <si>
    <t>国家重点野生动植物保护支出</t>
    <phoneticPr fontId="22" type="noConversion"/>
  </si>
  <si>
    <t>C.</t>
    <phoneticPr fontId="27" type="noConversion"/>
  </si>
  <si>
    <t>国有林保护补助</t>
    <phoneticPr fontId="22" type="noConversion"/>
  </si>
  <si>
    <t>用于公益林管护部分</t>
    <phoneticPr fontId="22" type="noConversion"/>
  </si>
  <si>
    <t>统筹用于重点区域造林部分</t>
    <phoneticPr fontId="22" type="noConversion"/>
  </si>
  <si>
    <t>统筹用于全区林业系统生态岗位部分</t>
    <phoneticPr fontId="22" type="noConversion"/>
  </si>
  <si>
    <t>D.</t>
    <phoneticPr fontId="27" type="noConversion"/>
  </si>
  <si>
    <t>天然林停伐补助</t>
    <phoneticPr fontId="22" type="noConversion"/>
  </si>
  <si>
    <t>生态护林员补助（整合生态岗位）</t>
    <phoneticPr fontId="22" type="noConversion"/>
  </si>
  <si>
    <t>生态护林员补助</t>
    <phoneticPr fontId="22" type="noConversion"/>
  </si>
  <si>
    <t xml:space="preserve">  16.</t>
    <phoneticPr fontId="22" type="noConversion"/>
  </si>
  <si>
    <t>农林水共同财政事权转移支付收入</t>
    <phoneticPr fontId="22" type="noConversion"/>
  </si>
  <si>
    <t>中央财政农业生产发展</t>
    <phoneticPr fontId="22" type="noConversion"/>
  </si>
  <si>
    <t>A.</t>
    <phoneticPr fontId="27" type="noConversion"/>
  </si>
  <si>
    <t>国家现代农业产业园</t>
    <phoneticPr fontId="27" type="noConversion"/>
  </si>
  <si>
    <t>产业集群项目</t>
    <phoneticPr fontId="27" type="noConversion"/>
  </si>
  <si>
    <t>粮改饲补贴资金</t>
    <phoneticPr fontId="27" type="noConversion"/>
  </si>
  <si>
    <t>奶牛场升级改造资金</t>
    <phoneticPr fontId="27" type="noConversion"/>
  </si>
  <si>
    <t>E.</t>
    <phoneticPr fontId="27" type="noConversion"/>
  </si>
  <si>
    <t>畜禽遗传资源保护资金</t>
    <phoneticPr fontId="27" type="noConversion"/>
  </si>
  <si>
    <t>F.</t>
    <phoneticPr fontId="27" type="noConversion"/>
  </si>
  <si>
    <t>农机购置与应用补贴资金</t>
    <phoneticPr fontId="27" type="noConversion"/>
  </si>
  <si>
    <t>G.</t>
    <phoneticPr fontId="27" type="noConversion"/>
  </si>
  <si>
    <t>市级农民丰收节活动经费</t>
    <phoneticPr fontId="27" type="noConversion"/>
  </si>
  <si>
    <t>中央财政农业资源及生态环境保护补助资金</t>
    <phoneticPr fontId="22" type="noConversion"/>
  </si>
  <si>
    <t>草原生态保护补助奖励资金</t>
    <phoneticPr fontId="22" type="noConversion"/>
  </si>
  <si>
    <t>秸秆综合利用</t>
    <phoneticPr fontId="22" type="noConversion"/>
  </si>
  <si>
    <t>中央财政动物防疫等补助资金</t>
    <phoneticPr fontId="22" type="noConversion"/>
  </si>
  <si>
    <t>养殖环节病死猪无害化处理资金</t>
    <phoneticPr fontId="22" type="noConversion"/>
  </si>
  <si>
    <t>强制免疫抗体效价监测及重要动物疫病监测排查补助</t>
    <phoneticPr fontId="22" type="noConversion"/>
  </si>
  <si>
    <t>强制扑杀补助</t>
  </si>
  <si>
    <t>非洲猪瘟等重大动物疫病防控监测资金</t>
    <phoneticPr fontId="22" type="noConversion"/>
  </si>
  <si>
    <t>耕地建设与利用资金</t>
  </si>
  <si>
    <t>耕地地力保护补贴资金</t>
    <phoneticPr fontId="22" type="noConversion"/>
  </si>
  <si>
    <t>中央财政农田建设补助资金</t>
    <phoneticPr fontId="22" type="noConversion"/>
  </si>
  <si>
    <t>农业保险保费补贴资金</t>
    <phoneticPr fontId="22" type="noConversion"/>
  </si>
  <si>
    <t>中央财政农业保险保费补贴资金</t>
    <phoneticPr fontId="22" type="noConversion"/>
  </si>
  <si>
    <t>自治区财政农业保险保费补贴资金</t>
    <phoneticPr fontId="22" type="noConversion"/>
  </si>
  <si>
    <t>自治区财政地方优势特色农产品保费补贴资金</t>
  </si>
  <si>
    <t>地方特色农产品保险</t>
  </si>
  <si>
    <t>农业保险保费补贴市级配套资金</t>
    <phoneticPr fontId="22" type="noConversion"/>
  </si>
  <si>
    <t>农牧业防灾减灾</t>
    <phoneticPr fontId="22" type="noConversion"/>
  </si>
  <si>
    <t>非洲猪瘟等重大动物疫病防控监测资金</t>
  </si>
  <si>
    <t>C.</t>
  </si>
  <si>
    <t>村级动物防疫员基本报酬市级配套资金</t>
  </si>
  <si>
    <t>中央财政林业改革发展资金</t>
    <phoneticPr fontId="22" type="noConversion"/>
  </si>
  <si>
    <t>退耕还林还草补助资金</t>
    <phoneticPr fontId="22" type="noConversion"/>
  </si>
  <si>
    <t>林业有害生物防治补助</t>
    <phoneticPr fontId="22" type="noConversion"/>
  </si>
  <si>
    <t>林木良种培育补助</t>
    <phoneticPr fontId="22" type="noConversion"/>
  </si>
  <si>
    <t>天保工程区管护补助（整合生态岗位）</t>
    <phoneticPr fontId="22" type="noConversion"/>
  </si>
  <si>
    <t>湿地等生态保护支出</t>
    <phoneticPr fontId="22" type="noConversion"/>
  </si>
  <si>
    <t xml:space="preserve"> a.</t>
    <phoneticPr fontId="22" type="noConversion"/>
  </si>
  <si>
    <t>湿地保护修复补助</t>
    <phoneticPr fontId="22" type="noConversion"/>
  </si>
  <si>
    <t>森林防火补助</t>
    <phoneticPr fontId="22" type="noConversion"/>
  </si>
  <si>
    <t>d.</t>
    <phoneticPr fontId="22" type="noConversion"/>
  </si>
  <si>
    <t>国家重点野生动植物保护补助</t>
    <phoneticPr fontId="22" type="noConversion"/>
  </si>
  <si>
    <t>自治区财政林业改革发展资金</t>
    <phoneticPr fontId="22" type="noConversion"/>
  </si>
  <si>
    <t>南北山绿化工程</t>
  </si>
  <si>
    <t>重点区域造林资金</t>
    <phoneticPr fontId="22" type="noConversion"/>
  </si>
  <si>
    <t>重点区域造林</t>
    <phoneticPr fontId="22" type="noConversion"/>
  </si>
  <si>
    <t>2021年先造后补</t>
    <phoneticPr fontId="22" type="noConversion"/>
  </si>
  <si>
    <t>森林草原防灾减灾</t>
    <phoneticPr fontId="22" type="noConversion"/>
  </si>
  <si>
    <t>林业有害生物防治应急补助</t>
    <phoneticPr fontId="22" type="noConversion"/>
  </si>
  <si>
    <t>自然保护区管护员补助</t>
    <phoneticPr fontId="22" type="noConversion"/>
  </si>
  <si>
    <t>野生动物疫源疫病监测补助</t>
    <phoneticPr fontId="22" type="noConversion"/>
  </si>
  <si>
    <t>中央水利发展资金</t>
    <phoneticPr fontId="22" type="noConversion"/>
  </si>
  <si>
    <t>小型水库出险加固</t>
    <phoneticPr fontId="22" type="noConversion"/>
  </si>
  <si>
    <t>小型水库维修养护（包括小型水库维修养护及白蚁等害堤动物防治）</t>
  </si>
  <si>
    <t>农村饮水安全工程维修养护</t>
    <phoneticPr fontId="22" type="noConversion"/>
  </si>
  <si>
    <t>流域面积200-3000平方公里中小河流治理</t>
    <phoneticPr fontId="22" type="noConversion"/>
  </si>
  <si>
    <t>水资源保护与修复治理（水土流失综合治理）</t>
    <phoneticPr fontId="22" type="noConversion"/>
  </si>
  <si>
    <t xml:space="preserve">        F.</t>
    <phoneticPr fontId="22" type="noConversion"/>
  </si>
  <si>
    <t>山洪维修养护（山洪灾害非工程措施运维费）</t>
    <phoneticPr fontId="22" type="noConversion"/>
  </si>
  <si>
    <t xml:space="preserve">        G.</t>
    <phoneticPr fontId="22" type="noConversion"/>
  </si>
  <si>
    <t>山洪灾害防治（山洪灾害非工程措施）</t>
    <phoneticPr fontId="22" type="noConversion"/>
  </si>
  <si>
    <t xml:space="preserve">        H.</t>
    <phoneticPr fontId="22" type="noConversion"/>
  </si>
  <si>
    <t>水资源刚性约束与调度（水资源管理）</t>
    <phoneticPr fontId="22" type="noConversion"/>
  </si>
  <si>
    <t xml:space="preserve">        I.</t>
    <phoneticPr fontId="22" type="noConversion"/>
  </si>
  <si>
    <t>中型灌区配套与节水改造</t>
    <phoneticPr fontId="22" type="noConversion"/>
  </si>
  <si>
    <t xml:space="preserve">        J.</t>
    <phoneticPr fontId="22" type="noConversion"/>
  </si>
  <si>
    <t>农业水价综合改革</t>
    <phoneticPr fontId="22" type="noConversion"/>
  </si>
  <si>
    <t>(11)</t>
    <phoneticPr fontId="22" type="noConversion"/>
  </si>
  <si>
    <t xml:space="preserve">  农业生产发展资金</t>
  </si>
  <si>
    <t>农业支持保护补贴</t>
  </si>
  <si>
    <t>育繁推（牛羊原种场建设）、农作物种质资源保护利用</t>
  </si>
  <si>
    <t>设施蔬菜基地、温室大棚改造</t>
  </si>
  <si>
    <t xml:space="preserve">  农业资源及生态保护补助资金</t>
    <phoneticPr fontId="22" type="noConversion"/>
  </si>
  <si>
    <t>饲草产业发展项目</t>
  </si>
  <si>
    <t xml:space="preserve">    草原保护项目建设</t>
    <phoneticPr fontId="22" type="noConversion"/>
  </si>
  <si>
    <t>全国第三次土壤普查</t>
    <phoneticPr fontId="22" type="noConversion"/>
  </si>
  <si>
    <t>农田建设资金</t>
    <phoneticPr fontId="22" type="noConversion"/>
  </si>
  <si>
    <t>高标准农田建设后期管护经费</t>
    <phoneticPr fontId="22" type="noConversion"/>
  </si>
  <si>
    <t xml:space="preserve">  农牧防灾减灾资金</t>
    <phoneticPr fontId="22" type="noConversion"/>
  </si>
  <si>
    <t>农业防灾减灾和水利救灾</t>
    <phoneticPr fontId="22" type="noConversion"/>
  </si>
  <si>
    <t>化肥补贴资金</t>
  </si>
  <si>
    <t xml:space="preserve">    农药采购经费</t>
    <phoneticPr fontId="22" type="noConversion"/>
  </si>
  <si>
    <t>青稞“一喷三防”</t>
  </si>
  <si>
    <t xml:space="preserve">  农田建设补助资金</t>
    <phoneticPr fontId="22" type="noConversion"/>
  </si>
  <si>
    <t>自治区水利救灾资金</t>
  </si>
  <si>
    <t>自治区水利发展资金</t>
    <phoneticPr fontId="22" type="noConversion"/>
  </si>
  <si>
    <t>县域节水型社会达标建设项目</t>
  </si>
  <si>
    <t>中型灌区续建配套与节水改造项目</t>
  </si>
  <si>
    <t>农业经营主体能力提升资金</t>
  </si>
  <si>
    <t>高素质农牧民培育</t>
  </si>
  <si>
    <t>基层农技推广体系改革与建设补助</t>
  </si>
  <si>
    <t>农业生产社会化服务</t>
  </si>
  <si>
    <t>新型农业经营主体培育</t>
  </si>
  <si>
    <t>（18）</t>
  </si>
  <si>
    <t>合作社奖励资金</t>
  </si>
  <si>
    <t>粮油绿色高产高效</t>
  </si>
  <si>
    <t>牦牛经济杂交项目市级配套资金</t>
    <phoneticPr fontId="22" type="noConversion"/>
  </si>
  <si>
    <t xml:space="preserve">  17.</t>
    <phoneticPr fontId="22" type="noConversion"/>
  </si>
  <si>
    <t>交通运输共同财政事权转移支付收入</t>
    <phoneticPr fontId="22" type="noConversion"/>
  </si>
  <si>
    <t>农村公路养护工程资金（中央）</t>
    <phoneticPr fontId="22" type="noConversion"/>
  </si>
  <si>
    <t>农村公路养护工程资金（自治区）</t>
    <phoneticPr fontId="22" type="noConversion"/>
  </si>
  <si>
    <t>拉萨市农村公路日常养护（自治区）</t>
    <phoneticPr fontId="22" type="noConversion"/>
  </si>
  <si>
    <t>车购税补助地方资金（危桥改造及精细化提升项目）</t>
  </si>
  <si>
    <t>车购税补助地方资金（客运场站资金提升项目）</t>
  </si>
  <si>
    <t>农村公路养护工程市级配套资金</t>
  </si>
  <si>
    <t xml:space="preserve">  18.</t>
    <phoneticPr fontId="22" type="noConversion"/>
  </si>
  <si>
    <t>住房保障共同财政事权转移支付收入</t>
    <phoneticPr fontId="22" type="noConversion"/>
  </si>
  <si>
    <t>断头路-东一支路 （江苏大道-纳金路）征地拆迁款</t>
  </si>
  <si>
    <t>棚户区改造资金</t>
    <phoneticPr fontId="22" type="noConversion"/>
  </si>
  <si>
    <t>城镇老旧小区改造资金</t>
    <phoneticPr fontId="22" type="noConversion"/>
  </si>
  <si>
    <t>城镇低收入家庭租赁住房补贴市级配套</t>
  </si>
  <si>
    <t>公共租赁住房建设</t>
    <phoneticPr fontId="22" type="noConversion"/>
  </si>
  <si>
    <t>农村危房改造补助资金</t>
    <phoneticPr fontId="22" type="noConversion"/>
  </si>
  <si>
    <t>城镇老旧小区改造自治区级配套资金</t>
  </si>
  <si>
    <t>城镇保障性安居工程补助资金</t>
  </si>
  <si>
    <t>城镇老旧小区改造市级配套资金</t>
    <phoneticPr fontId="22" type="noConversion"/>
  </si>
  <si>
    <t>城镇低收入住房困难家庭租赁住房补贴</t>
    <phoneticPr fontId="22" type="noConversion"/>
  </si>
  <si>
    <t xml:space="preserve">  19.</t>
    <phoneticPr fontId="22" type="noConversion"/>
  </si>
  <si>
    <t>灾害防治及应急管理共同财政事权转移支付收入</t>
    <phoneticPr fontId="22" type="noConversion"/>
  </si>
  <si>
    <t>消防人员业务经费</t>
    <phoneticPr fontId="22" type="noConversion"/>
  </si>
  <si>
    <t>消防辅警人员经费</t>
    <phoneticPr fontId="22" type="noConversion"/>
  </si>
  <si>
    <t>20.</t>
    <phoneticPr fontId="22" type="noConversion"/>
  </si>
  <si>
    <t>增值税留抵退税转移支付收入</t>
    <phoneticPr fontId="22" type="noConversion"/>
  </si>
  <si>
    <t>（1）</t>
    <phoneticPr fontId="22" type="noConversion"/>
  </si>
  <si>
    <t>2022年第三批增值税留抵退税转移支付收入</t>
    <phoneticPr fontId="22" type="noConversion"/>
  </si>
  <si>
    <t>21.</t>
    <phoneticPr fontId="22" type="noConversion"/>
  </si>
  <si>
    <t>2022年第三批其他退税减税降费转移支付收入</t>
    <phoneticPr fontId="22" type="noConversion"/>
  </si>
  <si>
    <t xml:space="preserve">  22.</t>
    <phoneticPr fontId="22" type="noConversion"/>
  </si>
  <si>
    <t>其他一般性转移支付收入</t>
    <phoneticPr fontId="22" type="noConversion"/>
  </si>
  <si>
    <t>取暖补贴及提标（2017年之前）</t>
    <phoneticPr fontId="22" type="noConversion"/>
  </si>
  <si>
    <t>取暖补贴</t>
    <phoneticPr fontId="22" type="noConversion"/>
  </si>
  <si>
    <t>取暖费调标</t>
    <phoneticPr fontId="22" type="noConversion"/>
  </si>
  <si>
    <t>2012年取暖费调标2013年下达</t>
    <phoneticPr fontId="22" type="noConversion"/>
  </si>
  <si>
    <t>2014年取暖费调标</t>
    <phoneticPr fontId="22" type="noConversion"/>
  </si>
  <si>
    <t>2015年取暖费提标</t>
    <phoneticPr fontId="22" type="noConversion"/>
  </si>
  <si>
    <t>2016年取暖费提标</t>
    <phoneticPr fontId="22" type="noConversion"/>
  </si>
  <si>
    <t>2017年取暖费提标</t>
    <phoneticPr fontId="22" type="noConversion"/>
  </si>
  <si>
    <t>2011年住房公积金提高比例2%部分</t>
    <phoneticPr fontId="22" type="noConversion"/>
  </si>
  <si>
    <t>2012年住房公积金提高比例2%部分</t>
    <phoneticPr fontId="22" type="noConversion"/>
  </si>
  <si>
    <t>医疗保险基金</t>
    <phoneticPr fontId="22" type="noConversion"/>
  </si>
  <si>
    <t>基层政权建设</t>
    <phoneticPr fontId="22" type="noConversion"/>
  </si>
  <si>
    <t>综合财力补助</t>
    <phoneticPr fontId="22" type="noConversion"/>
  </si>
  <si>
    <t>驻村第一书记安家费</t>
    <phoneticPr fontId="22" type="noConversion"/>
  </si>
  <si>
    <t>强基惠民工作经费90%部分</t>
    <phoneticPr fontId="22" type="noConversion"/>
  </si>
  <si>
    <t>强基惠民驻村生活补助90%部分</t>
    <phoneticPr fontId="22" type="noConversion"/>
  </si>
  <si>
    <t>强基惠民驻村工作队经费市级配套资金</t>
    <phoneticPr fontId="22" type="noConversion"/>
  </si>
  <si>
    <t>生猪（牛羊）调出大县奖励资金</t>
    <phoneticPr fontId="22" type="noConversion"/>
  </si>
  <si>
    <t>供暖补贴市级配套资金</t>
  </si>
  <si>
    <t>拉萨八廓历史文化街区保护与更新工程前期经费（一次性）</t>
  </si>
  <si>
    <t>高原地区多功能系列烹饪炊具产品补贴（市级配套资金一次性）</t>
  </si>
  <si>
    <t>专项转移支付收入</t>
    <phoneticPr fontId="22" type="noConversion"/>
  </si>
  <si>
    <t>一般公共服务</t>
    <phoneticPr fontId="22" type="noConversion"/>
  </si>
  <si>
    <t>三级政务大厅工作经费（自治区资金）</t>
    <phoneticPr fontId="22" type="noConversion"/>
  </si>
  <si>
    <t>“姜贡曲”冬季法会相关经费</t>
  </si>
  <si>
    <t>科学技术支出</t>
    <phoneticPr fontId="22" type="noConversion"/>
  </si>
  <si>
    <t>文化旅游体育与传媒</t>
    <phoneticPr fontId="22" type="noConversion"/>
  </si>
  <si>
    <t>自治区级重点文物保护单位野外看管人员经费</t>
    <phoneticPr fontId="22" type="noConversion"/>
  </si>
  <si>
    <t>旅游资源普查以奖代补资金</t>
  </si>
  <si>
    <t>社会保障和就业</t>
    <phoneticPr fontId="22" type="noConversion"/>
  </si>
  <si>
    <t>0-16岁残疾儿童康复补贴</t>
    <phoneticPr fontId="22" type="noConversion"/>
  </si>
  <si>
    <t>三大节日慰问</t>
    <phoneticPr fontId="22" type="noConversion"/>
  </si>
  <si>
    <t>百名干部入户慰问困难群众资金</t>
    <phoneticPr fontId="22" type="noConversion"/>
  </si>
  <si>
    <t>卫生健康</t>
    <phoneticPr fontId="22" type="noConversion"/>
  </si>
  <si>
    <t>全民健康免费体检（城乡居民及在编僧尼健康体检经费）市级配套资金</t>
    <phoneticPr fontId="22" type="noConversion"/>
  </si>
  <si>
    <t>农牧民孕产妇住院分娩奖励、护送与提前待产项目市级配套资金</t>
    <phoneticPr fontId="22" type="noConversion"/>
  </si>
  <si>
    <t>经济困难的高龄、失能老人补贴市级配套资金</t>
    <phoneticPr fontId="22" type="noConversion"/>
  </si>
  <si>
    <t>高龄老人健康补贴（寿星老人）市级配套资金</t>
    <phoneticPr fontId="22" type="noConversion"/>
  </si>
  <si>
    <t>重大传染病防控经费（自治区）</t>
    <phoneticPr fontId="22" type="noConversion"/>
  </si>
  <si>
    <t>全市聘用村医补助市级配套资金</t>
    <phoneticPr fontId="22" type="noConversion"/>
  </si>
  <si>
    <t>节能环保</t>
    <phoneticPr fontId="22" type="noConversion"/>
  </si>
  <si>
    <t>水污染防治专项资金</t>
    <phoneticPr fontId="22" type="noConversion"/>
  </si>
  <si>
    <t>水污染防治专项资金</t>
  </si>
  <si>
    <t>2024城市管网及污水处理补助资金</t>
  </si>
  <si>
    <t>（2）</t>
    <phoneticPr fontId="22" type="noConversion"/>
  </si>
  <si>
    <t>生态领域自治区专项资金</t>
    <phoneticPr fontId="22" type="noConversion"/>
  </si>
  <si>
    <t>环境保护专项</t>
    <phoneticPr fontId="22" type="noConversion"/>
  </si>
  <si>
    <t>生态修复与保护及水源地保护区建设等</t>
    <phoneticPr fontId="22" type="noConversion"/>
  </si>
  <si>
    <t>城乡社区支出</t>
    <phoneticPr fontId="22" type="noConversion"/>
  </si>
  <si>
    <t>（2）</t>
  </si>
  <si>
    <t>旅游厕所项目市级配套资金</t>
    <phoneticPr fontId="22" type="noConversion"/>
  </si>
  <si>
    <t>（3）</t>
  </si>
  <si>
    <t>农林水</t>
    <phoneticPr fontId="22" type="noConversion"/>
  </si>
  <si>
    <t>中央财政农村综合改革转移支付</t>
    <phoneticPr fontId="22" type="noConversion"/>
  </si>
  <si>
    <t>农村公益事业财政奖补资金</t>
    <phoneticPr fontId="22" type="noConversion"/>
  </si>
  <si>
    <t>美丽乡村幸福家园项目建设市级配套资金</t>
    <phoneticPr fontId="22" type="noConversion"/>
  </si>
  <si>
    <t>美丽乡村奖补资金</t>
    <phoneticPr fontId="22" type="noConversion"/>
  </si>
  <si>
    <t>“厕所革命”整村推进中央财政奖补资金</t>
    <phoneticPr fontId="22" type="noConversion"/>
  </si>
  <si>
    <t>农产品质量安全县创建补助经费</t>
    <phoneticPr fontId="22" type="noConversion"/>
  </si>
  <si>
    <t>牛羊出栏补贴</t>
  </si>
  <si>
    <t>牲畜出栏市级补贴（2023年及2024年）</t>
  </si>
  <si>
    <t>市级农民丰收节活动经费</t>
  </si>
  <si>
    <t>高标准农田建设后期管护经费</t>
  </si>
  <si>
    <t>堆龙古荣乡高海拔搬迁工程</t>
  </si>
  <si>
    <t>2023年-2024年禁牧补贴</t>
  </si>
  <si>
    <t>净土健康产业及重点产业发展资金</t>
    <phoneticPr fontId="22" type="noConversion"/>
  </si>
  <si>
    <t>9.</t>
    <phoneticPr fontId="22" type="noConversion"/>
  </si>
  <si>
    <t>交通运输</t>
    <phoneticPr fontId="22" type="noConversion"/>
  </si>
  <si>
    <t>资源勘探信息等</t>
    <phoneticPr fontId="22" type="noConversion"/>
  </si>
  <si>
    <t xml:space="preserve">  11.</t>
    <phoneticPr fontId="22" type="noConversion"/>
  </si>
  <si>
    <t>自然资源海洋气象等</t>
    <phoneticPr fontId="22" type="noConversion"/>
  </si>
  <si>
    <t>自然灾害防治体系建设补助资金</t>
  </si>
  <si>
    <t>住房保障</t>
    <phoneticPr fontId="22" type="noConversion"/>
  </si>
  <si>
    <t>哲蚌寺仓库建设</t>
    <phoneticPr fontId="22" type="noConversion"/>
  </si>
  <si>
    <t xml:space="preserve"> 13.</t>
    <phoneticPr fontId="22" type="noConversion"/>
  </si>
  <si>
    <t>商业服务业等</t>
    <phoneticPr fontId="22" type="noConversion"/>
  </si>
  <si>
    <t>副食品储备专项资金</t>
  </si>
  <si>
    <t>服务业发展专项资金</t>
  </si>
  <si>
    <t>（3）</t>
    <phoneticPr fontId="22" type="noConversion"/>
  </si>
  <si>
    <t>2024年外经贸发展专项资金</t>
  </si>
  <si>
    <t>粮油物资储备</t>
    <phoneticPr fontId="22" type="noConversion"/>
  </si>
  <si>
    <t>灾害防治及应急管理支出</t>
    <phoneticPr fontId="22" type="noConversion"/>
  </si>
  <si>
    <t>中小企业发展专项市级配套资金</t>
    <phoneticPr fontId="22" type="noConversion"/>
  </si>
  <si>
    <t>（四）</t>
    <phoneticPr fontId="22" type="noConversion"/>
  </si>
  <si>
    <t>六、</t>
    <phoneticPr fontId="22" type="noConversion"/>
  </si>
  <si>
    <t>其中：</t>
    <phoneticPr fontId="22" type="noConversion"/>
  </si>
  <si>
    <t>上解支出小计</t>
    <phoneticPr fontId="22" type="noConversion"/>
  </si>
  <si>
    <t>体制上解</t>
    <phoneticPr fontId="22" type="noConversion"/>
  </si>
  <si>
    <t>专项上解（藏财社[2023]64号）</t>
    <phoneticPr fontId="22" type="noConversion"/>
  </si>
  <si>
    <t>2024年一般公共预算支出预算数</t>
    <phoneticPr fontId="22" type="noConversion"/>
  </si>
  <si>
    <t>2024年一般公共预算支出预算调整数</t>
    <phoneticPr fontId="22" type="noConversion"/>
  </si>
  <si>
    <t>拉萨市2024年一般公共预算收支平衡表</t>
    <phoneticPr fontId="22" type="noConversion"/>
  </si>
  <si>
    <t>表六</t>
    <phoneticPr fontId="22" type="noConversion"/>
  </si>
  <si>
    <t>拉萨市本级2024年一般公共预算支出功能分类明细表</t>
    <phoneticPr fontId="22" type="noConversion"/>
  </si>
  <si>
    <t>20140</t>
  </si>
  <si>
    <t>公共安全支出</t>
    <phoneticPr fontId="22" type="noConversion"/>
  </si>
  <si>
    <t>调整预算数</t>
    <phoneticPr fontId="22" type="noConversion"/>
  </si>
  <si>
    <t>表七</t>
    <phoneticPr fontId="27" type="noConversion"/>
  </si>
  <si>
    <t>拉萨市本级2024年一般公共预算基本支出表</t>
    <phoneticPr fontId="22" type="noConversion"/>
  </si>
  <si>
    <t>拉萨市人大办公室本级</t>
  </si>
  <si>
    <t>  工资福利支出</t>
  </si>
  <si>
    <t>    基本工资</t>
  </si>
  <si>
    <t>    津贴补贴</t>
  </si>
  <si>
    <t>    奖金</t>
  </si>
  <si>
    <t>    机关事业单位基本养老保险缴费</t>
  </si>
  <si>
    <t>    职业年金缴费</t>
  </si>
  <si>
    <t>    职工基本医疗保险缴费</t>
  </si>
  <si>
    <t>    公务员医疗补助缴费</t>
  </si>
  <si>
    <t>    其他社会保障缴费</t>
  </si>
  <si>
    <t>    住房公积金</t>
  </si>
  <si>
    <t>    其他工资福利支出</t>
  </si>
  <si>
    <t>  商品和服务支出</t>
  </si>
  <si>
    <t>    办公费</t>
  </si>
  <si>
    <t>    印刷费</t>
  </si>
  <si>
    <t>    水费</t>
  </si>
  <si>
    <t>    电费</t>
  </si>
  <si>
    <t>    邮电费</t>
  </si>
  <si>
    <t>    差旅费</t>
  </si>
  <si>
    <t>    维修（护）费</t>
  </si>
  <si>
    <t>    公务接待费</t>
  </si>
  <si>
    <t>    工会经费</t>
  </si>
  <si>
    <t>    公务用车运行维护费</t>
  </si>
  <si>
    <t>    其他商品和服务支出</t>
  </si>
  <si>
    <t>  对个人和家庭的补助</t>
  </si>
  <si>
    <t>    生活补助</t>
  </si>
  <si>
    <t>    医疗费补助</t>
  </si>
  <si>
    <t>    其他对个人和家庭的补助</t>
  </si>
  <si>
    <t>中共拉萨市委员会办公室本级</t>
  </si>
  <si>
    <t>拉萨市人民政府办公室本级</t>
  </si>
  <si>
    <t>30114</t>
  </si>
  <si>
    <t>    医疗费</t>
  </si>
  <si>
    <t>    培训费</t>
  </si>
  <si>
    <t>    委托业务费</t>
  </si>
  <si>
    <t>拉萨市政协办公室本级</t>
  </si>
  <si>
    <t>    劳务费</t>
  </si>
  <si>
    <t>拉萨市纪检委本级</t>
  </si>
  <si>
    <t>    租赁费</t>
  </si>
  <si>
    <t>    福利费</t>
  </si>
  <si>
    <t>    其他交通费用</t>
  </si>
  <si>
    <t>中共拉萨市委员会组织部本级</t>
  </si>
  <si>
    <t>拉萨市委宣传部本级</t>
  </si>
  <si>
    <t>拉萨市发展改革委员会本级</t>
  </si>
  <si>
    <t>    咨询费</t>
  </si>
  <si>
    <t>    手续费</t>
  </si>
  <si>
    <t>拉萨市财政局本级</t>
  </si>
  <si>
    <t>    会议费</t>
  </si>
  <si>
    <t>拉萨市审计局本级</t>
  </si>
  <si>
    <t>    取暖费</t>
  </si>
  <si>
    <t>拉萨市机关工作委员会本级</t>
  </si>
  <si>
    <t>    物业管理费</t>
  </si>
  <si>
    <t>拉萨市商务局本级</t>
  </si>
  <si>
    <t>拉萨市旅游发展局本级</t>
  </si>
  <si>
    <t>拉萨市住房和城乡建设局本级</t>
  </si>
  <si>
    <t>拉萨市房产管理局</t>
  </si>
  <si>
    <t>拉萨市城建档案馆</t>
  </si>
  <si>
    <t>拉萨市建筑工程质量监督站</t>
  </si>
  <si>
    <t>中共拉萨市市委统战部本级</t>
  </si>
  <si>
    <t>拉萨市宗教事务局本级</t>
  </si>
  <si>
    <t>拉萨市民族事务委员会本级</t>
  </si>
  <si>
    <t>拉萨市自然资源局本级</t>
  </si>
  <si>
    <t>拉萨市生态环境局本级</t>
  </si>
  <si>
    <t>拉萨市教育局机关本级</t>
  </si>
  <si>
    <t>拉萨市北京中学</t>
  </si>
  <si>
    <t>    专用材料费</t>
  </si>
  <si>
    <t>拉萨江苏实验中学</t>
  </si>
  <si>
    <t>拉萨北京实验中学</t>
  </si>
  <si>
    <t>拉萨市第二高级中学</t>
  </si>
  <si>
    <t>拉萨市第三高级中学</t>
  </si>
  <si>
    <t>拉萨市第四高级中学</t>
  </si>
  <si>
    <t>拉萨市江苏实验幼儿园</t>
  </si>
  <si>
    <t>拉萨市师范附小</t>
  </si>
  <si>
    <t>拉萨师范高等专科学校</t>
  </si>
  <si>
    <t>拉萨市特殊教育学校</t>
  </si>
  <si>
    <t>拉萨市第一中等职业技术学校</t>
  </si>
  <si>
    <t>拉萨市第二中等职业技术学校</t>
  </si>
  <si>
    <t>拉萨市文化局本级</t>
  </si>
  <si>
    <t>拉萨市歌舞团</t>
  </si>
  <si>
    <t>拉萨市群众艺术馆</t>
  </si>
  <si>
    <t>西藏牦牛博物馆</t>
  </si>
  <si>
    <t>121005</t>
  </si>
  <si>
    <t>拉萨市图书馆</t>
  </si>
  <si>
    <t>拉萨市科学技术局本级</t>
  </si>
  <si>
    <t>拉萨市广播电视局本级</t>
  </si>
  <si>
    <t>拉萨市电影发行放映培训中心</t>
  </si>
  <si>
    <t>拉萨市体育局本级</t>
  </si>
  <si>
    <t>拉萨市群众文化体育中心</t>
  </si>
  <si>
    <t>拉萨市外事办公室本级</t>
  </si>
  <si>
    <t>中共拉萨市委党校本级</t>
  </si>
  <si>
    <t>拉萨市城市管理和综合执法局本级</t>
  </si>
  <si>
    <t>拉萨市环境卫生管理局</t>
  </si>
  <si>
    <t>拉萨市市政工程养护管理处</t>
  </si>
  <si>
    <t>拉萨市园林局</t>
  </si>
  <si>
    <t>拉萨市统计局本级</t>
  </si>
  <si>
    <t>拉萨市委档案局本级</t>
  </si>
  <si>
    <t>拉萨市文学艺术界联合会本级</t>
  </si>
  <si>
    <t>拉萨市工商业联合会本级</t>
  </si>
  <si>
    <t>拉萨市总工会本级</t>
  </si>
  <si>
    <t>共青团拉萨市委员会本级</t>
  </si>
  <si>
    <t>拉萨市少年儿童活动中心</t>
  </si>
  <si>
    <t>拉萨市妇女联合会本级</t>
  </si>
  <si>
    <t>拉萨市编译局本级</t>
  </si>
  <si>
    <t>拉萨市布达拉宫广场管理处本级</t>
  </si>
  <si>
    <t>中共拉萨市委员会政法委员会本级</t>
  </si>
  <si>
    <t>拉萨市应急管理局本级</t>
  </si>
  <si>
    <t>拉萨市公安局机关本级</t>
  </si>
  <si>
    <t>拉萨市交警支队</t>
  </si>
  <si>
    <t>拉萨市刑警支队</t>
  </si>
  <si>
    <t>拉萨市公安局特警支队</t>
  </si>
  <si>
    <t>拉萨市公安局监管支队</t>
  </si>
  <si>
    <t>拉萨市公安局国内安全保卫支队</t>
  </si>
  <si>
    <t>拉萨市司法局本级</t>
  </si>
  <si>
    <t>阳光公证处</t>
  </si>
  <si>
    <t>142001</t>
  </si>
  <si>
    <t>拉萨市消防支队本级</t>
  </si>
  <si>
    <t>拉萨市八廓古城管理委员会本级</t>
  </si>
  <si>
    <t>八廓古城市政市容和规划管理局</t>
  </si>
  <si>
    <t>拉萨市八廓古城公安局本级</t>
  </si>
  <si>
    <t>拉萨市信访局本级</t>
  </si>
  <si>
    <t>拉萨市行政审批局本级</t>
  </si>
  <si>
    <t>拉萨市国安办本级</t>
  </si>
  <si>
    <t>拉萨市市场监督管理局本级</t>
  </si>
  <si>
    <t>拉萨市委网信办（市大数据发展管理局）本级</t>
  </si>
  <si>
    <t>驻京办事处本级</t>
  </si>
  <si>
    <t>大昭寺管理委员会本级</t>
  </si>
  <si>
    <t>色拉寺管理委员会本级</t>
  </si>
  <si>
    <t>甘丹寺管理委员会本级</t>
  </si>
  <si>
    <t>哲蚌寺管理委员会本级</t>
  </si>
  <si>
    <t>拉萨市农业农村局本级</t>
  </si>
  <si>
    <t>拉萨市农技推广站</t>
  </si>
  <si>
    <t>拉萨市畜牧医总站（拉萨市动物疫病预防控制中心）</t>
  </si>
  <si>
    <t>拉萨市种籽管理站</t>
  </si>
  <si>
    <t>拉萨市种鸡场</t>
  </si>
  <si>
    <t>拉萨市动物卫生植物检预监督所（动检站）</t>
  </si>
  <si>
    <t>拉萨市农畜产品质量安全检测中心</t>
  </si>
  <si>
    <t>拉萨市水利局本级</t>
  </si>
  <si>
    <t>拉萨市林业和草原局本级</t>
  </si>
  <si>
    <t>西藏拉萨市拉鲁湿地国家级自然保护区管理局</t>
  </si>
  <si>
    <t>拉萨市乡村振兴局</t>
  </si>
  <si>
    <t>拉萨市气象局本级</t>
  </si>
  <si>
    <t>拉萨市经济和信息化局本级</t>
  </si>
  <si>
    <t>拉萨市国有资产监督管理委员会本级</t>
  </si>
  <si>
    <t>拉萨市交通运输局本级</t>
  </si>
  <si>
    <t>拉萨市道路运输管理局</t>
  </si>
  <si>
    <t>拉萨市卫生健康委员会本级</t>
  </si>
  <si>
    <t>拉萨市人民医院</t>
  </si>
  <si>
    <t>拉萨市疾病预防控制中心</t>
  </si>
  <si>
    <t>拉萨市卫生职工学校</t>
  </si>
  <si>
    <t>拉萨市民政局本级</t>
  </si>
  <si>
    <t>拉萨市救助管理站</t>
  </si>
  <si>
    <t>拉萨市儿童福利院</t>
  </si>
  <si>
    <t>拉萨市社会福利院</t>
  </si>
  <si>
    <t>中国拉萨SOS儿童村</t>
  </si>
  <si>
    <t>拉萨市残疾人联合会本级</t>
  </si>
  <si>
    <t>康复服务中心</t>
  </si>
  <si>
    <t>就业服务中心</t>
  </si>
  <si>
    <t>市残疾人托养服务中心</t>
  </si>
  <si>
    <t>拉萨市医疗保障局本级</t>
  </si>
  <si>
    <t>拉萨市退役军人事务局本级</t>
  </si>
  <si>
    <t>拉萨市人力资源和社会保障局本级</t>
  </si>
  <si>
    <t>30304</t>
  </si>
  <si>
    <t>    抚恤金</t>
  </si>
  <si>
    <t>拉萨市人民检察院本级</t>
  </si>
  <si>
    <t>    绩效工资</t>
  </si>
  <si>
    <t>当雄县人民检察院</t>
  </si>
  <si>
    <t>尼木县人民检察院</t>
  </si>
  <si>
    <t>曲水县人民检察院</t>
  </si>
  <si>
    <t>堆龙德庆区人民检察院</t>
  </si>
  <si>
    <t>城关区人民检察院</t>
  </si>
  <si>
    <t>达孜区人民检察院</t>
  </si>
  <si>
    <t>墨竹工卡县人民检察院</t>
  </si>
  <si>
    <t>林周县人民检察院</t>
  </si>
  <si>
    <t>拉萨市中级人民法院</t>
  </si>
  <si>
    <t>当雄县人民法院</t>
  </si>
  <si>
    <t>尼木县人民法院</t>
  </si>
  <si>
    <t>曲水县人民法院</t>
  </si>
  <si>
    <t>堆龙德庆区人民法院</t>
  </si>
  <si>
    <t>城关区人民法院</t>
  </si>
  <si>
    <t>    专用燃料费</t>
  </si>
  <si>
    <t>达孜区人民法院</t>
  </si>
  <si>
    <t>墨竹工卡县人民法院</t>
  </si>
  <si>
    <t>林周县人民法院</t>
  </si>
  <si>
    <t>拉萨市融媒体中心本级</t>
  </si>
  <si>
    <t>表八</t>
    <phoneticPr fontId="22" type="noConversion"/>
  </si>
  <si>
    <t>拉萨市本级2024年一般公共预算“三公”经费支出预算表</t>
    <phoneticPr fontId="22" type="noConversion"/>
  </si>
  <si>
    <r>
      <rPr>
        <sz val="11"/>
        <rFont val="宋体"/>
        <family val="3"/>
        <charset val="134"/>
      </rPr>
      <t>拉萨市图书馆</t>
    </r>
  </si>
  <si>
    <t>601001</t>
  </si>
  <si>
    <r>
      <rPr>
        <sz val="11"/>
        <rFont val="宋体"/>
        <family val="3"/>
        <charset val="134"/>
      </rPr>
      <t>预算科项目支出本级</t>
    </r>
  </si>
  <si>
    <t>605</t>
  </si>
  <si>
    <r>
      <rPr>
        <sz val="11"/>
        <rFont val="宋体"/>
        <family val="3"/>
        <charset val="134"/>
      </rPr>
      <t>经济建设科项目支出</t>
    </r>
  </si>
  <si>
    <t xml:space="preserve">拉萨市2024年政府性基金预算财力分级情况表 </t>
    <phoneticPr fontId="22" type="noConversion"/>
  </si>
  <si>
    <t>单位：万元</t>
    <phoneticPr fontId="22" type="noConversion"/>
  </si>
  <si>
    <t xml:space="preserve"> 项         目 </t>
    <phoneticPr fontId="22" type="noConversion"/>
  </si>
  <si>
    <t>自治区给财力2024年拉萨市</t>
    <phoneticPr fontId="22" type="noConversion"/>
  </si>
  <si>
    <t>2024年市本级</t>
    <phoneticPr fontId="22" type="noConversion"/>
  </si>
  <si>
    <t>县区小计</t>
    <phoneticPr fontId="22" type="noConversion"/>
  </si>
  <si>
    <t>当雄县</t>
    <phoneticPr fontId="22" type="noConversion"/>
  </si>
  <si>
    <t>尼木县</t>
    <phoneticPr fontId="22" type="noConversion"/>
  </si>
  <si>
    <t>曲水县</t>
    <phoneticPr fontId="22" type="noConversion"/>
  </si>
  <si>
    <t>堆龙德庆区</t>
    <phoneticPr fontId="22" type="noConversion"/>
  </si>
  <si>
    <t>城关区</t>
    <phoneticPr fontId="22" type="noConversion"/>
  </si>
  <si>
    <t>达孜区</t>
    <phoneticPr fontId="22" type="noConversion"/>
  </si>
  <si>
    <t>墨竹工卡县</t>
    <phoneticPr fontId="22" type="noConversion"/>
  </si>
  <si>
    <t>林周县</t>
    <phoneticPr fontId="22" type="noConversion"/>
  </si>
  <si>
    <t>经开区</t>
    <phoneticPr fontId="22" type="noConversion"/>
  </si>
  <si>
    <t>柳梧新区</t>
    <phoneticPr fontId="22" type="noConversion"/>
  </si>
  <si>
    <t>文创园</t>
    <phoneticPr fontId="22" type="noConversion"/>
  </si>
  <si>
    <t>政府性基金收入合计</t>
    <phoneticPr fontId="22" type="noConversion"/>
  </si>
  <si>
    <t>一、政府性基金预算收入</t>
    <phoneticPr fontId="22" type="noConversion"/>
  </si>
  <si>
    <t>二、上年结转结余收入</t>
    <phoneticPr fontId="22" type="noConversion"/>
  </si>
  <si>
    <t>三、自治区对县（区）的补助</t>
    <phoneticPr fontId="22" type="noConversion"/>
  </si>
  <si>
    <t>（一）水库移民基金</t>
    <phoneticPr fontId="22" type="noConversion"/>
  </si>
  <si>
    <t>1.中央水库移民基金移民补助（大中型水库移民后期扶持基金）</t>
    <phoneticPr fontId="22" type="noConversion"/>
  </si>
  <si>
    <t>（二）彩票公益金</t>
    <phoneticPr fontId="22" type="noConversion"/>
  </si>
  <si>
    <t>1.自治区体育彩票公益金部分</t>
    <phoneticPr fontId="22" type="noConversion"/>
  </si>
  <si>
    <t>（1）“苗圃”计划经费</t>
    <phoneticPr fontId="22" type="noConversion"/>
  </si>
  <si>
    <t>（2）品牌赛事</t>
    <phoneticPr fontId="22" type="noConversion"/>
  </si>
  <si>
    <t>（3）全民健身活动</t>
    <phoneticPr fontId="22" type="noConversion"/>
  </si>
  <si>
    <t>2.中央集中彩票公益金支持体育事业专项资金</t>
    <phoneticPr fontId="22" type="noConversion"/>
  </si>
  <si>
    <t>（1）乡镇多功能健身活动广场</t>
    <phoneticPr fontId="22" type="noConversion"/>
  </si>
  <si>
    <t>（2）拉萨市曲水县体育公园建设</t>
    <phoneticPr fontId="22" type="noConversion"/>
  </si>
  <si>
    <t>（3）国球进社区、公园项目（智能室外健身器材）</t>
    <phoneticPr fontId="22" type="noConversion"/>
  </si>
  <si>
    <t>（4）小型体育公园、小型健身中心项目</t>
    <phoneticPr fontId="22" type="noConversion"/>
  </si>
  <si>
    <t>（5）全国全民健身大赛</t>
    <phoneticPr fontId="22" type="noConversion"/>
  </si>
  <si>
    <t>（6）全民健身主题活动</t>
    <phoneticPr fontId="22" type="noConversion"/>
  </si>
  <si>
    <t>（7）社区运动会、三大球等群众身边的赛事活动</t>
    <phoneticPr fontId="22" type="noConversion"/>
  </si>
  <si>
    <t>（8）“奔跑吧少年”主题健身活动</t>
    <phoneticPr fontId="22" type="noConversion"/>
  </si>
  <si>
    <t>3.中央专项彩票公益金支持残疾人事业发展资金</t>
    <phoneticPr fontId="22" type="noConversion"/>
  </si>
  <si>
    <t>4.中央集中彩票公益金支持社会福利事业资金</t>
    <phoneticPr fontId="22" type="noConversion"/>
  </si>
  <si>
    <t>5.中央专项彩票公益金支持地方社会公益事业发展资金</t>
    <phoneticPr fontId="22" type="noConversion"/>
  </si>
  <si>
    <t>6.中央专项彩票公益金支持地方社会公益事业发展资金</t>
    <phoneticPr fontId="22" type="noConversion"/>
  </si>
  <si>
    <t>7.中央专项彩票公益金支持乡村少年宫项目资金</t>
    <phoneticPr fontId="22" type="noConversion"/>
  </si>
  <si>
    <t>8.福利彩票业务经费</t>
    <phoneticPr fontId="22" type="noConversion"/>
  </si>
  <si>
    <t>四、拉萨市对县（区）的补助</t>
    <phoneticPr fontId="22" type="noConversion"/>
  </si>
  <si>
    <t>1.乡村振兴专项市级配套资金</t>
    <phoneticPr fontId="22" type="noConversion"/>
  </si>
  <si>
    <t>2.高标准农田建设市级配套资金</t>
    <phoneticPr fontId="22" type="noConversion"/>
  </si>
  <si>
    <t>3.东一支路征地拆迁补偿费</t>
    <phoneticPr fontId="22" type="noConversion"/>
  </si>
  <si>
    <t>拉萨市2024年国有资本经营预算财力分级情况表</t>
    <phoneticPr fontId="22" type="noConversion"/>
  </si>
  <si>
    <t>单位：万元</t>
    <phoneticPr fontId="22" type="noConversion"/>
  </si>
  <si>
    <t>自治区给2024年拉萨市财力</t>
    <phoneticPr fontId="22" type="noConversion"/>
  </si>
  <si>
    <t>拉萨市合计</t>
    <phoneticPr fontId="22" type="noConversion"/>
  </si>
  <si>
    <t>2024年
市本级</t>
    <phoneticPr fontId="22" type="noConversion"/>
  </si>
  <si>
    <t>一、国有资本经营预算收入合计</t>
    <phoneticPr fontId="22" type="noConversion"/>
  </si>
  <si>
    <t>（一）上年结转结转结余</t>
    <phoneticPr fontId="22" type="noConversion"/>
  </si>
  <si>
    <t>（二）国有资本经营收入</t>
    <phoneticPr fontId="22" type="noConversion"/>
  </si>
  <si>
    <t>（三）自治区提前告知收入</t>
    <phoneticPr fontId="22" type="noConversion"/>
  </si>
  <si>
    <t>1.驻藏央企退休人员社会化管理补助资金</t>
  </si>
  <si>
    <t>2.区属企业退休人员社会化管理补助资金</t>
  </si>
  <si>
    <t>（四）拉萨市对县（区）的补助</t>
    <phoneticPr fontId="22" type="noConversion"/>
  </si>
  <si>
    <t>1.市属国有企业退休人员社会化管理补助资金</t>
  </si>
  <si>
    <t>二、国有资本经营预算支出合计</t>
    <phoneticPr fontId="22" type="noConversion"/>
  </si>
  <si>
    <t>其中：国有资本经营预算调出资金</t>
    <phoneticPr fontId="22" type="noConversion"/>
  </si>
  <si>
    <t>拉萨市2024年国有资本经营预算收支表</t>
    <phoneticPr fontId="22" type="noConversion"/>
  </si>
  <si>
    <t>拉萨市2024年政府性基金预算收支表</t>
    <phoneticPr fontId="22" type="noConversion"/>
  </si>
  <si>
    <t>总计</t>
  </si>
  <si>
    <t>201</t>
  </si>
  <si>
    <t>202</t>
  </si>
  <si>
    <t>203</t>
  </si>
  <si>
    <t>204</t>
  </si>
  <si>
    <t>206</t>
  </si>
  <si>
    <t>207</t>
  </si>
  <si>
    <t>208</t>
  </si>
  <si>
    <t>210</t>
  </si>
  <si>
    <t>211</t>
  </si>
  <si>
    <t>212</t>
  </si>
  <si>
    <t>213</t>
  </si>
  <si>
    <t>214</t>
  </si>
  <si>
    <t>215</t>
  </si>
  <si>
    <t>216</t>
  </si>
  <si>
    <t>217</t>
  </si>
  <si>
    <t>219</t>
  </si>
  <si>
    <t>220</t>
  </si>
  <si>
    <t>221</t>
  </si>
  <si>
    <t>222</t>
  </si>
  <si>
    <t>224</t>
  </si>
  <si>
    <t>227</t>
  </si>
  <si>
    <t>230</t>
  </si>
  <si>
    <t>232</t>
  </si>
  <si>
    <t>233</t>
  </si>
  <si>
    <t>表四</t>
    <phoneticPr fontId="22" type="noConversion"/>
  </si>
  <si>
    <t>拉萨市2024年一般公共预算支出经济分类表</t>
    <phoneticPr fontId="22" type="noConversion"/>
  </si>
  <si>
    <t>2024年地方财政预算表</t>
    <phoneticPr fontId="22" type="noConversion"/>
  </si>
  <si>
    <t xml:space="preserve">            表一   拉萨市2024年一般公共预算收入表</t>
    <phoneticPr fontId="22" type="noConversion"/>
  </si>
  <si>
    <t xml:space="preserve">            表二   拉萨市2024年一般公共预算支出表</t>
    <phoneticPr fontId="22" type="noConversion"/>
  </si>
  <si>
    <t xml:space="preserve">            表三   拉萨市2024年一般公共预算收支平衡表</t>
    <phoneticPr fontId="22" type="noConversion"/>
  </si>
  <si>
    <t xml:space="preserve">            表四   拉萨市2024年一般公共预算支出经济分类表</t>
    <phoneticPr fontId="22" type="noConversion"/>
  </si>
  <si>
    <t xml:space="preserve">            表五   拉萨市2024年一般公共预算财力分级情况表</t>
    <phoneticPr fontId="22" type="noConversion"/>
  </si>
  <si>
    <t xml:space="preserve">            表六   拉萨市本级2024年一般公共预算支出功能分类明细表</t>
    <phoneticPr fontId="22" type="noConversion"/>
  </si>
  <si>
    <t xml:space="preserve">            表七   拉萨市本级2024年一般公共预算基本支出表</t>
    <phoneticPr fontId="22" type="noConversion"/>
  </si>
  <si>
    <t xml:space="preserve">            表八   拉萨市本级2024年“三公”经费支出预算表</t>
    <phoneticPr fontId="22" type="noConversion"/>
  </si>
  <si>
    <t xml:space="preserve">            表九   拉萨市2024年政府性基金预算收支表</t>
    <phoneticPr fontId="22" type="noConversion"/>
  </si>
  <si>
    <t xml:space="preserve">            表十   拉萨市本级2024年政府性基金预算收支表</t>
    <phoneticPr fontId="22" type="noConversion"/>
  </si>
  <si>
    <t>拉萨市本级2024年政府性基金预算收支表</t>
    <phoneticPr fontId="22" type="noConversion"/>
  </si>
  <si>
    <t xml:space="preserve">            表十一 拉萨市2024年政府性基金预算财力分级情况表 </t>
    <phoneticPr fontId="22" type="noConversion"/>
  </si>
  <si>
    <t xml:space="preserve">            表十二 拉萨市2024年国有资本经营预算收支表</t>
    <phoneticPr fontId="22" type="noConversion"/>
  </si>
  <si>
    <t xml:space="preserve">            表十三 拉萨市本级2024年国有资本经营预算收支表</t>
    <phoneticPr fontId="22" type="noConversion"/>
  </si>
  <si>
    <t xml:space="preserve">            表十四 拉萨市2024年国有资本经营预算财力分级情况表</t>
    <phoneticPr fontId="22" type="noConversion"/>
  </si>
  <si>
    <t>拉萨市本级2024年国有资本经营预算收支表</t>
    <phoneticPr fontId="27" type="noConversion"/>
  </si>
  <si>
    <t>表五</t>
    <phoneticPr fontId="22" type="noConversion"/>
  </si>
  <si>
    <t>表十一</t>
    <phoneticPr fontId="22" type="noConversion"/>
  </si>
  <si>
    <t>表十四</t>
    <phoneticPr fontId="22" type="noConversion"/>
  </si>
  <si>
    <t>单位：万元</t>
    <phoneticPr fontId="22" type="noConversion"/>
  </si>
  <si>
    <t>单位：万元</t>
    <phoneticPr fontId="22" type="noConversion"/>
  </si>
  <si>
    <t>单位：万元</t>
    <phoneticPr fontId="22" type="noConversion"/>
  </si>
  <si>
    <t>单位：万元</t>
    <phoneticPr fontId="22" type="noConversion"/>
  </si>
  <si>
    <t>五、政府性基金支出</t>
    <phoneticPr fontId="22" type="noConversion"/>
  </si>
  <si>
    <t>一般公共预算支出</t>
    <phoneticPr fontId="22" type="noConversion"/>
  </si>
  <si>
    <t xml:space="preserve">      退耕还林还草</t>
  </si>
  <si>
    <t>****</t>
    <phoneticPr fontId="22" type="noConversion"/>
  </si>
  <si>
    <t>****</t>
    <phoneticPr fontId="22" type="noConversion"/>
  </si>
  <si>
    <t>公共安全支出</t>
    <phoneticPr fontId="22" type="noConversion"/>
  </si>
  <si>
    <t>****</t>
    <phoneticPr fontId="66" type="noConversion"/>
  </si>
  <si>
    <t>****</t>
    <phoneticPr fontId="22" type="noConversion"/>
  </si>
  <si>
    <t>****</t>
    <phoneticPr fontId="6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</si>
</sst>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
    <numFmt numFmtId="177" formatCode="#,##0.00_ "/>
    <numFmt numFmtId="178" formatCode="0.00_ "/>
    <numFmt numFmtId="179" formatCode="#,##0.00;[Red]#,##0.00"/>
    <numFmt numFmtId="180" formatCode="0.000_ "/>
    <numFmt numFmtId="181" formatCode="#,##0.000_ "/>
    <numFmt numFmtId="182" formatCode="0.000_);[Red]\(0.000\)"/>
    <numFmt numFmtId="183" formatCode="#,##0.00_);[Red]\(#,##0.00\)"/>
    <numFmt numFmtId="184" formatCode="#,##0.0000_ "/>
    <numFmt numFmtId="185" formatCode="#,##0.000000_ "/>
    <numFmt numFmtId="186" formatCode="0.00_);[Red]\(0.00\)"/>
    <numFmt numFmtId="187" formatCode="#,##0.00000_ "/>
    <numFmt numFmtId="188" formatCode="#,##0.0_ "/>
  </numFmts>
  <fonts count="67">
    <font>
      <sz val="12"/>
      <name val="宋体"/>
      <charset val="134"/>
    </font>
    <font>
      <b/>
      <sz val="16"/>
      <name val="黑体"/>
      <family val="3"/>
      <charset val="134"/>
    </font>
    <font>
      <sz val="11"/>
      <name val="宋体"/>
      <family val="3"/>
      <charset val="134"/>
      <scheme val="minor"/>
    </font>
    <font>
      <sz val="12"/>
      <name val="黑体"/>
      <family val="3"/>
      <charset val="134"/>
    </font>
    <font>
      <b/>
      <sz val="18"/>
      <name val="黑体"/>
      <family val="3"/>
      <charset val="134"/>
    </font>
    <font>
      <sz val="11"/>
      <name val="宋体"/>
      <family val="3"/>
      <charset val="134"/>
      <scheme val="minor"/>
    </font>
    <font>
      <b/>
      <sz val="11"/>
      <color indexed="8"/>
      <name val="宋体"/>
      <family val="3"/>
      <charset val="134"/>
      <scheme val="minor"/>
    </font>
    <font>
      <sz val="11"/>
      <color indexed="8"/>
      <name val="宋体"/>
      <family val="3"/>
      <charset val="134"/>
      <scheme val="minor"/>
    </font>
    <font>
      <sz val="12"/>
      <name val="黑体"/>
      <family val="3"/>
      <charset val="134"/>
    </font>
    <font>
      <b/>
      <sz val="16"/>
      <name val="黑体"/>
      <family val="3"/>
      <charset val="134"/>
    </font>
    <font>
      <b/>
      <sz val="11"/>
      <name val="宋体"/>
      <family val="3"/>
      <charset val="134"/>
      <scheme val="minor"/>
    </font>
    <font>
      <b/>
      <sz val="11"/>
      <name val="宋体"/>
      <family val="3"/>
      <charset val="134"/>
    </font>
    <font>
      <sz val="11"/>
      <name val="宋体"/>
      <family val="3"/>
      <charset val="134"/>
    </font>
    <font>
      <sz val="11"/>
      <color rgb="FFFF0000"/>
      <name val="宋体"/>
      <family val="3"/>
      <charset val="134"/>
      <scheme val="minor"/>
    </font>
    <font>
      <sz val="11"/>
      <color theme="1"/>
      <name val="宋体"/>
      <family val="3"/>
      <charset val="134"/>
      <scheme val="minor"/>
    </font>
    <font>
      <sz val="16"/>
      <name val="黑体"/>
      <family val="3"/>
      <charset val="134"/>
    </font>
    <font>
      <sz val="14"/>
      <name val="宋体"/>
      <family val="3"/>
      <charset val="134"/>
    </font>
    <font>
      <b/>
      <sz val="24"/>
      <name val="黑体"/>
      <family val="3"/>
      <charset val="134"/>
    </font>
    <font>
      <sz val="18"/>
      <name val="黑体"/>
      <family val="3"/>
      <charset val="134"/>
    </font>
    <font>
      <sz val="16"/>
      <name val="楷体_GB2312"/>
      <family val="3"/>
      <charset val="134"/>
    </font>
    <font>
      <sz val="48"/>
      <name val="黑体"/>
      <family val="3"/>
      <charset val="134"/>
    </font>
    <font>
      <sz val="22"/>
      <name val="楷体_GB2312"/>
      <family val="3"/>
      <charset val="134"/>
    </font>
    <font>
      <sz val="9"/>
      <name val="宋体"/>
      <family val="3"/>
      <charset val="134"/>
    </font>
    <font>
      <sz val="12"/>
      <name val="宋体"/>
      <family val="3"/>
      <charset val="134"/>
    </font>
    <font>
      <b/>
      <sz val="12"/>
      <name val="宋体"/>
      <family val="3"/>
      <charset val="134"/>
    </font>
    <font>
      <b/>
      <sz val="12"/>
      <name val="华文楷体"/>
      <family val="3"/>
      <charset val="134"/>
    </font>
    <font>
      <sz val="12"/>
      <name val="华文楷体"/>
      <family val="3"/>
      <charset val="134"/>
    </font>
    <font>
      <sz val="9"/>
      <name val="宋体"/>
      <family val="3"/>
      <charset val="134"/>
      <scheme val="minor"/>
    </font>
    <font>
      <sz val="10"/>
      <name val="宋体"/>
      <family val="3"/>
      <charset val="134"/>
    </font>
    <font>
      <sz val="18"/>
      <name val="方正小标宋简体"/>
      <family val="4"/>
      <charset val="134"/>
    </font>
    <font>
      <b/>
      <sz val="10"/>
      <name val="黑体"/>
      <family val="3"/>
      <charset val="134"/>
    </font>
    <font>
      <b/>
      <sz val="12"/>
      <name val="黑体"/>
      <family val="3"/>
      <charset val="134"/>
    </font>
    <font>
      <b/>
      <sz val="10"/>
      <name val="宋体"/>
      <family val="3"/>
      <charset val="134"/>
    </font>
    <font>
      <sz val="11"/>
      <color indexed="8"/>
      <name val="宋体"/>
      <family val="2"/>
      <charset val="1"/>
      <scheme val="minor"/>
    </font>
    <font>
      <sz val="11"/>
      <color rgb="FF000000"/>
      <name val="宋体"/>
      <family val="3"/>
      <charset val="134"/>
    </font>
    <font>
      <sz val="9"/>
      <color rgb="FF000000"/>
      <name val="宋体"/>
      <family val="3"/>
      <charset val="134"/>
    </font>
    <font>
      <b/>
      <sz val="16"/>
      <color rgb="FF000000"/>
      <name val="宋体"/>
      <family val="3"/>
      <charset val="134"/>
    </font>
    <font>
      <b/>
      <sz val="11"/>
      <color rgb="FF000000"/>
      <name val="宋体"/>
      <family val="3"/>
      <charset val="134"/>
    </font>
    <font>
      <sz val="9"/>
      <color rgb="FF000000"/>
      <name val="SimSun"/>
      <charset val="134"/>
    </font>
    <font>
      <b/>
      <sz val="16"/>
      <color rgb="FF000000"/>
      <name val="黑体"/>
      <family val="3"/>
      <charset val="134"/>
    </font>
    <font>
      <sz val="11"/>
      <color rgb="FF000000"/>
      <name val="SimSun"/>
      <charset val="134"/>
    </font>
    <font>
      <b/>
      <sz val="11"/>
      <color rgb="FF000000"/>
      <name val="SimSun"/>
      <charset val="134"/>
    </font>
    <font>
      <b/>
      <sz val="10"/>
      <color theme="1"/>
      <name val="宋体"/>
      <family val="3"/>
      <charset val="134"/>
    </font>
    <font>
      <b/>
      <sz val="12"/>
      <color theme="1"/>
      <name val="宋体"/>
      <family val="3"/>
      <charset val="134"/>
    </font>
    <font>
      <sz val="10"/>
      <color theme="1"/>
      <name val="宋体"/>
      <family val="3"/>
      <charset val="134"/>
    </font>
    <font>
      <sz val="12"/>
      <color theme="1"/>
      <name val="宋体"/>
      <family val="3"/>
      <charset val="134"/>
    </font>
    <font>
      <sz val="10"/>
      <color theme="9" tint="-0.499984740745262"/>
      <name val="宋体"/>
      <family val="3"/>
      <charset val="134"/>
    </font>
    <font>
      <sz val="9"/>
      <color theme="9" tint="-0.499984740745262"/>
      <name val="宋体"/>
      <family val="3"/>
      <charset val="134"/>
      <scheme val="minor"/>
    </font>
    <font>
      <sz val="12"/>
      <color theme="9" tint="-0.499984740745262"/>
      <name val="宋体"/>
      <family val="3"/>
      <charset val="134"/>
    </font>
    <font>
      <sz val="10"/>
      <color rgb="FFFF0000"/>
      <name val="宋体"/>
      <family val="3"/>
      <charset val="134"/>
    </font>
    <font>
      <sz val="10"/>
      <color theme="9" tint="-0.499984740745262"/>
      <name val="宋体"/>
      <family val="3"/>
      <charset val="134"/>
      <scheme val="minor"/>
    </font>
    <font>
      <sz val="10"/>
      <color theme="9" tint="-0.499984740745262"/>
      <name val="仿宋"/>
      <family val="3"/>
      <charset val="134"/>
    </font>
    <font>
      <sz val="12"/>
      <color rgb="FFFF0000"/>
      <name val="宋体"/>
      <family val="3"/>
      <charset val="134"/>
    </font>
    <font>
      <sz val="18"/>
      <name val="宋体"/>
      <family val="3"/>
      <charset val="134"/>
    </font>
    <font>
      <sz val="11"/>
      <color theme="1"/>
      <name val="宋体"/>
      <family val="2"/>
      <scheme val="minor"/>
    </font>
    <font>
      <sz val="10"/>
      <name val="方正黑体_GBK"/>
      <family val="4"/>
      <charset val="134"/>
    </font>
    <font>
      <sz val="10"/>
      <color theme="9" tint="-0.499984740745262"/>
      <name val="宋体"/>
      <family val="3"/>
      <charset val="134"/>
      <scheme val="major"/>
    </font>
    <font>
      <b/>
      <sz val="10"/>
      <color theme="9" tint="-0.499984740745262"/>
      <name val="宋体"/>
      <family val="3"/>
      <charset val="134"/>
      <scheme val="major"/>
    </font>
    <font>
      <sz val="12"/>
      <color theme="9" tint="-0.499984740745262"/>
      <name val="宋体"/>
      <family val="3"/>
      <charset val="134"/>
      <scheme val="major"/>
    </font>
    <font>
      <sz val="10"/>
      <name val="宋体"/>
      <family val="3"/>
      <charset val="134"/>
      <scheme val="major"/>
    </font>
    <font>
      <b/>
      <sz val="10"/>
      <name val="宋体"/>
      <family val="3"/>
      <charset val="134"/>
      <scheme val="major"/>
    </font>
    <font>
      <sz val="12"/>
      <name val="宋体"/>
      <family val="3"/>
      <charset val="134"/>
      <scheme val="major"/>
    </font>
    <font>
      <sz val="10"/>
      <name val="仿宋"/>
      <family val="3"/>
      <charset val="134"/>
    </font>
    <font>
      <sz val="10"/>
      <color theme="5" tint="-0.249977111117893"/>
      <name val="宋体"/>
      <family val="3"/>
      <charset val="134"/>
    </font>
    <font>
      <sz val="12"/>
      <color rgb="FF000000"/>
      <name val="黑体"/>
      <family val="3"/>
      <charset val="134"/>
    </font>
    <font>
      <sz val="11"/>
      <color rgb="FF000000"/>
      <name val="宋体"/>
      <family val="3"/>
      <charset val="134"/>
      <scheme val="minor"/>
    </font>
    <font>
      <sz val="9"/>
      <name val="宋体"/>
      <charset val="134"/>
    </font>
  </fonts>
  <fills count="5">
    <fill>
      <patternFill patternType="none"/>
    </fill>
    <fill>
      <patternFill patternType="gray125"/>
    </fill>
    <fill>
      <patternFill patternType="solid">
        <fgColor theme="0"/>
        <bgColor indexed="64"/>
      </patternFill>
    </fill>
    <fill>
      <patternFill patternType="solid">
        <fgColor rgb="FFEFF2F7"/>
        <bgColor rgb="FFEFF2F7"/>
      </patternFill>
    </fill>
    <fill>
      <patternFill patternType="solid">
        <fgColor rgb="FFFFFFFF"/>
        <bgColor rgb="FFFFFFFF"/>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indexed="64"/>
      </bottom>
      <diagonal/>
    </border>
    <border>
      <left/>
      <right style="thin">
        <color rgb="FFFFFFFF"/>
      </right>
      <top style="thin">
        <color rgb="FFFFFFFF"/>
      </top>
      <bottom style="thin">
        <color indexed="64"/>
      </bottom>
      <diagonal/>
    </border>
  </borders>
  <cellStyleXfs count="17">
    <xf numFmtId="0" fontId="0" fillId="0" borderId="0"/>
    <xf numFmtId="0" fontId="23" fillId="0" borderId="0">
      <alignment vertical="center"/>
    </xf>
    <xf numFmtId="0" fontId="23" fillId="0" borderId="0"/>
    <xf numFmtId="0" fontId="23" fillId="0" borderId="0">
      <alignment vertical="center"/>
    </xf>
    <xf numFmtId="0" fontId="23" fillId="0" borderId="0"/>
    <xf numFmtId="9" fontId="23" fillId="0" borderId="0" applyFont="0" applyFill="0" applyBorder="0" applyAlignment="0" applyProtection="0">
      <alignment vertical="center"/>
    </xf>
    <xf numFmtId="0" fontId="23" fillId="0" borderId="0">
      <alignment vertical="center"/>
    </xf>
    <xf numFmtId="0" fontId="23" fillId="0" borderId="0">
      <alignment vertical="center"/>
    </xf>
    <xf numFmtId="0" fontId="22" fillId="0" borderId="0"/>
    <xf numFmtId="0" fontId="23" fillId="0" borderId="0">
      <alignment vertical="center"/>
    </xf>
    <xf numFmtId="0" fontId="23" fillId="0" borderId="0">
      <alignment vertical="center"/>
    </xf>
    <xf numFmtId="0" fontId="23" fillId="0" borderId="0">
      <alignment vertical="center"/>
    </xf>
    <xf numFmtId="0" fontId="33" fillId="0" borderId="0">
      <alignment vertical="center"/>
    </xf>
    <xf numFmtId="0" fontId="23" fillId="0" borderId="0"/>
    <xf numFmtId="9" fontId="23" fillId="0" borderId="0" applyProtection="0">
      <alignment vertical="center"/>
    </xf>
    <xf numFmtId="0" fontId="14" fillId="0" borderId="0">
      <alignment vertical="center"/>
    </xf>
    <xf numFmtId="0" fontId="54" fillId="0" borderId="0"/>
  </cellStyleXfs>
  <cellXfs count="465">
    <xf numFmtId="0" fontId="0" fillId="0" borderId="0" xfId="0"/>
    <xf numFmtId="0" fontId="1" fillId="2" borderId="0" xfId="0" applyFont="1" applyFill="1" applyBorder="1" applyAlignment="1"/>
    <xf numFmtId="0" fontId="2" fillId="2" borderId="0" xfId="0" applyFont="1" applyFill="1" applyBorder="1" applyAlignment="1"/>
    <xf numFmtId="0" fontId="2" fillId="2" borderId="0" xfId="0" applyFont="1" applyFill="1" applyBorder="1" applyAlignment="1">
      <alignment wrapText="1"/>
    </xf>
    <xf numFmtId="0" fontId="5" fillId="0" borderId="1" xfId="0" applyFont="1" applyFill="1" applyBorder="1" applyAlignment="1">
      <alignment horizontal="left" vertical="center"/>
    </xf>
    <xf numFmtId="0" fontId="15" fillId="2" borderId="0" xfId="0" applyFont="1" applyFill="1" applyAlignment="1" applyProtection="1">
      <alignment vertical="center"/>
      <protection locked="0"/>
    </xf>
    <xf numFmtId="0" fontId="16"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17" fillId="2" borderId="0" xfId="0" applyFont="1" applyFill="1" applyAlignment="1" applyProtection="1">
      <alignment horizontal="center" vertical="center"/>
      <protection locked="0"/>
    </xf>
    <xf numFmtId="0" fontId="15" fillId="2" borderId="0" xfId="0" applyFont="1" applyFill="1" applyAlignment="1" applyProtection="1">
      <alignment horizontal="left" vertical="center"/>
      <protection locked="0"/>
    </xf>
    <xf numFmtId="0" fontId="18" fillId="2" borderId="0" xfId="0" applyFont="1" applyFill="1" applyAlignment="1" applyProtection="1">
      <alignment vertical="center"/>
      <protection locked="0"/>
    </xf>
    <xf numFmtId="0" fontId="19" fillId="2" borderId="0" xfId="0" applyFont="1" applyFill="1" applyAlignment="1" applyProtection="1">
      <alignment vertical="center"/>
      <protection locked="0"/>
    </xf>
    <xf numFmtId="0" fontId="20" fillId="2" borderId="0" xfId="0" applyFont="1" applyFill="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3" fillId="0" borderId="0" xfId="1" applyFont="1" applyFill="1" applyAlignment="1">
      <alignment vertical="center"/>
    </xf>
    <xf numFmtId="0" fontId="2" fillId="0" borderId="0" xfId="1" applyFont="1" applyFill="1" applyAlignment="1">
      <alignment vertical="center"/>
    </xf>
    <xf numFmtId="0" fontId="2" fillId="0" borderId="0" xfId="1" applyFont="1" applyFill="1" applyAlignment="1">
      <alignment vertical="center" wrapText="1"/>
    </xf>
    <xf numFmtId="0" fontId="1" fillId="0" borderId="0" xfId="1" applyFont="1" applyFill="1" applyAlignment="1">
      <alignment vertical="center"/>
    </xf>
    <xf numFmtId="0" fontId="2" fillId="0" borderId="0" xfId="1" applyFont="1" applyFill="1" applyAlignment="1">
      <alignment horizontal="right" vertical="center" wrapText="1"/>
    </xf>
    <xf numFmtId="0" fontId="10" fillId="0" borderId="1" xfId="1" applyFont="1" applyFill="1" applyBorder="1" applyAlignment="1">
      <alignment horizontal="center" vertical="center"/>
    </xf>
    <xf numFmtId="0" fontId="11" fillId="0" borderId="1" xfId="6" applyFont="1" applyFill="1" applyBorder="1" applyAlignment="1">
      <alignment horizontal="center" vertical="center" wrapText="1"/>
    </xf>
    <xf numFmtId="0" fontId="10" fillId="0" borderId="1" xfId="1" applyFont="1" applyFill="1" applyBorder="1" applyAlignment="1">
      <alignment horizontal="left" vertical="center"/>
    </xf>
    <xf numFmtId="0" fontId="10" fillId="0" borderId="1" xfId="1" applyFont="1" applyFill="1" applyBorder="1" applyAlignment="1">
      <alignment vertical="center"/>
    </xf>
    <xf numFmtId="0" fontId="10" fillId="0" borderId="1" xfId="1" applyFont="1" applyFill="1" applyBorder="1" applyAlignment="1">
      <alignment vertical="center" wrapText="1"/>
    </xf>
    <xf numFmtId="0" fontId="10" fillId="0" borderId="0" xfId="1" applyFont="1" applyFill="1" applyAlignment="1">
      <alignment vertical="center"/>
    </xf>
    <xf numFmtId="0" fontId="2" fillId="0" borderId="1" xfId="1" applyFont="1" applyFill="1" applyBorder="1" applyAlignment="1">
      <alignment horizontal="left" vertical="center"/>
    </xf>
    <xf numFmtId="0" fontId="2" fillId="0" borderId="1" xfId="1" applyFont="1" applyFill="1" applyBorder="1" applyAlignment="1">
      <alignment vertical="center"/>
    </xf>
    <xf numFmtId="0" fontId="2" fillId="0" borderId="1" xfId="1" applyFont="1" applyFill="1" applyBorder="1" applyAlignment="1">
      <alignment vertical="center" wrapText="1"/>
    </xf>
    <xf numFmtId="0" fontId="13" fillId="0" borderId="1" xfId="1" applyFont="1" applyFill="1" applyBorder="1" applyAlignment="1">
      <alignment vertical="center" wrapText="1"/>
    </xf>
    <xf numFmtId="0" fontId="13" fillId="0" borderId="0" xfId="1" applyFont="1" applyFill="1" applyAlignment="1">
      <alignment vertical="center"/>
    </xf>
    <xf numFmtId="179" fontId="2" fillId="0" borderId="0" xfId="1" applyNumberFormat="1" applyFont="1" applyFill="1" applyAlignment="1">
      <alignment vertical="center" wrapText="1"/>
    </xf>
    <xf numFmtId="179" fontId="10" fillId="0" borderId="1" xfId="1" applyNumberFormat="1" applyFont="1" applyFill="1" applyBorder="1" applyAlignment="1">
      <alignment vertical="center" wrapText="1"/>
    </xf>
    <xf numFmtId="179" fontId="2" fillId="0" borderId="1" xfId="1" applyNumberFormat="1" applyFont="1" applyFill="1" applyBorder="1" applyAlignment="1">
      <alignment vertical="center" wrapText="1"/>
    </xf>
    <xf numFmtId="179" fontId="26" fillId="2" borderId="1" xfId="9" applyNumberFormat="1" applyFont="1" applyFill="1" applyBorder="1" applyAlignment="1">
      <alignment horizontal="right" vertical="center" wrapText="1"/>
    </xf>
    <xf numFmtId="179" fontId="10" fillId="0" borderId="1" xfId="1" applyNumberFormat="1" applyFont="1" applyFill="1" applyBorder="1" applyAlignment="1">
      <alignment horizontal="distributed" vertical="center" wrapText="1"/>
    </xf>
    <xf numFmtId="0" fontId="3" fillId="0" borderId="0" xfId="1" applyNumberFormat="1" applyFont="1" applyFill="1" applyAlignment="1">
      <alignment horizontal="left" vertical="center"/>
    </xf>
    <xf numFmtId="178" fontId="2" fillId="0" borderId="0" xfId="1" applyNumberFormat="1" applyFont="1" applyFill="1" applyAlignment="1">
      <alignment vertical="center"/>
    </xf>
    <xf numFmtId="0" fontId="2" fillId="0" borderId="0" xfId="1" applyNumberFormat="1" applyFont="1" applyFill="1" applyAlignment="1">
      <alignment horizontal="left" vertical="center"/>
    </xf>
    <xf numFmtId="49" fontId="28" fillId="0" borderId="0" xfId="0" applyNumberFormat="1" applyFont="1" applyFill="1" applyAlignment="1">
      <alignment vertical="center"/>
    </xf>
    <xf numFmtId="177" fontId="28" fillId="0" borderId="0" xfId="10" applyNumberFormat="1" applyFont="1" applyFill="1" applyAlignment="1">
      <alignment horizontal="right" vertical="center" wrapText="1"/>
    </xf>
    <xf numFmtId="0" fontId="28" fillId="0" borderId="0" xfId="0" applyFont="1" applyFill="1" applyAlignment="1">
      <alignment vertical="center"/>
    </xf>
    <xf numFmtId="0" fontId="31" fillId="0" borderId="0" xfId="0" applyFont="1" applyFill="1" applyAlignment="1">
      <alignment horizontal="center" vertical="center"/>
    </xf>
    <xf numFmtId="0" fontId="24" fillId="0" borderId="0" xfId="0" applyFont="1" applyFill="1" applyAlignment="1">
      <alignment vertical="center"/>
    </xf>
    <xf numFmtId="0" fontId="23" fillId="0" borderId="0" xfId="0" applyFont="1" applyFill="1" applyAlignment="1">
      <alignment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178" fontId="2" fillId="0" borderId="5" xfId="1" applyNumberFormat="1" applyFont="1" applyFill="1" applyBorder="1" applyAlignment="1" applyProtection="1">
      <alignment horizontal="left" vertical="center"/>
      <protection locked="0"/>
    </xf>
    <xf numFmtId="0" fontId="3" fillId="2" borderId="0" xfId="0" applyFont="1" applyFill="1" applyBorder="1" applyAlignment="1"/>
    <xf numFmtId="181" fontId="7" fillId="2" borderId="1" xfId="0" applyNumberFormat="1" applyFont="1" applyFill="1" applyBorder="1" applyAlignment="1">
      <alignment horizontal="right" vertical="center"/>
    </xf>
    <xf numFmtId="177" fontId="32" fillId="0" borderId="0" xfId="10" applyNumberFormat="1" applyFont="1" applyFill="1" applyAlignment="1">
      <alignment horizontal="right" vertical="center" wrapText="1"/>
    </xf>
    <xf numFmtId="177" fontId="24" fillId="0" borderId="0" xfId="0" applyNumberFormat="1" applyFont="1" applyFill="1" applyAlignment="1">
      <alignment horizontal="right" vertical="center"/>
    </xf>
    <xf numFmtId="0" fontId="1" fillId="0" borderId="0" xfId="0" applyFont="1" applyAlignment="1" applyProtection="1">
      <alignment horizontal="left" vertical="center"/>
      <protection locked="0"/>
    </xf>
    <xf numFmtId="0" fontId="0" fillId="0" borderId="0" xfId="0" applyAlignment="1" applyProtection="1">
      <alignment vertical="center"/>
      <protection locked="0"/>
    </xf>
    <xf numFmtId="0" fontId="15" fillId="0" borderId="0" xfId="0" applyFont="1" applyAlignment="1" applyProtection="1">
      <alignment vertical="center"/>
      <protection locked="0"/>
    </xf>
    <xf numFmtId="0" fontId="2" fillId="0" borderId="0" xfId="1" applyFont="1" applyFill="1" applyBorder="1" applyAlignment="1">
      <alignment vertical="center"/>
    </xf>
    <xf numFmtId="177" fontId="8" fillId="0" borderId="0" xfId="0" applyNumberFormat="1" applyFont="1" applyFill="1"/>
    <xf numFmtId="0" fontId="5" fillId="0" borderId="0" xfId="0" applyFont="1" applyFill="1" applyAlignment="1">
      <alignment vertical="center"/>
    </xf>
    <xf numFmtId="177" fontId="5" fillId="0" borderId="0" xfId="0" applyNumberFormat="1" applyFont="1" applyFill="1" applyAlignment="1">
      <alignment vertical="center"/>
    </xf>
    <xf numFmtId="0" fontId="9" fillId="0" borderId="0" xfId="0" applyFont="1" applyFill="1" applyAlignment="1">
      <alignment vertical="center"/>
    </xf>
    <xf numFmtId="0" fontId="5" fillId="0" borderId="0" xfId="0" applyFont="1" applyFill="1" applyAlignment="1">
      <alignment vertical="center" wrapText="1"/>
    </xf>
    <xf numFmtId="3" fontId="5" fillId="0" borderId="1" xfId="0" applyNumberFormat="1" applyFont="1" applyFill="1" applyBorder="1" applyAlignment="1" applyProtection="1">
      <alignment vertical="center"/>
    </xf>
    <xf numFmtId="177" fontId="2" fillId="0" borderId="1" xfId="0" applyNumberFormat="1" applyFont="1" applyFill="1" applyBorder="1" applyAlignment="1" applyProtection="1">
      <alignment horizontal="right" vertical="center" wrapText="1"/>
    </xf>
    <xf numFmtId="3" fontId="5" fillId="0" borderId="1" xfId="0" applyNumberFormat="1" applyFont="1" applyFill="1" applyBorder="1" applyAlignment="1" applyProtection="1">
      <alignment horizontal="left" vertical="center"/>
    </xf>
    <xf numFmtId="0" fontId="5" fillId="0" borderId="1" xfId="0" applyFont="1" applyFill="1" applyBorder="1" applyAlignment="1">
      <alignment vertical="center"/>
    </xf>
    <xf numFmtId="177" fontId="2" fillId="0" borderId="1" xfId="0" applyNumberFormat="1" applyFont="1" applyFill="1" applyBorder="1" applyAlignment="1">
      <alignment vertical="center"/>
    </xf>
    <xf numFmtId="0" fontId="5" fillId="0" borderId="1" xfId="1" applyFont="1" applyFill="1" applyBorder="1" applyAlignment="1">
      <alignment vertical="center" wrapText="1"/>
    </xf>
    <xf numFmtId="1" fontId="5" fillId="0" borderId="1" xfId="0" applyNumberFormat="1" applyFont="1" applyFill="1" applyBorder="1" applyAlignment="1" applyProtection="1">
      <alignment vertical="center"/>
      <protection locked="0"/>
    </xf>
    <xf numFmtId="0" fontId="10" fillId="0" borderId="0" xfId="0" applyFont="1" applyFill="1" applyAlignment="1">
      <alignment vertical="center"/>
    </xf>
    <xf numFmtId="0" fontId="5" fillId="0" borderId="1" xfId="0" applyFont="1" applyFill="1" applyBorder="1" applyAlignment="1">
      <alignment horizontal="left" vertical="center" indent="3"/>
    </xf>
    <xf numFmtId="0" fontId="10" fillId="0" borderId="1" xfId="0" applyFont="1" applyFill="1" applyBorder="1" applyAlignment="1">
      <alignment horizontal="distributed" vertical="center"/>
    </xf>
    <xf numFmtId="177" fontId="10" fillId="0" borderId="1" xfId="0" applyNumberFormat="1" applyFont="1" applyFill="1" applyBorder="1" applyAlignment="1">
      <alignment horizontal="distributed" vertical="center"/>
    </xf>
    <xf numFmtId="0" fontId="10" fillId="0" borderId="1" xfId="0" applyFont="1" applyFill="1" applyBorder="1" applyAlignment="1">
      <alignment vertical="center"/>
    </xf>
    <xf numFmtId="0" fontId="0" fillId="0" borderId="0" xfId="0" applyFill="1" applyAlignment="1">
      <alignment vertical="center"/>
    </xf>
    <xf numFmtId="0" fontId="48" fillId="0" borderId="0" xfId="0" applyFont="1" applyFill="1" applyAlignment="1">
      <alignment vertical="center"/>
    </xf>
    <xf numFmtId="177" fontId="0" fillId="0" borderId="0" xfId="0" applyNumberFormat="1" applyFill="1" applyAlignment="1">
      <alignment vertical="center"/>
    </xf>
    <xf numFmtId="177" fontId="24" fillId="0" borderId="0" xfId="0" applyNumberFormat="1" applyFont="1" applyFill="1" applyAlignment="1">
      <alignment vertical="center"/>
    </xf>
    <xf numFmtId="177" fontId="0" fillId="0" borderId="0" xfId="0" applyNumberFormat="1" applyFill="1" applyAlignment="1">
      <alignment horizontal="right" vertical="center"/>
    </xf>
    <xf numFmtId="177" fontId="0" fillId="0" borderId="0" xfId="0" applyNumberFormat="1" applyFill="1" applyAlignment="1">
      <alignment horizontal="right" vertical="center" wrapText="1"/>
    </xf>
    <xf numFmtId="0" fontId="35" fillId="0" borderId="10" xfId="0" applyFont="1" applyBorder="1" applyAlignment="1">
      <alignment vertical="center" wrapText="1"/>
    </xf>
    <xf numFmtId="0" fontId="0" fillId="0" borderId="0" xfId="0" applyAlignment="1">
      <alignment vertical="center"/>
    </xf>
    <xf numFmtId="0" fontId="24" fillId="0" borderId="1" xfId="0"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84" fontId="28" fillId="0" borderId="0" xfId="10" applyNumberFormat="1" applyFont="1" applyFill="1" applyAlignment="1">
      <alignment horizontal="right" vertical="center" wrapText="1"/>
    </xf>
    <xf numFmtId="184" fontId="0" fillId="0" borderId="0" xfId="0" applyNumberFormat="1" applyFill="1" applyAlignment="1">
      <alignment vertical="center"/>
    </xf>
    <xf numFmtId="184" fontId="0" fillId="0" borderId="0" xfId="0" applyNumberFormat="1" applyFill="1" applyAlignment="1">
      <alignment horizontal="right" vertical="center"/>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vertical="center" wrapText="1"/>
    </xf>
    <xf numFmtId="177" fontId="10" fillId="0" borderId="1" xfId="0" applyNumberFormat="1" applyFont="1" applyFill="1" applyBorder="1" applyAlignment="1">
      <alignment horizontal="distributed" vertical="center" wrapText="1"/>
    </xf>
    <xf numFmtId="177" fontId="23" fillId="0" borderId="0" xfId="0" applyNumberFormat="1" applyFont="1" applyFill="1" applyBorder="1" applyAlignment="1">
      <alignment vertical="center" wrapText="1"/>
    </xf>
    <xf numFmtId="0" fontId="0" fillId="0" borderId="0" xfId="0" applyAlignment="1"/>
    <xf numFmtId="177" fontId="2" fillId="0" borderId="0" xfId="0" applyNumberFormat="1" applyFont="1" applyFill="1" applyAlignment="1">
      <alignment vertical="center" wrapText="1"/>
    </xf>
    <xf numFmtId="0" fontId="2" fillId="0" borderId="0" xfId="0" applyFont="1" applyFill="1" applyAlignment="1">
      <alignment vertical="center" wrapText="1"/>
    </xf>
    <xf numFmtId="0" fontId="4" fillId="2" borderId="0" xfId="0" applyFont="1" applyFill="1" applyAlignment="1">
      <alignment horizontal="center" vertical="center"/>
    </xf>
    <xf numFmtId="178" fontId="2" fillId="0" borderId="15" xfId="1" applyNumberFormat="1" applyFont="1" applyFill="1" applyBorder="1" applyAlignment="1">
      <alignment vertical="center"/>
    </xf>
    <xf numFmtId="0" fontId="24" fillId="0" borderId="18" xfId="0" applyFont="1" applyFill="1" applyBorder="1" applyAlignment="1">
      <alignment horizontal="center" vertical="center" wrapText="1"/>
    </xf>
    <xf numFmtId="0" fontId="5" fillId="0" borderId="15" xfId="0" applyFont="1" applyFill="1" applyBorder="1" applyAlignment="1">
      <alignment vertical="center"/>
    </xf>
    <xf numFmtId="0" fontId="5" fillId="0" borderId="15" xfId="0" applyFont="1" applyFill="1" applyBorder="1" applyAlignment="1">
      <alignment vertical="center" wrapText="1"/>
    </xf>
    <xf numFmtId="177" fontId="5" fillId="0" borderId="15" xfId="0" applyNumberFormat="1" applyFont="1" applyFill="1" applyBorder="1" applyAlignment="1">
      <alignment vertical="center"/>
    </xf>
    <xf numFmtId="181" fontId="7" fillId="2" borderId="15" xfId="0" applyNumberFormat="1" applyFont="1" applyFill="1" applyBorder="1" applyAlignment="1">
      <alignment horizontal="right" vertical="center"/>
    </xf>
    <xf numFmtId="181" fontId="7" fillId="2" borderId="15" xfId="0" applyNumberFormat="1" applyFont="1" applyFill="1" applyBorder="1" applyAlignment="1">
      <alignment horizontal="center" vertical="center" wrapText="1"/>
    </xf>
    <xf numFmtId="181" fontId="2" fillId="2" borderId="15" xfId="0" applyNumberFormat="1" applyFont="1" applyFill="1" applyBorder="1" applyAlignment="1">
      <alignment horizontal="center"/>
    </xf>
    <xf numFmtId="0" fontId="11" fillId="0" borderId="22" xfId="6" applyFont="1" applyFill="1" applyBorder="1" applyAlignment="1">
      <alignment horizontal="center" vertical="center" wrapText="1"/>
    </xf>
    <xf numFmtId="0" fontId="10" fillId="0" borderId="22" xfId="1" applyFont="1" applyFill="1" applyBorder="1" applyAlignment="1">
      <alignment vertical="center" wrapText="1"/>
    </xf>
    <xf numFmtId="0" fontId="2" fillId="0" borderId="22" xfId="1" applyFont="1" applyFill="1" applyBorder="1" applyAlignment="1">
      <alignment vertical="center" wrapText="1"/>
    </xf>
    <xf numFmtId="179" fontId="24" fillId="0" borderId="15" xfId="1" applyNumberFormat="1" applyFont="1" applyFill="1" applyBorder="1" applyAlignment="1">
      <alignment horizontal="center" vertical="center" wrapText="1"/>
    </xf>
    <xf numFmtId="179" fontId="10" fillId="0" borderId="15" xfId="1" applyNumberFormat="1" applyFont="1" applyFill="1" applyBorder="1" applyAlignment="1">
      <alignment vertical="center" wrapText="1"/>
    </xf>
    <xf numFmtId="179" fontId="25" fillId="2" borderId="15" xfId="9" applyNumberFormat="1" applyFont="1" applyFill="1" applyBorder="1" applyAlignment="1">
      <alignment horizontal="right" vertical="center" wrapText="1"/>
    </xf>
    <xf numFmtId="179" fontId="2" fillId="0" borderId="15" xfId="1" applyNumberFormat="1" applyFont="1" applyFill="1" applyBorder="1" applyAlignment="1">
      <alignment vertical="center" wrapText="1"/>
    </xf>
    <xf numFmtId="179" fontId="26" fillId="2" borderId="15" xfId="9" applyNumberFormat="1" applyFont="1" applyFill="1" applyBorder="1" applyAlignment="1">
      <alignment horizontal="right" vertical="center" wrapText="1"/>
    </xf>
    <xf numFmtId="177" fontId="2" fillId="0" borderId="15" xfId="1" applyNumberFormat="1" applyFont="1" applyFill="1" applyBorder="1" applyAlignment="1">
      <alignment vertical="center" wrapText="1"/>
    </xf>
    <xf numFmtId="177" fontId="26" fillId="2" borderId="15" xfId="9" applyNumberFormat="1" applyFont="1" applyFill="1" applyBorder="1" applyAlignment="1">
      <alignment horizontal="right" vertical="center" wrapText="1"/>
    </xf>
    <xf numFmtId="0" fontId="10" fillId="0" borderId="15" xfId="1" applyNumberFormat="1" applyFont="1" applyFill="1" applyBorder="1" applyAlignment="1">
      <alignment horizontal="center" vertical="center"/>
    </xf>
    <xf numFmtId="178" fontId="2" fillId="0" borderId="15" xfId="1" applyNumberFormat="1" applyFont="1" applyFill="1" applyBorder="1" applyAlignment="1" applyProtection="1">
      <alignment horizontal="left" vertical="center"/>
      <protection locked="0"/>
    </xf>
    <xf numFmtId="178" fontId="2" fillId="0" borderId="22" xfId="1" applyNumberFormat="1" applyFont="1" applyFill="1" applyBorder="1" applyAlignment="1" applyProtection="1">
      <alignment horizontal="left" vertical="center"/>
      <protection locked="0"/>
    </xf>
    <xf numFmtId="178" fontId="2" fillId="0" borderId="22" xfId="1" applyNumberFormat="1" applyFont="1" applyFill="1" applyBorder="1" applyAlignment="1">
      <alignment vertical="center"/>
    </xf>
    <xf numFmtId="0" fontId="2" fillId="0" borderId="15" xfId="1" applyNumberFormat="1" applyFont="1" applyFill="1" applyBorder="1" applyAlignment="1">
      <alignment horizontal="left" vertical="center"/>
    </xf>
    <xf numFmtId="178" fontId="13" fillId="0" borderId="15" xfId="1" applyNumberFormat="1" applyFont="1" applyFill="1" applyBorder="1" applyAlignment="1">
      <alignment vertical="center"/>
    </xf>
    <xf numFmtId="178" fontId="2" fillId="0" borderId="21" xfId="1" applyNumberFormat="1" applyFont="1" applyFill="1" applyBorder="1" applyAlignment="1">
      <alignment vertical="center"/>
    </xf>
    <xf numFmtId="178" fontId="2" fillId="0" borderId="0" xfId="1" applyNumberFormat="1" applyFont="1" applyFill="1" applyBorder="1" applyAlignment="1">
      <alignment vertical="center"/>
    </xf>
    <xf numFmtId="178" fontId="24" fillId="0" borderId="15" xfId="1" applyNumberFormat="1" applyFont="1" applyFill="1" applyBorder="1" applyAlignment="1">
      <alignment horizontal="center" vertical="center"/>
    </xf>
    <xf numFmtId="178" fontId="24" fillId="0" borderId="20" xfId="1" applyNumberFormat="1" applyFont="1" applyFill="1" applyBorder="1" applyAlignment="1">
      <alignment horizontal="center" vertical="center"/>
    </xf>
    <xf numFmtId="178" fontId="24" fillId="0" borderId="20" xfId="1" applyNumberFormat="1" applyFont="1" applyFill="1" applyBorder="1" applyAlignment="1">
      <alignment horizontal="center" vertical="center" wrapText="1"/>
    </xf>
    <xf numFmtId="49" fontId="30" fillId="0" borderId="22" xfId="10" applyNumberFormat="1" applyFont="1" applyFill="1" applyBorder="1" applyAlignment="1">
      <alignment horizontal="center" vertical="center" wrapText="1"/>
    </xf>
    <xf numFmtId="0" fontId="30" fillId="0" borderId="15" xfId="10" applyFont="1" applyFill="1" applyBorder="1" applyAlignment="1">
      <alignment horizontal="center" vertical="center" wrapText="1"/>
    </xf>
    <xf numFmtId="177" fontId="30" fillId="0" borderId="15" xfId="10" applyNumberFormat="1" applyFont="1" applyFill="1" applyBorder="1" applyAlignment="1">
      <alignment horizontal="center" vertical="center" wrapText="1"/>
    </xf>
    <xf numFmtId="184" fontId="30" fillId="0" borderId="15" xfId="10" applyNumberFormat="1" applyFont="1" applyFill="1" applyBorder="1" applyAlignment="1">
      <alignment horizontal="center" vertical="center" wrapText="1"/>
    </xf>
    <xf numFmtId="0" fontId="32" fillId="0" borderId="15" xfId="10" applyFont="1" applyFill="1" applyBorder="1" applyAlignment="1">
      <alignment horizontal="center" vertical="center" wrapText="1"/>
    </xf>
    <xf numFmtId="0" fontId="32" fillId="0" borderId="15" xfId="10" applyFont="1" applyFill="1" applyBorder="1" applyAlignment="1">
      <alignment vertical="center" wrapText="1"/>
    </xf>
    <xf numFmtId="49" fontId="42" fillId="0" borderId="22" xfId="10" applyNumberFormat="1" applyFont="1" applyFill="1" applyBorder="1" applyAlignment="1">
      <alignment vertical="center" wrapText="1"/>
    </xf>
    <xf numFmtId="0" fontId="42" fillId="0" borderId="15" xfId="10" applyFont="1" applyFill="1" applyBorder="1" applyAlignment="1">
      <alignment horizontal="left" vertical="center" wrapText="1"/>
    </xf>
    <xf numFmtId="0" fontId="42" fillId="0" borderId="15" xfId="10" applyFont="1" applyFill="1" applyBorder="1" applyAlignment="1">
      <alignment vertical="center" wrapText="1"/>
    </xf>
    <xf numFmtId="177" fontId="42" fillId="0" borderId="15" xfId="11" applyNumberFormat="1" applyFont="1" applyFill="1" applyBorder="1" applyAlignment="1">
      <alignment horizontal="right" vertical="center" wrapText="1"/>
    </xf>
    <xf numFmtId="177" fontId="32" fillId="0" borderId="15" xfId="11" applyNumberFormat="1" applyFont="1" applyFill="1" applyBorder="1" applyAlignment="1">
      <alignment horizontal="right" vertical="center" wrapText="1"/>
    </xf>
    <xf numFmtId="49" fontId="28" fillId="0" borderId="22" xfId="10" applyNumberFormat="1" applyFont="1" applyFill="1" applyBorder="1" applyAlignment="1">
      <alignment vertical="center" wrapText="1"/>
    </xf>
    <xf numFmtId="0" fontId="28" fillId="0" borderId="15" xfId="10" applyFont="1" applyFill="1" applyBorder="1" applyAlignment="1">
      <alignment horizontal="left" vertical="center" wrapText="1"/>
    </xf>
    <xf numFmtId="0" fontId="28" fillId="0" borderId="15" xfId="10" applyFont="1" applyFill="1" applyBorder="1" applyAlignment="1">
      <alignment vertical="center" wrapText="1"/>
    </xf>
    <xf numFmtId="177" fontId="28" fillId="0" borderId="15" xfId="11" applyNumberFormat="1" applyFont="1" applyFill="1" applyBorder="1" applyAlignment="1">
      <alignment horizontal="right" vertical="center" wrapText="1"/>
    </xf>
    <xf numFmtId="0" fontId="32" fillId="0" borderId="15" xfId="10" applyFont="1" applyFill="1" applyBorder="1" applyAlignment="1">
      <alignment horizontal="left" vertical="center" wrapText="1"/>
    </xf>
    <xf numFmtId="184" fontId="28" fillId="0" borderId="15" xfId="11" applyNumberFormat="1" applyFont="1" applyFill="1" applyBorder="1" applyAlignment="1">
      <alignment horizontal="right" vertical="center" wrapText="1"/>
    </xf>
    <xf numFmtId="49" fontId="46" fillId="0" borderId="22" xfId="10" applyNumberFormat="1" applyFont="1" applyFill="1" applyBorder="1" applyAlignment="1">
      <alignment vertical="center" wrapText="1"/>
    </xf>
    <xf numFmtId="0" fontId="46" fillId="0" borderId="15" xfId="10" applyFont="1" applyFill="1" applyBorder="1" applyAlignment="1">
      <alignment vertical="center" wrapText="1"/>
    </xf>
    <xf numFmtId="177" fontId="46" fillId="0" borderId="15" xfId="11" applyNumberFormat="1" applyFont="1" applyFill="1" applyBorder="1" applyAlignment="1">
      <alignment horizontal="right" vertical="center" wrapText="1"/>
    </xf>
    <xf numFmtId="184" fontId="46" fillId="0" borderId="15" xfId="11" applyNumberFormat="1" applyFont="1" applyFill="1" applyBorder="1" applyAlignment="1">
      <alignment horizontal="right" vertical="center" wrapText="1"/>
    </xf>
    <xf numFmtId="177" fontId="47" fillId="0" borderId="15" xfId="10" applyNumberFormat="1" applyFont="1" applyFill="1" applyBorder="1" applyAlignment="1">
      <alignment vertical="center" wrapText="1"/>
    </xf>
    <xf numFmtId="177" fontId="48" fillId="0" borderId="15" xfId="0" applyNumberFormat="1" applyFont="1" applyFill="1" applyBorder="1" applyAlignment="1">
      <alignment vertical="center"/>
    </xf>
    <xf numFmtId="188" fontId="28" fillId="0" borderId="15" xfId="11" applyNumberFormat="1" applyFont="1" applyFill="1" applyBorder="1" applyAlignment="1">
      <alignment horizontal="right" vertical="center" wrapText="1"/>
    </xf>
    <xf numFmtId="0" fontId="46" fillId="0" borderId="19" xfId="10" applyFont="1" applyFill="1" applyBorder="1" applyAlignment="1">
      <alignment vertical="center" wrapText="1"/>
    </xf>
    <xf numFmtId="177" fontId="46" fillId="0" borderId="19" xfId="11" applyNumberFormat="1" applyFont="1" applyFill="1" applyBorder="1" applyAlignment="1">
      <alignment horizontal="right" vertical="center" wrapText="1"/>
    </xf>
    <xf numFmtId="49" fontId="49" fillId="0" borderId="22" xfId="10" applyNumberFormat="1" applyFont="1" applyFill="1" applyBorder="1" applyAlignment="1">
      <alignment vertical="center" wrapText="1"/>
    </xf>
    <xf numFmtId="184" fontId="0" fillId="0" borderId="15" xfId="0" applyNumberFormat="1" applyFill="1" applyBorder="1" applyAlignment="1">
      <alignment horizontal="center" vertical="center" wrapText="1"/>
    </xf>
    <xf numFmtId="177" fontId="0" fillId="0" borderId="15" xfId="0" applyNumberFormat="1" applyFill="1" applyBorder="1" applyAlignment="1">
      <alignment horizontal="center" vertical="center" wrapText="1"/>
    </xf>
    <xf numFmtId="49" fontId="28" fillId="0" borderId="22" xfId="10" applyNumberFormat="1" applyFont="1" applyFill="1" applyBorder="1" applyAlignment="1">
      <alignment horizontal="right" vertical="center" wrapText="1"/>
    </xf>
    <xf numFmtId="184" fontId="23" fillId="0" borderId="15" xfId="0" applyNumberFormat="1" applyFont="1" applyFill="1" applyBorder="1" applyAlignment="1">
      <alignment horizontal="center" vertical="center"/>
    </xf>
    <xf numFmtId="177" fontId="23" fillId="0" borderId="15" xfId="0" applyNumberFormat="1" applyFont="1" applyFill="1" applyBorder="1" applyAlignment="1">
      <alignment horizontal="center" vertical="center"/>
    </xf>
    <xf numFmtId="49" fontId="46" fillId="0" borderId="22" xfId="10" applyNumberFormat="1" applyFont="1" applyFill="1" applyBorder="1" applyAlignment="1">
      <alignment horizontal="right" vertical="center" wrapText="1"/>
    </xf>
    <xf numFmtId="0" fontId="55" fillId="0" borderId="15" xfId="10" applyFont="1" applyFill="1" applyBorder="1" applyAlignment="1">
      <alignment horizontal="left" vertical="center" wrapText="1"/>
    </xf>
    <xf numFmtId="49" fontId="32" fillId="0" borderId="22" xfId="10" applyNumberFormat="1" applyFont="1" applyFill="1" applyBorder="1" applyAlignment="1">
      <alignment vertical="center" wrapText="1"/>
    </xf>
    <xf numFmtId="177" fontId="49" fillId="0" borderId="15" xfId="11" applyNumberFormat="1" applyFont="1" applyFill="1" applyBorder="1" applyAlignment="1">
      <alignment horizontal="right" vertical="center" wrapText="1"/>
    </xf>
    <xf numFmtId="49" fontId="56" fillId="0" borderId="22" xfId="10" applyNumberFormat="1" applyFont="1" applyFill="1" applyBorder="1" applyAlignment="1">
      <alignment horizontal="left" vertical="center" wrapText="1"/>
    </xf>
    <xf numFmtId="0" fontId="56" fillId="0" borderId="15" xfId="10" applyFont="1" applyFill="1" applyBorder="1" applyAlignment="1">
      <alignment horizontal="left" vertical="center" wrapText="1"/>
    </xf>
    <xf numFmtId="178" fontId="56" fillId="0" borderId="15" xfId="10" applyNumberFormat="1" applyFont="1" applyFill="1" applyBorder="1" applyAlignment="1">
      <alignment horizontal="right" vertical="center" wrapText="1"/>
    </xf>
    <xf numFmtId="49" fontId="59" fillId="0" borderId="22" xfId="10" applyNumberFormat="1" applyFont="1" applyFill="1" applyBorder="1" applyAlignment="1">
      <alignment horizontal="left" vertical="center" wrapText="1"/>
    </xf>
    <xf numFmtId="0" fontId="59" fillId="0" borderId="15" xfId="10" applyFont="1" applyFill="1" applyBorder="1" applyAlignment="1">
      <alignment horizontal="left" vertical="center" wrapText="1"/>
    </xf>
    <xf numFmtId="178" fontId="59" fillId="0" borderId="15" xfId="10" applyNumberFormat="1" applyFont="1" applyFill="1" applyBorder="1" applyAlignment="1">
      <alignment horizontal="right" vertical="center" wrapText="1"/>
    </xf>
    <xf numFmtId="0" fontId="61" fillId="0" borderId="0" xfId="0" applyFont="1" applyFill="1" applyAlignment="1">
      <alignment vertical="center"/>
    </xf>
    <xf numFmtId="178" fontId="62" fillId="0" borderId="15" xfId="0" applyNumberFormat="1" applyFont="1" applyFill="1" applyBorder="1" applyAlignment="1">
      <alignment vertical="center"/>
    </xf>
    <xf numFmtId="177" fontId="62" fillId="0" borderId="18" xfId="0" applyNumberFormat="1" applyFont="1" applyFill="1" applyBorder="1" applyAlignment="1">
      <alignment vertical="center"/>
    </xf>
    <xf numFmtId="0" fontId="51" fillId="0" borderId="19" xfId="0" applyFont="1" applyFill="1" applyBorder="1" applyAlignment="1">
      <alignment vertical="center"/>
    </xf>
    <xf numFmtId="0" fontId="46" fillId="0" borderId="15" xfId="10" applyFont="1" applyFill="1" applyBorder="1" applyAlignment="1">
      <alignment horizontal="center" vertical="center" wrapText="1"/>
    </xf>
    <xf numFmtId="0" fontId="44" fillId="0" borderId="15" xfId="10" applyFont="1" applyFill="1" applyBorder="1" applyAlignment="1">
      <alignment vertical="center" wrapText="1"/>
    </xf>
    <xf numFmtId="0" fontId="28" fillId="0" borderId="22" xfId="0" applyFont="1" applyFill="1" applyBorder="1" applyAlignment="1">
      <alignment horizontal="left" vertical="center"/>
    </xf>
    <xf numFmtId="0" fontId="63" fillId="0" borderId="22" xfId="0" applyFont="1" applyFill="1" applyBorder="1" applyAlignment="1">
      <alignment horizontal="right" vertical="center"/>
    </xf>
    <xf numFmtId="0" fontId="63" fillId="0" borderId="15" xfId="10" applyFont="1" applyFill="1" applyBorder="1" applyAlignment="1">
      <alignment vertical="center" wrapText="1"/>
    </xf>
    <xf numFmtId="181" fontId="28" fillId="0" borderId="15" xfId="11" applyNumberFormat="1" applyFont="1" applyFill="1" applyBorder="1" applyAlignment="1">
      <alignment horizontal="right" vertical="center" wrapText="1"/>
    </xf>
    <xf numFmtId="0" fontId="23" fillId="0" borderId="15" xfId="0" applyFont="1" applyFill="1" applyBorder="1" applyAlignment="1">
      <alignment vertical="center" wrapText="1"/>
    </xf>
    <xf numFmtId="49" fontId="28" fillId="0" borderId="22" xfId="10" applyNumberFormat="1" applyFont="1" applyFill="1" applyBorder="1" applyAlignment="1">
      <alignment horizontal="left" vertical="center" wrapText="1"/>
    </xf>
    <xf numFmtId="49" fontId="44" fillId="0" borderId="22" xfId="10" applyNumberFormat="1" applyFont="1" applyFill="1" applyBorder="1" applyAlignment="1">
      <alignment vertical="center" wrapText="1"/>
    </xf>
    <xf numFmtId="177" fontId="44" fillId="0" borderId="15" xfId="11" applyNumberFormat="1" applyFont="1" applyFill="1" applyBorder="1" applyAlignment="1">
      <alignment horizontal="right" vertical="center" wrapText="1"/>
    </xf>
    <xf numFmtId="0" fontId="45" fillId="0" borderId="0" xfId="0" applyFont="1" applyFill="1" applyAlignment="1">
      <alignment vertical="center"/>
    </xf>
    <xf numFmtId="0" fontId="44" fillId="0" borderId="22" xfId="0" applyFont="1" applyFill="1" applyBorder="1" applyAlignment="1">
      <alignment vertical="center"/>
    </xf>
    <xf numFmtId="0" fontId="46" fillId="0" borderId="22" xfId="0" applyFont="1" applyFill="1" applyBorder="1" applyAlignment="1">
      <alignment horizontal="right" vertical="center"/>
    </xf>
    <xf numFmtId="184" fontId="28" fillId="0" borderId="15" xfId="10" applyNumberFormat="1" applyFont="1" applyFill="1" applyBorder="1" applyAlignment="1">
      <alignment vertical="center" wrapText="1"/>
    </xf>
    <xf numFmtId="184" fontId="28" fillId="0" borderId="22" xfId="10" applyNumberFormat="1" applyFont="1" applyFill="1" applyBorder="1" applyAlignment="1">
      <alignment vertical="center" wrapText="1"/>
    </xf>
    <xf numFmtId="184" fontId="32" fillId="0" borderId="15" xfId="11" applyNumberFormat="1" applyFont="1" applyFill="1" applyBorder="1" applyAlignment="1">
      <alignment horizontal="right" vertical="center" wrapText="1"/>
    </xf>
    <xf numFmtId="49" fontId="46" fillId="0" borderId="15" xfId="10" applyNumberFormat="1" applyFont="1" applyFill="1" applyBorder="1" applyAlignment="1">
      <alignment vertical="center" wrapText="1"/>
    </xf>
    <xf numFmtId="177" fontId="46" fillId="0" borderId="15" xfId="10" applyNumberFormat="1" applyFont="1" applyFill="1" applyBorder="1" applyAlignment="1">
      <alignment horizontal="right" vertical="center" wrapText="1"/>
    </xf>
    <xf numFmtId="184" fontId="46" fillId="0" borderId="15" xfId="10" applyNumberFormat="1" applyFont="1" applyFill="1" applyBorder="1" applyAlignment="1">
      <alignment horizontal="right" vertical="center" wrapText="1"/>
    </xf>
    <xf numFmtId="177" fontId="0" fillId="0" borderId="15" xfId="0" applyNumberFormat="1" applyFill="1" applyBorder="1" applyAlignment="1">
      <alignment horizontal="right" vertical="center"/>
    </xf>
    <xf numFmtId="177" fontId="23" fillId="0" borderId="15" xfId="0" applyNumberFormat="1" applyFont="1" applyFill="1" applyBorder="1" applyAlignment="1">
      <alignment horizontal="right" vertical="center"/>
    </xf>
    <xf numFmtId="0" fontId="2" fillId="0" borderId="19" xfId="2" applyFont="1" applyFill="1" applyBorder="1" applyAlignment="1" applyProtection="1">
      <alignment horizontal="center" wrapText="1"/>
      <protection locked="0"/>
    </xf>
    <xf numFmtId="185" fontId="32" fillId="0" borderId="15" xfId="11" applyNumberFormat="1" applyFont="1" applyFill="1" applyBorder="1" applyAlignment="1">
      <alignment horizontal="right" vertical="center" wrapText="1"/>
    </xf>
    <xf numFmtId="177" fontId="0" fillId="0" borderId="15" xfId="0" applyNumberFormat="1" applyFill="1" applyBorder="1" applyAlignment="1">
      <alignment horizontal="right" vertical="center" wrapText="1"/>
    </xf>
    <xf numFmtId="0" fontId="3" fillId="2" borderId="0" xfId="1" applyFont="1" applyFill="1" applyBorder="1" applyAlignment="1">
      <alignment vertical="center"/>
    </xf>
    <xf numFmtId="0" fontId="35" fillId="0" borderId="10" xfId="12" applyFont="1" applyBorder="1" applyAlignment="1">
      <alignment vertical="center"/>
    </xf>
    <xf numFmtId="0" fontId="35" fillId="0" borderId="10" xfId="12" applyFont="1" applyBorder="1" applyAlignment="1">
      <alignment vertical="center" wrapText="1"/>
    </xf>
    <xf numFmtId="0" fontId="35" fillId="0" borderId="11" xfId="12" applyFont="1" applyBorder="1" applyAlignment="1">
      <alignment vertical="center"/>
    </xf>
    <xf numFmtId="0" fontId="37" fillId="3" borderId="15" xfId="0" applyFont="1" applyFill="1" applyBorder="1" applyAlignment="1">
      <alignment horizontal="center" vertical="center"/>
    </xf>
    <xf numFmtId="0" fontId="34" fillId="4" borderId="15" xfId="0" applyFont="1" applyFill="1" applyBorder="1" applyAlignment="1">
      <alignment horizontal="left" vertical="center"/>
    </xf>
    <xf numFmtId="0" fontId="34" fillId="4" borderId="15" xfId="0" applyFont="1" applyFill="1" applyBorder="1" applyAlignment="1">
      <alignment horizontal="left" vertical="center" wrapText="1"/>
    </xf>
    <xf numFmtId="0" fontId="35" fillId="4" borderId="12" xfId="12" applyFont="1" applyFill="1" applyBorder="1" applyAlignment="1">
      <alignment vertical="center"/>
    </xf>
    <xf numFmtId="0" fontId="35" fillId="0" borderId="12" xfId="12" applyFont="1" applyBorder="1" applyAlignment="1">
      <alignment vertical="center"/>
    </xf>
    <xf numFmtId="0" fontId="35" fillId="0" borderId="13" xfId="12" applyFont="1" applyBorder="1" applyAlignment="1">
      <alignment vertical="center"/>
    </xf>
    <xf numFmtId="0" fontId="34" fillId="4" borderId="15" xfId="0" applyFont="1" applyFill="1" applyBorder="1" applyAlignment="1">
      <alignment horizontal="center" vertical="center" wrapText="1"/>
    </xf>
    <xf numFmtId="0" fontId="0" fillId="0" borderId="0" xfId="0" applyAlignment="1">
      <alignment horizontal="center"/>
    </xf>
    <xf numFmtId="0" fontId="34" fillId="4" borderId="15" xfId="0" applyFont="1" applyFill="1" applyBorder="1" applyAlignment="1">
      <alignment vertical="center" wrapText="1"/>
    </xf>
    <xf numFmtId="4" fontId="34" fillId="4" borderId="15" xfId="0" applyNumberFormat="1" applyFont="1" applyFill="1" applyBorder="1" applyAlignment="1">
      <alignment vertical="center"/>
    </xf>
    <xf numFmtId="0" fontId="35" fillId="0" borderId="12" xfId="12" applyFont="1" applyBorder="1" applyAlignment="1">
      <alignment horizontal="center" vertical="center" wrapText="1"/>
    </xf>
    <xf numFmtId="0" fontId="33" fillId="0" borderId="0" xfId="12" applyAlignment="1">
      <alignment horizontal="center" vertical="center"/>
    </xf>
    <xf numFmtId="0" fontId="34" fillId="0" borderId="10" xfId="0" applyFont="1" applyBorder="1" applyAlignment="1">
      <alignment vertical="center" wrapText="1"/>
    </xf>
    <xf numFmtId="0" fontId="38" fillId="0" borderId="10" xfId="0" applyFont="1" applyBorder="1" applyAlignment="1">
      <alignment vertical="center" wrapText="1"/>
    </xf>
    <xf numFmtId="0" fontId="35" fillId="0" borderId="11" xfId="0" applyFont="1" applyBorder="1" applyAlignment="1">
      <alignment vertical="center" wrapText="1"/>
    </xf>
    <xf numFmtId="0" fontId="38" fillId="0" borderId="11" xfId="0" applyFont="1" applyBorder="1" applyAlignment="1">
      <alignment vertical="center" wrapText="1"/>
    </xf>
    <xf numFmtId="0" fontId="37" fillId="3" borderId="15" xfId="0" applyFont="1" applyFill="1" applyBorder="1" applyAlignment="1">
      <alignment horizontal="center" vertical="center" wrapText="1"/>
    </xf>
    <xf numFmtId="4" fontId="41" fillId="0" borderId="15" xfId="0" applyNumberFormat="1" applyFont="1" applyBorder="1" applyAlignment="1">
      <alignment horizontal="right" vertical="center"/>
    </xf>
    <xf numFmtId="4" fontId="40" fillId="0" borderId="15" xfId="0" applyNumberFormat="1" applyFont="1" applyBorder="1" applyAlignment="1">
      <alignment horizontal="right" vertical="center"/>
    </xf>
    <xf numFmtId="0" fontId="38" fillId="0" borderId="14" xfId="0" applyFont="1" applyBorder="1" applyAlignment="1">
      <alignment vertical="center" wrapText="1"/>
    </xf>
    <xf numFmtId="177" fontId="32" fillId="0" borderId="15" xfId="11" applyNumberFormat="1" applyFont="1" applyFill="1" applyBorder="1" applyAlignment="1">
      <alignment vertical="center" wrapText="1"/>
    </xf>
    <xf numFmtId="177" fontId="32" fillId="0" borderId="15" xfId="0" applyNumberFormat="1" applyFont="1" applyFill="1" applyBorder="1" applyAlignment="1">
      <alignment vertical="center" wrapText="1"/>
    </xf>
    <xf numFmtId="177" fontId="32" fillId="0" borderId="0" xfId="11" applyNumberFormat="1" applyFont="1" applyFill="1" applyBorder="1" applyAlignment="1">
      <alignment vertical="center" wrapText="1"/>
    </xf>
    <xf numFmtId="0" fontId="32" fillId="0" borderId="0" xfId="10" applyFont="1" applyFill="1" applyBorder="1" applyAlignment="1">
      <alignment vertical="center" wrapText="1"/>
    </xf>
    <xf numFmtId="0" fontId="24" fillId="0" borderId="0" xfId="0" applyFont="1" applyFill="1" applyBorder="1" applyAlignment="1">
      <alignment vertical="center"/>
    </xf>
    <xf numFmtId="0" fontId="32" fillId="0" borderId="22" xfId="10" applyFont="1" applyFill="1" applyBorder="1" applyAlignment="1">
      <alignment vertical="center" wrapText="1"/>
    </xf>
    <xf numFmtId="0" fontId="28" fillId="0" borderId="15" xfId="0" applyFont="1" applyFill="1" applyBorder="1" applyAlignment="1">
      <alignment horizontal="left" vertical="center"/>
    </xf>
    <xf numFmtId="0" fontId="28" fillId="0" borderId="22" xfId="10" applyFont="1" applyFill="1" applyBorder="1" applyAlignment="1">
      <alignment vertical="center" wrapText="1"/>
    </xf>
    <xf numFmtId="177" fontId="28" fillId="0" borderId="15" xfId="11" applyNumberFormat="1" applyFont="1" applyFill="1" applyBorder="1" applyAlignment="1">
      <alignment vertical="center" wrapText="1"/>
    </xf>
    <xf numFmtId="177" fontId="28" fillId="0" borderId="0" xfId="11" applyNumberFormat="1" applyFont="1" applyFill="1" applyBorder="1" applyAlignment="1">
      <alignment vertical="center" wrapText="1"/>
    </xf>
    <xf numFmtId="0" fontId="28" fillId="0" borderId="0" xfId="10" applyFont="1" applyFill="1" applyBorder="1" applyAlignment="1">
      <alignment vertical="center" wrapText="1"/>
    </xf>
    <xf numFmtId="0" fontId="23" fillId="0" borderId="0" xfId="0" applyFont="1" applyFill="1" applyBorder="1" applyAlignment="1">
      <alignment vertical="center"/>
    </xf>
    <xf numFmtId="0" fontId="30" fillId="0" borderId="22" xfId="10" applyFont="1" applyFill="1" applyBorder="1" applyAlignment="1">
      <alignment horizontal="center" vertical="center" wrapText="1"/>
    </xf>
    <xf numFmtId="0" fontId="30" fillId="0" borderId="0" xfId="10" applyFont="1" applyFill="1" applyBorder="1" applyAlignment="1">
      <alignment horizontal="center" vertical="center" wrapText="1"/>
    </xf>
    <xf numFmtId="0" fontId="32" fillId="0" borderId="22" xfId="0" applyNumberFormat="1" applyFont="1" applyFill="1" applyBorder="1" applyAlignment="1">
      <alignment horizontal="center" vertical="center" wrapText="1"/>
    </xf>
    <xf numFmtId="0" fontId="32" fillId="0" borderId="0" xfId="0" applyNumberFormat="1" applyFont="1" applyFill="1" applyBorder="1" applyAlignment="1">
      <alignment vertical="center" wrapText="1"/>
    </xf>
    <xf numFmtId="0" fontId="23" fillId="0" borderId="0" xfId="0" applyFont="1" applyFill="1" applyAlignment="1">
      <alignment horizontal="left" vertical="center"/>
    </xf>
    <xf numFmtId="177" fontId="12" fillId="0" borderId="15" xfId="0" applyNumberFormat="1" applyFont="1" applyFill="1" applyBorder="1" applyAlignment="1">
      <alignment vertical="center" wrapText="1"/>
    </xf>
    <xf numFmtId="0" fontId="18" fillId="0" borderId="0" xfId="0" applyNumberFormat="1" applyFont="1" applyFill="1" applyBorder="1" applyAlignment="1">
      <alignment vertical="center" wrapText="1"/>
    </xf>
    <xf numFmtId="0" fontId="23" fillId="0" borderId="0" xfId="0" applyNumberFormat="1" applyFont="1" applyFill="1" applyBorder="1" applyAlignment="1">
      <alignment vertical="center" wrapText="1"/>
    </xf>
    <xf numFmtId="0" fontId="28" fillId="0" borderId="19" xfId="13" applyFont="1" applyFill="1" applyBorder="1" applyAlignment="1">
      <alignment horizontal="left" vertical="center" wrapText="1"/>
    </xf>
    <xf numFmtId="177" fontId="23" fillId="0" borderId="0" xfId="10" applyNumberFormat="1" applyFont="1" applyFill="1" applyAlignment="1">
      <alignment horizontal="right" vertical="center" wrapText="1"/>
    </xf>
    <xf numFmtId="181" fontId="28" fillId="0" borderId="15" xfId="11" applyNumberFormat="1" applyFont="1" applyFill="1" applyBorder="1" applyAlignment="1">
      <alignment vertical="center" wrapText="1"/>
    </xf>
    <xf numFmtId="186" fontId="28" fillId="0" borderId="15" xfId="10" applyNumberFormat="1" applyFont="1" applyFill="1" applyBorder="1" applyAlignment="1">
      <alignment vertical="center" wrapText="1"/>
    </xf>
    <xf numFmtId="182" fontId="32" fillId="0" borderId="15" xfId="11" applyNumberFormat="1" applyFont="1" applyFill="1" applyBorder="1" applyAlignment="1">
      <alignment vertical="center" wrapText="1"/>
    </xf>
    <xf numFmtId="182" fontId="28" fillId="0" borderId="15" xfId="10" applyNumberFormat="1" applyFont="1" applyFill="1" applyBorder="1" applyAlignment="1">
      <alignment vertical="center" wrapText="1"/>
    </xf>
    <xf numFmtId="181" fontId="28" fillId="0" borderId="15" xfId="10" applyNumberFormat="1" applyFont="1" applyFill="1" applyBorder="1" applyAlignment="1">
      <alignment vertical="center" wrapText="1"/>
    </xf>
    <xf numFmtId="182" fontId="32" fillId="0" borderId="15" xfId="10" applyNumberFormat="1" applyFont="1" applyFill="1" applyBorder="1" applyAlignment="1">
      <alignment vertical="center" wrapText="1"/>
    </xf>
    <xf numFmtId="0" fontId="28" fillId="0" borderId="15" xfId="10" applyFont="1" applyFill="1" applyBorder="1" applyAlignment="1">
      <alignment horizontal="right" vertical="center" wrapText="1"/>
    </xf>
    <xf numFmtId="0" fontId="23" fillId="0" borderId="0" xfId="10" applyFont="1" applyFill="1" applyAlignment="1"/>
    <xf numFmtId="177" fontId="23" fillId="0" borderId="0" xfId="10" applyNumberFormat="1" applyFont="1" applyFill="1" applyAlignment="1"/>
    <xf numFmtId="177" fontId="23" fillId="0" borderId="0" xfId="10" applyNumberFormat="1" applyFont="1" applyFill="1" applyAlignment="1">
      <alignment vertical="center" wrapText="1"/>
    </xf>
    <xf numFmtId="181" fontId="23" fillId="0" borderId="0" xfId="10" applyNumberFormat="1" applyFont="1" applyFill="1" applyAlignment="1">
      <alignment vertical="center" wrapText="1"/>
    </xf>
    <xf numFmtId="182" fontId="28" fillId="0" borderId="15" xfId="11" applyNumberFormat="1" applyFont="1" applyFill="1" applyBorder="1" applyAlignment="1">
      <alignment vertical="center" wrapText="1"/>
    </xf>
    <xf numFmtId="180" fontId="28" fillId="0" borderId="15" xfId="10" applyNumberFormat="1" applyFont="1" applyFill="1" applyBorder="1" applyAlignment="1">
      <alignment vertical="center" wrapText="1"/>
    </xf>
    <xf numFmtId="0" fontId="23" fillId="0" borderId="0" xfId="0" applyFont="1" applyFill="1" applyAlignment="1"/>
    <xf numFmtId="181" fontId="7" fillId="2" borderId="1" xfId="0" applyNumberFormat="1" applyFont="1" applyFill="1" applyBorder="1" applyAlignment="1">
      <alignment horizontal="center" vertical="center"/>
    </xf>
    <xf numFmtId="177" fontId="10" fillId="0" borderId="1" xfId="0" applyNumberFormat="1" applyFont="1" applyFill="1" applyBorder="1" applyAlignment="1">
      <alignment horizontal="right" vertical="center" wrapText="1"/>
    </xf>
    <xf numFmtId="177" fontId="2" fillId="0" borderId="15" xfId="0" applyNumberFormat="1" applyFont="1" applyFill="1" applyBorder="1" applyAlignment="1">
      <alignment vertical="center" wrapText="1"/>
    </xf>
    <xf numFmtId="0" fontId="10" fillId="0" borderId="24" xfId="1" applyFont="1" applyFill="1" applyBorder="1" applyAlignment="1">
      <alignment horizontal="center" vertical="center"/>
    </xf>
    <xf numFmtId="0" fontId="2" fillId="0" borderId="24" xfId="1" applyFont="1" applyFill="1" applyBorder="1" applyAlignment="1">
      <alignment vertical="center"/>
    </xf>
    <xf numFmtId="176" fontId="2" fillId="0" borderId="24" xfId="1" applyNumberFormat="1" applyFont="1" applyFill="1" applyBorder="1" applyAlignment="1" applyProtection="1">
      <alignment vertical="center"/>
      <protection locked="0"/>
    </xf>
    <xf numFmtId="0" fontId="2" fillId="0" borderId="24" xfId="1" applyFont="1" applyFill="1" applyBorder="1" applyAlignment="1">
      <alignment horizontal="left" vertical="center"/>
    </xf>
    <xf numFmtId="0" fontId="10" fillId="0" borderId="24" xfId="1" applyFont="1" applyFill="1" applyBorder="1" applyAlignment="1">
      <alignment horizontal="center" vertical="center" wrapText="1"/>
    </xf>
    <xf numFmtId="4" fontId="2" fillId="0" borderId="24" xfId="1" applyNumberFormat="1" applyFont="1" applyFill="1" applyBorder="1" applyAlignment="1">
      <alignment vertical="center"/>
    </xf>
    <xf numFmtId="49" fontId="3" fillId="0" borderId="0" xfId="0" applyNumberFormat="1" applyFont="1" applyFill="1" applyAlignment="1">
      <alignment vertical="center"/>
    </xf>
    <xf numFmtId="0" fontId="64" fillId="0" borderId="10" xfId="0" applyFont="1" applyBorder="1" applyAlignment="1">
      <alignment vertical="center" wrapText="1"/>
    </xf>
    <xf numFmtId="0" fontId="3" fillId="0" borderId="0" xfId="0" applyFont="1" applyFill="1" applyAlignment="1">
      <alignment vertical="center"/>
    </xf>
    <xf numFmtId="0" fontId="3" fillId="0" borderId="0" xfId="0" applyNumberFormat="1" applyFont="1" applyFill="1" applyBorder="1" applyAlignment="1">
      <alignment vertical="center" wrapText="1"/>
    </xf>
    <xf numFmtId="0" fontId="3" fillId="0" borderId="0" xfId="0" applyFont="1" applyFill="1" applyAlignment="1"/>
    <xf numFmtId="178" fontId="10" fillId="0" borderId="15" xfId="1" applyNumberFormat="1" applyFont="1" applyFill="1" applyBorder="1" applyAlignment="1">
      <alignment horizontal="center" vertical="center"/>
    </xf>
    <xf numFmtId="178" fontId="24" fillId="0" borderId="15" xfId="1" applyNumberFormat="1" applyFont="1" applyFill="1" applyBorder="1" applyAlignment="1">
      <alignment horizontal="center" vertical="center" wrapText="1"/>
    </xf>
    <xf numFmtId="177" fontId="24" fillId="0" borderId="19" xfId="0" applyNumberFormat="1" applyFont="1" applyFill="1" applyBorder="1" applyAlignment="1">
      <alignment horizontal="center" vertical="center" wrapText="1"/>
    </xf>
    <xf numFmtId="179" fontId="25" fillId="0" borderId="15" xfId="9" applyNumberFormat="1" applyFont="1" applyFill="1" applyBorder="1" applyAlignment="1">
      <alignment horizontal="right" vertical="center" wrapText="1"/>
    </xf>
    <xf numFmtId="179" fontId="26" fillId="0" borderId="15" xfId="9" applyNumberFormat="1" applyFont="1" applyFill="1" applyBorder="1" applyAlignment="1">
      <alignment horizontal="right" vertical="center" wrapText="1"/>
    </xf>
    <xf numFmtId="179" fontId="26" fillId="0" borderId="1" xfId="9" applyNumberFormat="1" applyFont="1" applyFill="1" applyBorder="1" applyAlignment="1">
      <alignment horizontal="right" vertical="center" wrapText="1"/>
    </xf>
    <xf numFmtId="0" fontId="10" fillId="0" borderId="1" xfId="0" applyFont="1" applyFill="1" applyBorder="1" applyAlignment="1" applyProtection="1">
      <alignment horizontal="center" vertical="center"/>
      <protection locked="0"/>
    </xf>
    <xf numFmtId="177" fontId="2" fillId="0" borderId="1" xfId="0" applyNumberFormat="1" applyFont="1" applyFill="1" applyBorder="1" applyAlignment="1" applyProtection="1">
      <alignment horizontal="right" vertical="center"/>
      <protection locked="0"/>
    </xf>
    <xf numFmtId="178" fontId="1" fillId="0" borderId="0" xfId="1" applyNumberFormat="1" applyFont="1" applyFill="1" applyAlignment="1">
      <alignment vertical="center"/>
    </xf>
    <xf numFmtId="178" fontId="2" fillId="0" borderId="5" xfId="1" applyNumberFormat="1" applyFont="1" applyFill="1" applyBorder="1" applyAlignment="1">
      <alignment vertical="center"/>
    </xf>
    <xf numFmtId="178" fontId="2" fillId="0" borderId="22" xfId="1" applyNumberFormat="1" applyFont="1" applyFill="1" applyBorder="1" applyAlignment="1">
      <alignment horizontal="left" vertical="center"/>
    </xf>
    <xf numFmtId="178" fontId="13" fillId="0" borderId="0" xfId="1" applyNumberFormat="1" applyFont="1" applyFill="1" applyAlignment="1">
      <alignment vertical="center"/>
    </xf>
    <xf numFmtId="178" fontId="10" fillId="0" borderId="22" xfId="1" applyNumberFormat="1" applyFont="1" applyFill="1" applyBorder="1" applyAlignment="1">
      <alignment horizontal="distributed" vertical="center"/>
    </xf>
    <xf numFmtId="0" fontId="43" fillId="0" borderId="0" xfId="0" applyFont="1" applyFill="1" applyAlignment="1">
      <alignment vertical="center"/>
    </xf>
    <xf numFmtId="187" fontId="32" fillId="0" borderId="15" xfId="11" applyNumberFormat="1" applyFont="1" applyFill="1" applyBorder="1" applyAlignment="1">
      <alignment horizontal="right" vertical="center" wrapText="1"/>
    </xf>
    <xf numFmtId="184" fontId="32" fillId="0" borderId="15" xfId="11" applyNumberFormat="1" applyFont="1" applyFill="1" applyBorder="1" applyAlignment="1">
      <alignment horizontal="left" vertical="center" wrapText="1"/>
    </xf>
    <xf numFmtId="184" fontId="50" fillId="0" borderId="15" xfId="0" applyNumberFormat="1" applyFont="1" applyFill="1" applyBorder="1" applyAlignment="1">
      <alignment vertical="center" wrapText="1"/>
    </xf>
    <xf numFmtId="0" fontId="50" fillId="0" borderId="15" xfId="0" applyFont="1" applyFill="1" applyBorder="1" applyAlignment="1">
      <alignment vertical="center" wrapText="1"/>
    </xf>
    <xf numFmtId="184" fontId="42" fillId="0" borderId="15" xfId="11" applyNumberFormat="1" applyFont="1" applyFill="1" applyBorder="1" applyAlignment="1">
      <alignment horizontal="right" vertical="center" wrapText="1"/>
    </xf>
    <xf numFmtId="184" fontId="48" fillId="0" borderId="15" xfId="0" applyNumberFormat="1" applyFont="1" applyFill="1" applyBorder="1" applyAlignment="1">
      <alignment horizontal="center" vertical="center"/>
    </xf>
    <xf numFmtId="177" fontId="48" fillId="0" borderId="15" xfId="0" applyNumberFormat="1" applyFont="1" applyFill="1" applyBorder="1" applyAlignment="1">
      <alignment horizontal="center" vertical="center"/>
    </xf>
    <xf numFmtId="184" fontId="46" fillId="0" borderId="15" xfId="0" applyNumberFormat="1" applyFont="1" applyFill="1" applyBorder="1" applyAlignment="1">
      <alignment horizontal="center" vertical="center"/>
    </xf>
    <xf numFmtId="177" fontId="46" fillId="0" borderId="15" xfId="0" applyNumberFormat="1" applyFont="1" applyFill="1" applyBorder="1" applyAlignment="1">
      <alignment horizontal="center" vertical="center"/>
    </xf>
    <xf numFmtId="177" fontId="57" fillId="0" borderId="15" xfId="11" applyNumberFormat="1" applyFont="1" applyFill="1" applyBorder="1" applyAlignment="1">
      <alignment horizontal="right" vertical="center" wrapText="1"/>
    </xf>
    <xf numFmtId="0" fontId="58" fillId="0" borderId="0" xfId="0" applyFont="1" applyFill="1" applyAlignment="1">
      <alignment vertical="center"/>
    </xf>
    <xf numFmtId="177" fontId="60" fillId="0" borderId="15" xfId="11" applyNumberFormat="1" applyFont="1" applyFill="1" applyBorder="1" applyAlignment="1">
      <alignment horizontal="right" vertical="center" wrapText="1"/>
    </xf>
    <xf numFmtId="0" fontId="52" fillId="0" borderId="0" xfId="0" applyFont="1" applyFill="1" applyAlignment="1">
      <alignment vertical="center"/>
    </xf>
    <xf numFmtId="49" fontId="28" fillId="0" borderId="15" xfId="10" applyNumberFormat="1" applyFont="1" applyFill="1" applyBorder="1" applyAlignment="1">
      <alignment vertical="center" wrapText="1"/>
    </xf>
    <xf numFmtId="49" fontId="44" fillId="0" borderId="15" xfId="10" applyNumberFormat="1" applyFont="1" applyFill="1" applyBorder="1" applyAlignment="1">
      <alignment vertical="center" wrapText="1"/>
    </xf>
    <xf numFmtId="0" fontId="46" fillId="0" borderId="15" xfId="0" applyFont="1" applyFill="1" applyBorder="1" applyAlignment="1">
      <alignment horizontal="right" vertical="center"/>
    </xf>
    <xf numFmtId="181" fontId="46" fillId="0" borderId="15" xfId="11" applyNumberFormat="1" applyFont="1" applyFill="1" applyBorder="1" applyAlignment="1">
      <alignment horizontal="right" vertical="center" wrapText="1"/>
    </xf>
    <xf numFmtId="184" fontId="23" fillId="0" borderId="0" xfId="0" applyNumberFormat="1" applyFont="1" applyFill="1" applyAlignment="1">
      <alignment vertical="center"/>
    </xf>
    <xf numFmtId="49" fontId="32" fillId="0" borderId="22" xfId="10" applyNumberFormat="1" applyFont="1" applyFill="1" applyBorder="1" applyAlignment="1">
      <alignment horizontal="center" vertical="center" wrapText="1"/>
    </xf>
    <xf numFmtId="49" fontId="32" fillId="0" borderId="22" xfId="10" applyNumberFormat="1" applyFont="1" applyFill="1" applyBorder="1" applyAlignment="1">
      <alignment horizontal="left" vertical="center" wrapText="1"/>
    </xf>
    <xf numFmtId="49" fontId="32" fillId="0" borderId="15" xfId="0" applyNumberFormat="1" applyFont="1" applyFill="1" applyBorder="1" applyAlignment="1">
      <alignment vertical="center"/>
    </xf>
    <xf numFmtId="184" fontId="11" fillId="0" borderId="15" xfId="0" applyNumberFormat="1" applyFont="1" applyFill="1" applyBorder="1" applyAlignment="1">
      <alignment horizontal="right" vertical="center"/>
    </xf>
    <xf numFmtId="177" fontId="28" fillId="0" borderId="15" xfId="0" applyNumberFormat="1" applyFont="1" applyFill="1" applyBorder="1" applyAlignment="1">
      <alignment vertical="center"/>
    </xf>
    <xf numFmtId="49" fontId="28" fillId="0" borderId="15" xfId="0" applyNumberFormat="1" applyFont="1" applyFill="1" applyBorder="1" applyAlignment="1">
      <alignment vertical="center"/>
    </xf>
    <xf numFmtId="178" fontId="2" fillId="0" borderId="0" xfId="1" applyNumberFormat="1"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wrapText="1"/>
    </xf>
    <xf numFmtId="177" fontId="3" fillId="0" borderId="0" xfId="0" applyNumberFormat="1" applyFont="1" applyFill="1" applyAlignment="1">
      <alignment wrapText="1"/>
    </xf>
    <xf numFmtId="0" fontId="1" fillId="0" borderId="0" xfId="0" applyFont="1" applyFill="1" applyAlignment="1">
      <alignment vertical="center" wrapText="1"/>
    </xf>
    <xf numFmtId="3" fontId="2" fillId="0" borderId="1" xfId="0" applyNumberFormat="1" applyFont="1" applyFill="1" applyBorder="1" applyAlignment="1" applyProtection="1">
      <alignment vertical="center" wrapText="1"/>
    </xf>
    <xf numFmtId="177" fontId="2" fillId="0" borderId="15" xfId="0" applyNumberFormat="1" applyFont="1" applyFill="1" applyBorder="1" applyAlignment="1" applyProtection="1">
      <alignment horizontal="right" vertical="center" wrapText="1"/>
    </xf>
    <xf numFmtId="3" fontId="2" fillId="0" borderId="1" xfId="0" applyNumberFormat="1" applyFont="1" applyFill="1" applyBorder="1" applyAlignment="1" applyProtection="1">
      <alignment horizontal="left" vertical="center" wrapText="1"/>
    </xf>
    <xf numFmtId="177" fontId="2" fillId="0" borderId="1" xfId="0" applyNumberFormat="1" applyFont="1" applyFill="1" applyBorder="1" applyAlignment="1">
      <alignment horizontal="right" vertical="center" wrapText="1"/>
    </xf>
    <xf numFmtId="0" fontId="2" fillId="0" borderId="1" xfId="0" applyFont="1" applyFill="1" applyBorder="1" applyAlignment="1">
      <alignment vertical="center" wrapText="1"/>
    </xf>
    <xf numFmtId="177" fontId="2" fillId="0" borderId="15" xfId="0" applyNumberFormat="1" applyFont="1" applyFill="1" applyBorder="1" applyAlignment="1">
      <alignment horizontal="right" vertical="center" wrapText="1"/>
    </xf>
    <xf numFmtId="1" fontId="2" fillId="0" borderId="1" xfId="0" applyNumberFormat="1" applyFont="1" applyFill="1" applyBorder="1" applyAlignment="1" applyProtection="1">
      <alignment vertical="center" wrapText="1"/>
      <protection locked="0"/>
    </xf>
    <xf numFmtId="177" fontId="2" fillId="0" borderId="1" xfId="0" applyNumberFormat="1" applyFont="1" applyFill="1" applyBorder="1" applyAlignment="1">
      <alignment horizontal="right" vertical="center"/>
    </xf>
    <xf numFmtId="177" fontId="2" fillId="0" borderId="15" xfId="0" applyNumberFormat="1" applyFont="1" applyFill="1" applyBorder="1" applyAlignment="1">
      <alignment horizontal="right" vertical="center"/>
    </xf>
    <xf numFmtId="177" fontId="10" fillId="0" borderId="1" xfId="0" applyNumberFormat="1" applyFont="1" applyFill="1" applyBorder="1" applyAlignment="1">
      <alignment horizontal="right" vertical="center"/>
    </xf>
    <xf numFmtId="177" fontId="10" fillId="0" borderId="15" xfId="0" applyNumberFormat="1" applyFont="1" applyFill="1" applyBorder="1" applyAlignment="1">
      <alignment horizontal="right" vertical="center"/>
    </xf>
    <xf numFmtId="177" fontId="10" fillId="0" borderId="1" xfId="0" applyNumberFormat="1" applyFont="1" applyFill="1" applyBorder="1" applyAlignment="1">
      <alignment vertical="center"/>
    </xf>
    <xf numFmtId="0" fontId="10" fillId="0" borderId="0" xfId="0" applyFont="1" applyFill="1" applyAlignment="1">
      <alignment vertical="center" wrapText="1"/>
    </xf>
    <xf numFmtId="177" fontId="2" fillId="0" borderId="1" xfId="0" applyNumberFormat="1" applyFont="1" applyFill="1" applyBorder="1" applyAlignment="1" applyProtection="1">
      <alignment horizontal="right" vertical="center"/>
    </xf>
    <xf numFmtId="177" fontId="2" fillId="0" borderId="15" xfId="0" applyNumberFormat="1" applyFont="1" applyFill="1" applyBorder="1" applyAlignment="1" applyProtection="1">
      <alignment horizontal="right" vertical="center"/>
    </xf>
    <xf numFmtId="0" fontId="10" fillId="0" borderId="1" xfId="0" applyFont="1" applyFill="1" applyBorder="1" applyAlignment="1">
      <alignment horizontal="distributed" vertical="center" wrapText="1"/>
    </xf>
    <xf numFmtId="0" fontId="10" fillId="0" borderId="1" xfId="0" applyFont="1" applyFill="1" applyBorder="1" applyAlignment="1">
      <alignment vertical="center" wrapText="1"/>
    </xf>
    <xf numFmtId="0" fontId="2" fillId="0" borderId="15" xfId="0" applyFont="1" applyFill="1" applyBorder="1" applyAlignment="1">
      <alignment vertical="center" wrapText="1"/>
    </xf>
    <xf numFmtId="177" fontId="2" fillId="0" borderId="1" xfId="0" applyNumberFormat="1" applyFont="1" applyFill="1" applyBorder="1" applyAlignment="1" applyProtection="1">
      <alignment horizontal="right" vertical="center" wrapText="1"/>
      <protection locked="0"/>
    </xf>
    <xf numFmtId="177" fontId="2" fillId="0" borderId="15" xfId="0" applyNumberFormat="1" applyFont="1" applyFill="1" applyBorder="1" applyAlignment="1" applyProtection="1">
      <alignment horizontal="right" vertical="center"/>
      <protection locked="0"/>
    </xf>
    <xf numFmtId="177" fontId="2" fillId="0" borderId="1" xfId="0" applyNumberFormat="1" applyFont="1" applyFill="1" applyBorder="1" applyAlignment="1" applyProtection="1">
      <alignment vertical="center"/>
      <protection locked="0"/>
    </xf>
    <xf numFmtId="177" fontId="10" fillId="0" borderId="1" xfId="0" applyNumberFormat="1" applyFont="1" applyFill="1" applyBorder="1" applyAlignment="1">
      <alignment vertical="center" wrapText="1"/>
    </xf>
    <xf numFmtId="177" fontId="10" fillId="0" borderId="15" xfId="0" applyNumberFormat="1" applyFont="1" applyFill="1" applyBorder="1" applyAlignment="1">
      <alignment vertical="center" wrapText="1"/>
    </xf>
    <xf numFmtId="177" fontId="2" fillId="0" borderId="1" xfId="0" applyNumberFormat="1" applyFont="1" applyFill="1" applyBorder="1" applyAlignment="1" applyProtection="1">
      <alignment horizontal="left" vertical="center" wrapText="1"/>
    </xf>
    <xf numFmtId="177" fontId="2" fillId="0" borderId="15" xfId="0" applyNumberFormat="1" applyFont="1" applyFill="1" applyBorder="1" applyAlignment="1" applyProtection="1">
      <alignment horizontal="left" vertical="center" wrapText="1"/>
    </xf>
    <xf numFmtId="177" fontId="2" fillId="0" borderId="1" xfId="0" applyNumberFormat="1" applyFont="1" applyFill="1" applyBorder="1" applyAlignment="1" applyProtection="1">
      <alignment vertical="center" wrapText="1"/>
    </xf>
    <xf numFmtId="177" fontId="2" fillId="0" borderId="15" xfId="0" applyNumberFormat="1" applyFont="1" applyFill="1" applyBorder="1" applyAlignment="1" applyProtection="1">
      <alignment vertical="center" wrapText="1"/>
    </xf>
    <xf numFmtId="177" fontId="2" fillId="0" borderId="1" xfId="0" applyNumberFormat="1" applyFont="1" applyFill="1" applyBorder="1" applyAlignment="1" applyProtection="1">
      <alignment vertical="center" wrapText="1"/>
      <protection locked="0"/>
    </xf>
    <xf numFmtId="177" fontId="2" fillId="0" borderId="15" xfId="0" applyNumberFormat="1" applyFont="1" applyFill="1" applyBorder="1" applyAlignment="1" applyProtection="1">
      <alignment vertical="center" wrapText="1"/>
      <protection locked="0"/>
    </xf>
    <xf numFmtId="177" fontId="3" fillId="0" borderId="0" xfId="0" applyNumberFormat="1" applyFont="1" applyFill="1" applyAlignment="1" applyProtection="1">
      <alignment horizontal="center" vertical="center"/>
      <protection locked="0"/>
    </xf>
    <xf numFmtId="177" fontId="2" fillId="0" borderId="0" xfId="0" applyNumberFormat="1"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177" fontId="2" fillId="0" borderId="0" xfId="0" applyNumberFormat="1" applyFont="1" applyFill="1" applyBorder="1" applyAlignment="1" applyProtection="1">
      <alignment horizontal="center" vertical="center"/>
      <protection locked="0"/>
    </xf>
    <xf numFmtId="0" fontId="10" fillId="0" borderId="0" xfId="0" applyFont="1" applyFill="1" applyAlignment="1" applyProtection="1">
      <alignment horizontal="center" vertical="center"/>
      <protection locked="0"/>
    </xf>
    <xf numFmtId="177" fontId="10" fillId="0" borderId="1" xfId="1" applyNumberFormat="1" applyFont="1" applyFill="1" applyBorder="1" applyAlignment="1">
      <alignment horizontal="center" vertical="center" wrapText="1"/>
    </xf>
    <xf numFmtId="177" fontId="24" fillId="0" borderId="1" xfId="1" applyNumberFormat="1" applyFont="1" applyFill="1" applyBorder="1" applyAlignment="1">
      <alignment horizontal="center" vertical="center" wrapText="1"/>
    </xf>
    <xf numFmtId="180" fontId="10" fillId="0" borderId="3" xfId="1" applyNumberFormat="1" applyFont="1" applyFill="1" applyBorder="1" applyAlignment="1" applyProtection="1">
      <alignment horizontal="center" vertical="center"/>
      <protection locked="0"/>
    </xf>
    <xf numFmtId="177" fontId="10" fillId="0" borderId="3" xfId="1" applyNumberFormat="1" applyFont="1" applyFill="1" applyBorder="1" applyAlignment="1" applyProtection="1">
      <alignment horizontal="center" vertical="center"/>
      <protection locked="0"/>
    </xf>
    <xf numFmtId="177" fontId="10" fillId="0" borderId="1" xfId="1" applyNumberFormat="1" applyFont="1" applyFill="1" applyBorder="1" applyAlignment="1" applyProtection="1">
      <alignment horizontal="center" vertical="center"/>
      <protection locked="0"/>
    </xf>
    <xf numFmtId="180" fontId="10" fillId="0" borderId="1" xfId="1" applyNumberFormat="1" applyFont="1" applyFill="1" applyBorder="1" applyAlignment="1" applyProtection="1">
      <alignment horizontal="center" vertical="center"/>
      <protection locked="0"/>
    </xf>
    <xf numFmtId="180" fontId="2" fillId="0" borderId="1" xfId="1" applyNumberFormat="1" applyFont="1" applyFill="1" applyBorder="1" applyAlignment="1" applyProtection="1">
      <alignment horizontal="center" vertical="center"/>
      <protection locked="0"/>
    </xf>
    <xf numFmtId="177" fontId="2" fillId="0" borderId="1" xfId="1" applyNumberFormat="1" applyFont="1" applyFill="1" applyBorder="1" applyAlignment="1" applyProtection="1">
      <alignment horizontal="center" vertical="center"/>
      <protection locked="0"/>
    </xf>
    <xf numFmtId="180" fontId="2" fillId="0" borderId="1" xfId="1" applyNumberFormat="1" applyFont="1" applyFill="1" applyBorder="1" applyAlignment="1" applyProtection="1">
      <alignment horizontal="center" vertical="center" wrapText="1"/>
      <protection locked="0"/>
    </xf>
    <xf numFmtId="177" fontId="2" fillId="0" borderId="1" xfId="1"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protection locked="0"/>
    </xf>
    <xf numFmtId="180" fontId="2" fillId="0" borderId="3" xfId="1" applyNumberFormat="1" applyFont="1" applyFill="1" applyBorder="1" applyAlignment="1" applyProtection="1">
      <alignment horizontal="center" vertical="center"/>
      <protection locked="0"/>
    </xf>
    <xf numFmtId="177" fontId="2" fillId="0" borderId="3" xfId="1" applyNumberFormat="1" applyFont="1" applyFill="1" applyBorder="1" applyAlignment="1" applyProtection="1">
      <alignment horizontal="center" vertical="center"/>
      <protection locked="0"/>
    </xf>
    <xf numFmtId="0" fontId="14" fillId="0" borderId="0" xfId="0" applyFont="1" applyFill="1" applyAlignment="1" applyProtection="1">
      <alignment horizontal="center" vertical="center"/>
      <protection locked="0"/>
    </xf>
    <xf numFmtId="177" fontId="2" fillId="0" borderId="2" xfId="1" applyNumberFormat="1" applyFont="1" applyFill="1" applyBorder="1" applyAlignment="1" applyProtection="1">
      <alignment horizontal="center" vertical="center"/>
      <protection locked="0"/>
    </xf>
    <xf numFmtId="3" fontId="2" fillId="0" borderId="2" xfId="0" applyNumberFormat="1" applyFont="1" applyFill="1" applyBorder="1" applyAlignment="1" applyProtection="1">
      <alignment horizontal="center" vertical="center"/>
      <protection locked="0"/>
    </xf>
    <xf numFmtId="177" fontId="2" fillId="0" borderId="4" xfId="0" applyNumberFormat="1" applyFont="1" applyFill="1" applyBorder="1" applyAlignment="1" applyProtection="1">
      <alignment horizontal="center" vertical="center"/>
      <protection locked="0"/>
    </xf>
    <xf numFmtId="177" fontId="2" fillId="0" borderId="7"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177" fontId="2" fillId="0" borderId="6" xfId="0" applyNumberFormat="1" applyFont="1" applyFill="1" applyBorder="1" applyAlignment="1" applyProtection="1">
      <alignment horizontal="center" vertical="center"/>
      <protection locked="0"/>
    </xf>
    <xf numFmtId="1" fontId="2" fillId="0" borderId="1" xfId="0" applyNumberFormat="1" applyFont="1" applyFill="1" applyBorder="1" applyAlignment="1" applyProtection="1">
      <alignment horizontal="center" vertical="center"/>
      <protection locked="0"/>
    </xf>
    <xf numFmtId="177" fontId="10"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81" fontId="10" fillId="0" borderId="1"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49" fontId="23" fillId="0" borderId="0" xfId="10" applyNumberFormat="1" applyFont="1" applyFill="1" applyAlignment="1">
      <alignment vertical="center" wrapText="1"/>
    </xf>
    <xf numFmtId="49" fontId="23" fillId="0" borderId="8" xfId="10" applyNumberFormat="1" applyFont="1" applyFill="1" applyBorder="1" applyAlignment="1">
      <alignment vertical="center" wrapText="1"/>
    </xf>
    <xf numFmtId="0" fontId="3" fillId="0" borderId="0" xfId="0" applyFont="1" applyFill="1" applyAlignment="1" applyProtection="1">
      <alignment horizontal="left" vertical="center"/>
      <protection locked="0"/>
    </xf>
    <xf numFmtId="0" fontId="2" fillId="2" borderId="8" xfId="0" applyFont="1" applyFill="1" applyBorder="1" applyAlignment="1">
      <alignment vertical="center"/>
    </xf>
    <xf numFmtId="0" fontId="65" fillId="0" borderId="11" xfId="0" applyFont="1" applyBorder="1" applyAlignment="1">
      <alignment horizontal="center" vertical="center" wrapText="1"/>
    </xf>
    <xf numFmtId="178" fontId="2" fillId="0" borderId="24" xfId="1" applyNumberFormat="1" applyFont="1" applyFill="1" applyBorder="1" applyAlignment="1">
      <alignment vertical="center"/>
    </xf>
    <xf numFmtId="178" fontId="10" fillId="0" borderId="15" xfId="1" applyNumberFormat="1" applyFont="1" applyFill="1" applyBorder="1" applyAlignment="1">
      <alignment horizontal="center" vertical="center"/>
    </xf>
    <xf numFmtId="0" fontId="10" fillId="0" borderId="20"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20" xfId="1" applyFont="1" applyFill="1" applyBorder="1" applyAlignment="1">
      <alignment horizontal="distributed" vertical="center" indent="2"/>
    </xf>
    <xf numFmtId="0" fontId="10" fillId="0" borderId="22" xfId="1" applyFont="1" applyFill="1" applyBorder="1" applyAlignment="1">
      <alignment horizontal="distributed" vertical="center" indent="2"/>
    </xf>
    <xf numFmtId="0" fontId="4" fillId="0" borderId="0" xfId="1" applyFont="1" applyFill="1" applyAlignment="1">
      <alignment horizontal="center" vertical="center"/>
    </xf>
    <xf numFmtId="179" fontId="24" fillId="0" borderId="20" xfId="1" applyNumberFormat="1" applyFont="1" applyFill="1" applyBorder="1" applyAlignment="1">
      <alignment horizontal="center" vertical="center"/>
    </xf>
    <xf numFmtId="179" fontId="24" fillId="0" borderId="21" xfId="1" applyNumberFormat="1" applyFont="1" applyFill="1" applyBorder="1" applyAlignment="1">
      <alignment horizontal="center" vertical="center"/>
    </xf>
    <xf numFmtId="179" fontId="24" fillId="0" borderId="22" xfId="1" applyNumberFormat="1" applyFont="1" applyFill="1" applyBorder="1" applyAlignment="1">
      <alignment horizontal="center" vertical="center"/>
    </xf>
    <xf numFmtId="0" fontId="10" fillId="0" borderId="20" xfId="1" applyFont="1" applyFill="1" applyBorder="1" applyAlignment="1">
      <alignment horizontal="center" vertical="center" wrapText="1"/>
    </xf>
    <xf numFmtId="0" fontId="10" fillId="0" borderId="22" xfId="1" applyFont="1" applyFill="1" applyBorder="1" applyAlignment="1">
      <alignment horizontal="center" vertical="center" wrapText="1"/>
    </xf>
    <xf numFmtId="179" fontId="2" fillId="0" borderId="8" xfId="1" applyNumberFormat="1" applyFont="1" applyFill="1" applyBorder="1" applyAlignment="1">
      <alignment horizontal="center" vertical="center" wrapText="1"/>
    </xf>
    <xf numFmtId="178" fontId="10" fillId="0" borderId="15" xfId="1" applyNumberFormat="1" applyFont="1" applyFill="1" applyBorder="1" applyAlignment="1">
      <alignment horizontal="center" vertical="center"/>
    </xf>
    <xf numFmtId="178" fontId="4" fillId="0" borderId="0" xfId="1" applyNumberFormat="1" applyFont="1" applyFill="1" applyAlignment="1">
      <alignment horizontal="center" vertical="center"/>
    </xf>
    <xf numFmtId="178" fontId="2" fillId="0" borderId="8" xfId="1" applyNumberFormat="1" applyFont="1" applyFill="1" applyBorder="1" applyAlignment="1">
      <alignment horizontal="center" vertical="center"/>
    </xf>
    <xf numFmtId="178" fontId="24" fillId="0" borderId="15" xfId="1" applyNumberFormat="1" applyFont="1" applyFill="1" applyBorder="1" applyAlignment="1">
      <alignment horizontal="center" vertical="center" wrapText="1"/>
    </xf>
    <xf numFmtId="0" fontId="4" fillId="0" borderId="0" xfId="0" applyFont="1" applyFill="1" applyAlignment="1" applyProtection="1">
      <alignment horizontal="center" vertical="center"/>
      <protection locked="0"/>
    </xf>
    <xf numFmtId="177" fontId="24" fillId="0" borderId="6" xfId="1" applyNumberFormat="1" applyFont="1" applyFill="1" applyBorder="1" applyAlignment="1">
      <alignment horizontal="center" vertical="center"/>
    </xf>
    <xf numFmtId="177" fontId="24" fillId="0" borderId="9" xfId="1" applyNumberFormat="1" applyFont="1" applyFill="1" applyBorder="1" applyAlignment="1">
      <alignment horizontal="center" vertical="center"/>
    </xf>
    <xf numFmtId="177" fontId="24" fillId="0" borderId="7" xfId="1" applyNumberFormat="1" applyFont="1" applyFill="1" applyBorder="1" applyAlignment="1">
      <alignment horizontal="center" vertical="center"/>
    </xf>
    <xf numFmtId="0" fontId="10" fillId="0" borderId="1" xfId="0" applyFont="1" applyFill="1" applyBorder="1" applyAlignment="1" applyProtection="1">
      <alignment horizontal="center" vertical="center"/>
      <protection locked="0"/>
    </xf>
    <xf numFmtId="177" fontId="10" fillId="0" borderId="6" xfId="1" applyNumberFormat="1" applyFont="1" applyFill="1" applyBorder="1" applyAlignment="1">
      <alignment horizontal="center" vertical="center"/>
    </xf>
    <xf numFmtId="177" fontId="10" fillId="0" borderId="9" xfId="1" applyNumberFormat="1" applyFont="1" applyFill="1" applyBorder="1" applyAlignment="1">
      <alignment horizontal="center" vertical="center"/>
    </xf>
    <xf numFmtId="177" fontId="10" fillId="0" borderId="7" xfId="1" applyNumberFormat="1" applyFont="1" applyFill="1" applyBorder="1" applyAlignment="1">
      <alignment horizontal="center" vertical="center"/>
    </xf>
    <xf numFmtId="0" fontId="10"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24" xfId="1" applyFont="1" applyFill="1" applyBorder="1" applyAlignment="1">
      <alignment horizontal="center" vertical="center"/>
    </xf>
    <xf numFmtId="0" fontId="10" fillId="0" borderId="24" xfId="1" applyFont="1" applyFill="1" applyBorder="1" applyAlignment="1">
      <alignment horizontal="distributed" vertical="center" indent="2"/>
    </xf>
    <xf numFmtId="0" fontId="2" fillId="0" borderId="8" xfId="1" applyFont="1" applyFill="1" applyBorder="1" applyAlignment="1">
      <alignment horizontal="center" vertical="center"/>
    </xf>
    <xf numFmtId="0" fontId="29" fillId="0" borderId="0" xfId="10" applyFont="1" applyFill="1" applyAlignment="1">
      <alignment horizontal="left" vertical="center" wrapText="1"/>
    </xf>
    <xf numFmtId="183" fontId="29" fillId="0" borderId="0" xfId="10" applyNumberFormat="1" applyFont="1" applyFill="1" applyAlignment="1">
      <alignment horizontal="left" vertical="center" wrapText="1"/>
    </xf>
    <xf numFmtId="184" fontId="29" fillId="0" borderId="0" xfId="10" applyNumberFormat="1" applyFont="1" applyFill="1" applyAlignment="1">
      <alignment horizontal="left" vertical="center" wrapText="1"/>
    </xf>
    <xf numFmtId="184" fontId="12" fillId="0" borderId="8" xfId="10" applyNumberFormat="1" applyFont="1" applyFill="1" applyBorder="1" applyAlignment="1">
      <alignment horizontal="center" vertical="center" wrapText="1"/>
    </xf>
    <xf numFmtId="178" fontId="24" fillId="0" borderId="18" xfId="1" applyNumberFormat="1" applyFont="1" applyFill="1" applyBorder="1" applyAlignment="1">
      <alignment horizontal="center" vertical="center" wrapText="1"/>
    </xf>
    <xf numFmtId="178" fontId="24" fillId="0" borderId="19" xfId="1" applyNumberFormat="1" applyFont="1" applyFill="1" applyBorder="1" applyAlignment="1">
      <alignment horizontal="center" vertical="center" wrapText="1"/>
    </xf>
    <xf numFmtId="178" fontId="24" fillId="0" borderId="18" xfId="1" applyNumberFormat="1" applyFont="1" applyFill="1" applyBorder="1" applyAlignment="1">
      <alignment horizontal="center" vertical="center"/>
    </xf>
    <xf numFmtId="178" fontId="24" fillId="0" borderId="19" xfId="1" applyNumberFormat="1" applyFont="1" applyFill="1" applyBorder="1" applyAlignment="1">
      <alignment horizontal="center" vertical="center"/>
    </xf>
    <xf numFmtId="178" fontId="10" fillId="0" borderId="18" xfId="1" applyNumberFormat="1" applyFont="1" applyFill="1" applyBorder="1" applyAlignment="1">
      <alignment horizontal="center" vertical="center"/>
    </xf>
    <xf numFmtId="178" fontId="10" fillId="0" borderId="19" xfId="1" applyNumberFormat="1" applyFont="1" applyFill="1" applyBorder="1" applyAlignment="1">
      <alignment horizontal="center" vertical="center"/>
    </xf>
    <xf numFmtId="0" fontId="34" fillId="0" borderId="11" xfId="12" applyFont="1" applyBorder="1" applyAlignment="1">
      <alignment vertical="center"/>
    </xf>
    <xf numFmtId="0" fontId="37" fillId="3" borderId="15" xfId="0" applyFont="1" applyFill="1" applyBorder="1" applyAlignment="1">
      <alignment horizontal="center" vertical="center"/>
    </xf>
    <xf numFmtId="0" fontId="36" fillId="0" borderId="10" xfId="12" applyFont="1" applyBorder="1" applyAlignment="1">
      <alignment horizontal="center" vertical="center"/>
    </xf>
    <xf numFmtId="0" fontId="34" fillId="0" borderId="25" xfId="12" applyFont="1" applyBorder="1" applyAlignment="1">
      <alignment horizontal="center" vertical="center"/>
    </xf>
    <xf numFmtId="0" fontId="34" fillId="0" borderId="26" xfId="12" applyFont="1" applyBorder="1" applyAlignment="1">
      <alignment horizontal="center" vertical="center"/>
    </xf>
    <xf numFmtId="0" fontId="37" fillId="4" borderId="15" xfId="0" applyFont="1" applyFill="1" applyBorder="1" applyAlignment="1">
      <alignment horizontal="center" vertical="center"/>
    </xf>
    <xf numFmtId="0" fontId="39" fillId="0" borderId="10" xfId="0" applyFont="1" applyBorder="1" applyAlignment="1">
      <alignment horizontal="center" vertical="center"/>
    </xf>
    <xf numFmtId="0" fontId="34" fillId="0" borderId="11" xfId="0" applyFont="1" applyBorder="1" applyAlignment="1">
      <alignment vertical="center" wrapText="1"/>
    </xf>
    <xf numFmtId="0" fontId="37" fillId="3" borderId="15" xfId="0" applyFont="1" applyFill="1" applyBorder="1" applyAlignment="1">
      <alignment horizontal="center" vertical="center" wrapText="1"/>
    </xf>
    <xf numFmtId="0" fontId="4" fillId="0" borderId="0" xfId="0" applyFont="1" applyFill="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24" fillId="0" borderId="18" xfId="0" applyNumberFormat="1" applyFont="1" applyFill="1" applyBorder="1" applyAlignment="1">
      <alignment horizontal="center" vertical="center" wrapText="1"/>
    </xf>
    <xf numFmtId="177" fontId="24" fillId="0" borderId="1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4" fillId="0" borderId="0" xfId="0" applyFont="1" applyFill="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177" fontId="2" fillId="0" borderId="8" xfId="0" applyNumberFormat="1" applyFont="1" applyFill="1" applyBorder="1" applyAlignment="1">
      <alignment horizontal="center" vertical="center"/>
    </xf>
    <xf numFmtId="0" fontId="18" fillId="0" borderId="0" xfId="0" applyNumberFormat="1" applyFont="1" applyFill="1" applyBorder="1" applyAlignment="1">
      <alignment horizontal="center" vertical="center" wrapText="1"/>
    </xf>
    <xf numFmtId="177" fontId="12" fillId="0" borderId="8" xfId="0" applyNumberFormat="1" applyFont="1" applyFill="1" applyBorder="1" applyAlignment="1">
      <alignment horizontal="center" vertical="center" wrapText="1"/>
    </xf>
    <xf numFmtId="0" fontId="4"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2" fillId="2" borderId="8"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 fillId="2" borderId="8" xfId="0" applyFont="1" applyFill="1" applyBorder="1" applyAlignment="1">
      <alignment horizontal="center"/>
    </xf>
    <xf numFmtId="0" fontId="29" fillId="0" borderId="0" xfId="10" applyFont="1" applyFill="1" applyAlignment="1">
      <alignment horizontal="center" vertical="center" wrapText="1"/>
    </xf>
    <xf numFmtId="0" fontId="53" fillId="0" borderId="0" xfId="10" applyFont="1" applyFill="1" applyAlignment="1">
      <alignment horizontal="center" vertical="center" wrapText="1"/>
    </xf>
    <xf numFmtId="181" fontId="12" fillId="0" borderId="8" xfId="10" applyNumberFormat="1" applyFont="1" applyFill="1" applyBorder="1" applyAlignment="1">
      <alignment horizontal="center" vertical="center" wrapText="1"/>
    </xf>
    <xf numFmtId="178" fontId="2" fillId="0" borderId="15" xfId="1" applyNumberFormat="1" applyFont="1" applyFill="1" applyBorder="1" applyAlignment="1">
      <alignment horizontal="right" vertical="center"/>
    </xf>
    <xf numFmtId="4" fontId="2" fillId="0" borderId="24" xfId="1" applyNumberFormat="1" applyFont="1" applyFill="1" applyBorder="1" applyAlignment="1">
      <alignment horizontal="right" vertical="center"/>
    </xf>
    <xf numFmtId="4" fontId="34" fillId="4" borderId="15" xfId="0" applyNumberFormat="1" applyFont="1" applyFill="1" applyBorder="1" applyAlignment="1">
      <alignment horizontal="right" vertical="center"/>
    </xf>
  </cellXfs>
  <cellStyles count="17">
    <cellStyle name="Normal" xfId="16"/>
    <cellStyle name="百分比 10 3" xfId="14"/>
    <cellStyle name="百分比 2" xfId="5"/>
    <cellStyle name="常规" xfId="0" builtinId="0"/>
    <cellStyle name="常规 10" xfId="8"/>
    <cellStyle name="常规 10 6 3 2" xfId="10"/>
    <cellStyle name="常规 110" xfId="9"/>
    <cellStyle name="常规 144" xfId="13"/>
    <cellStyle name="常规 145" xfId="15"/>
    <cellStyle name="常规 2" xfId="1"/>
    <cellStyle name="常规 2 2" xfId="6"/>
    <cellStyle name="常规 3" xfId="7"/>
    <cellStyle name="常规 3 2" xfId="4"/>
    <cellStyle name="常规 4" xfId="2"/>
    <cellStyle name="常规 5" xfId="3"/>
    <cellStyle name="常规 6" xfId="12"/>
    <cellStyle name="千位分隔 10 3" xfId="11"/>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zhuwm/04&#22320;&#26041;&#32508;&#21512;/06&#22320;&#26041;&#39044;&#31639;/2022&#24180;/2022&#24180;&#22320;&#26041;&#36130;&#25919;&#39044;&#31639;&#349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5991;&#21019;&#22253;&#21306;2023.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2478;&#20851;&#21306;2023.1.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32463;&#24320;&#21306;2023.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34255;&#38738;&#24037;&#19994;&#22253;&#21306;2023.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36798;&#23388;&#21306;2023.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4403;&#38596;&#21439;2023.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2534;&#40857;&#24503;&#24198;&#21306;2023.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6519;&#21608;&#21439;2023.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2696;&#31481;&#24037;&#21345;&#21439;2023.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3612;&#26408;&#21439;2023.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6446;&#37995;/2022&#24180;/2023&#24180;&#39044;&#31639;&#32534;&#21046;/&#39044;&#31639;&#32534;&#21046;&#36164;&#26009;/2023&#24180;&#22320;&#26041;&#36130;&#25919;&#39044;&#31639;&#34920;/&#21508;&#21439;&#21306;&#21453;&#39304;&#25968;&#25454;/2023&#24180;&#22320;&#26041;&#36130;&#25919;&#39044;&#31639;&#34920;-&#26354;&#27700;&#21439;2023.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69">
          <cell r="F69">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69">
          <cell r="F69">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69">
          <cell r="F69">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69">
          <cell r="F69">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69">
          <cell r="F69">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69">
          <cell r="F69">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69">
          <cell r="F69">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sheetData sheetId="4"/>
      <sheetData sheetId="5">
        <row r="7">
          <cell r="F7">
            <v>0</v>
          </cell>
        </row>
      </sheetData>
      <sheetData sheetId="6"/>
      <sheetData sheetId="7"/>
      <sheetData sheetId="8"/>
      <sheetData sheetId="9"/>
      <sheetData sheetId="10"/>
      <sheetData sheetId="11">
        <row r="6">
          <cell r="E6">
            <v>0</v>
          </cell>
        </row>
      </sheetData>
      <sheetData sheetId="12">
        <row r="25">
          <cell r="J25">
            <v>219</v>
          </cell>
        </row>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69">
          <cell r="F69">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row r="19">
          <cell r="C19">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69">
          <cell r="F69">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69">
          <cell r="F69">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目录"/>
      <sheetName val="表一"/>
      <sheetName val="表二"/>
      <sheetName val="表三（县区不填）"/>
      <sheetName val="表四"/>
      <sheetName val="表五"/>
      <sheetName val="表六 (1)县区不填"/>
      <sheetName val="表六（2)县区不填"/>
      <sheetName val="表七 (1)县区不填"/>
      <sheetName val="表七(2)县区不填"/>
      <sheetName val="表八"/>
      <sheetName val="表九"/>
      <sheetName val="表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F30">
            <v>0</v>
          </cell>
        </row>
        <row r="31">
          <cell r="F31">
            <v>0</v>
          </cell>
        </row>
        <row r="33">
          <cell r="F33">
            <v>0</v>
          </cell>
        </row>
        <row r="34">
          <cell r="F34">
            <v>0</v>
          </cell>
        </row>
        <row r="37">
          <cell r="F37">
            <v>0</v>
          </cell>
        </row>
        <row r="38">
          <cell r="F38">
            <v>0</v>
          </cell>
        </row>
        <row r="39">
          <cell r="F39">
            <v>0</v>
          </cell>
        </row>
        <row r="40">
          <cell r="F40">
            <v>0</v>
          </cell>
        </row>
        <row r="42">
          <cell r="F42">
            <v>0</v>
          </cell>
        </row>
        <row r="43">
          <cell r="F43">
            <v>0</v>
          </cell>
        </row>
        <row r="44">
          <cell r="F44">
            <v>0</v>
          </cell>
        </row>
        <row r="45">
          <cell r="F45">
            <v>0</v>
          </cell>
        </row>
        <row r="65">
          <cell r="F65">
            <v>0</v>
          </cell>
        </row>
        <row r="66">
          <cell r="F66">
            <v>0</v>
          </cell>
        </row>
        <row r="69">
          <cell r="F69">
            <v>0</v>
          </cell>
        </row>
        <row r="70">
          <cell r="F70">
            <v>0</v>
          </cell>
        </row>
        <row r="71">
          <cell r="F71">
            <v>0</v>
          </cell>
        </row>
        <row r="72">
          <cell r="F72">
            <v>0</v>
          </cell>
        </row>
        <row r="73">
          <cell r="F73">
            <v>0</v>
          </cell>
        </row>
        <row r="79">
          <cell r="F79">
            <v>0</v>
          </cell>
        </row>
        <row r="80">
          <cell r="F80">
            <v>0</v>
          </cell>
        </row>
        <row r="81">
          <cell r="F81">
            <v>0</v>
          </cell>
        </row>
        <row r="83">
          <cell r="F83">
            <v>0</v>
          </cell>
        </row>
        <row r="84">
          <cell r="F84">
            <v>0</v>
          </cell>
        </row>
        <row r="87">
          <cell r="F87">
            <v>0</v>
          </cell>
        </row>
        <row r="88">
          <cell r="F88">
            <v>0</v>
          </cell>
        </row>
        <row r="89">
          <cell r="F89">
            <v>0</v>
          </cell>
        </row>
        <row r="90">
          <cell r="F90">
            <v>0</v>
          </cell>
        </row>
        <row r="91">
          <cell r="F91">
            <v>0</v>
          </cell>
        </row>
        <row r="94">
          <cell r="F94">
            <v>0</v>
          </cell>
        </row>
        <row r="106">
          <cell r="F106">
            <v>0</v>
          </cell>
        </row>
        <row r="108">
          <cell r="F108">
            <v>0</v>
          </cell>
        </row>
        <row r="109">
          <cell r="F109">
            <v>0</v>
          </cell>
        </row>
        <row r="111">
          <cell r="F111">
            <v>0</v>
          </cell>
        </row>
        <row r="112">
          <cell r="F112">
            <v>0</v>
          </cell>
        </row>
        <row r="113">
          <cell r="F113">
            <v>0</v>
          </cell>
        </row>
        <row r="114">
          <cell r="F114">
            <v>0</v>
          </cell>
        </row>
        <row r="118">
          <cell r="F118">
            <v>0</v>
          </cell>
        </row>
        <row r="119">
          <cell r="F119">
            <v>0</v>
          </cell>
        </row>
        <row r="122">
          <cell r="F122">
            <v>0</v>
          </cell>
        </row>
        <row r="123">
          <cell r="F123">
            <v>0</v>
          </cell>
        </row>
        <row r="124">
          <cell r="F124">
            <v>0</v>
          </cell>
        </row>
        <row r="125">
          <cell r="F125">
            <v>0</v>
          </cell>
        </row>
        <row r="127">
          <cell r="F127">
            <v>0</v>
          </cell>
        </row>
        <row r="128">
          <cell r="F128">
            <v>0</v>
          </cell>
        </row>
        <row r="129">
          <cell r="F129">
            <v>0</v>
          </cell>
        </row>
        <row r="130">
          <cell r="F130">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1">
          <cell r="F141">
            <v>0</v>
          </cell>
        </row>
        <row r="142">
          <cell r="F142">
            <v>0</v>
          </cell>
        </row>
        <row r="143">
          <cell r="F143">
            <v>0</v>
          </cell>
        </row>
        <row r="144">
          <cell r="F144">
            <v>0</v>
          </cell>
        </row>
        <row r="145">
          <cell r="F145">
            <v>0</v>
          </cell>
        </row>
        <row r="146">
          <cell r="F146">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row r="158">
          <cell r="F158">
            <v>0</v>
          </cell>
        </row>
        <row r="159">
          <cell r="F159">
            <v>0</v>
          </cell>
        </row>
        <row r="161">
          <cell r="F161">
            <v>0</v>
          </cell>
        </row>
        <row r="162">
          <cell r="F162">
            <v>0</v>
          </cell>
        </row>
        <row r="166">
          <cell r="F166">
            <v>0</v>
          </cell>
        </row>
        <row r="167">
          <cell r="F167">
            <v>0</v>
          </cell>
        </row>
        <row r="172">
          <cell r="F172">
            <v>0</v>
          </cell>
        </row>
        <row r="174">
          <cell r="F174">
            <v>0</v>
          </cell>
        </row>
        <row r="175">
          <cell r="F175">
            <v>0</v>
          </cell>
        </row>
        <row r="177">
          <cell r="F177">
            <v>0</v>
          </cell>
        </row>
        <row r="178">
          <cell r="F178">
            <v>0</v>
          </cell>
        </row>
        <row r="179">
          <cell r="F179">
            <v>0</v>
          </cell>
        </row>
        <row r="180">
          <cell r="F180">
            <v>0</v>
          </cell>
        </row>
        <row r="181">
          <cell r="F181">
            <v>0</v>
          </cell>
        </row>
        <row r="195">
          <cell r="F195">
            <v>0</v>
          </cell>
        </row>
        <row r="196">
          <cell r="F196">
            <v>0</v>
          </cell>
        </row>
        <row r="197">
          <cell r="F197">
            <v>0</v>
          </cell>
        </row>
        <row r="198">
          <cell r="F198">
            <v>0</v>
          </cell>
        </row>
        <row r="199">
          <cell r="F199">
            <v>0</v>
          </cell>
        </row>
        <row r="200">
          <cell r="F200">
            <v>0</v>
          </cell>
        </row>
        <row r="201">
          <cell r="F201">
            <v>0</v>
          </cell>
        </row>
        <row r="202">
          <cell r="F202">
            <v>0</v>
          </cell>
        </row>
        <row r="203">
          <cell r="F203">
            <v>0</v>
          </cell>
        </row>
        <row r="211">
          <cell r="F211">
            <v>0</v>
          </cell>
        </row>
        <row r="212">
          <cell r="F212">
            <v>0</v>
          </cell>
        </row>
        <row r="213">
          <cell r="F213">
            <v>0</v>
          </cell>
        </row>
        <row r="214">
          <cell r="F214">
            <v>0</v>
          </cell>
        </row>
        <row r="215">
          <cell r="F215">
            <v>0</v>
          </cell>
        </row>
        <row r="216">
          <cell r="F216">
            <v>0</v>
          </cell>
        </row>
        <row r="217">
          <cell r="F217">
            <v>0</v>
          </cell>
        </row>
        <row r="218">
          <cell r="F218">
            <v>0</v>
          </cell>
        </row>
        <row r="219">
          <cell r="F219">
            <v>0</v>
          </cell>
        </row>
        <row r="220">
          <cell r="F220">
            <v>0</v>
          </cell>
        </row>
        <row r="221">
          <cell r="F221">
            <v>0</v>
          </cell>
        </row>
        <row r="222">
          <cell r="F222">
            <v>0</v>
          </cell>
        </row>
        <row r="223">
          <cell r="F223">
            <v>0</v>
          </cell>
        </row>
        <row r="225">
          <cell r="F225">
            <v>0</v>
          </cell>
        </row>
        <row r="228">
          <cell r="F228">
            <v>0</v>
          </cell>
        </row>
        <row r="229">
          <cell r="F229">
            <v>0</v>
          </cell>
        </row>
        <row r="230">
          <cell r="F230">
            <v>0</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1">
          <cell r="F241">
            <v>0</v>
          </cell>
        </row>
        <row r="242">
          <cell r="F242">
            <v>0</v>
          </cell>
        </row>
        <row r="243">
          <cell r="F243">
            <v>0</v>
          </cell>
        </row>
        <row r="244">
          <cell r="F244">
            <v>0</v>
          </cell>
        </row>
        <row r="245">
          <cell r="F245">
            <v>0</v>
          </cell>
        </row>
        <row r="246">
          <cell r="F246">
            <v>0</v>
          </cell>
        </row>
      </sheetData>
      <sheetData sheetId="13"/>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showZeros="0" workbookViewId="0">
      <selection activeCell="A3" sqref="A3"/>
    </sheetView>
  </sheetViews>
  <sheetFormatPr defaultColWidth="9" defaultRowHeight="14.25"/>
  <cols>
    <col min="1" max="1" width="148.375" style="7" customWidth="1"/>
    <col min="2" max="2" width="9" style="7" hidden="1" customWidth="1"/>
    <col min="3" max="16384" width="9" style="7"/>
  </cols>
  <sheetData>
    <row r="1" spans="1:2" ht="36.75" customHeight="1">
      <c r="A1" s="10" t="s">
        <v>0</v>
      </c>
      <c r="B1" s="7" t="s">
        <v>1</v>
      </c>
    </row>
    <row r="2" spans="1:2" ht="52.5" customHeight="1">
      <c r="A2" s="11"/>
      <c r="B2" s="7" t="s">
        <v>2</v>
      </c>
    </row>
    <row r="3" spans="1:2" ht="178.5" customHeight="1">
      <c r="A3" s="12" t="s">
        <v>3052</v>
      </c>
      <c r="B3" s="7" t="s">
        <v>3</v>
      </c>
    </row>
    <row r="4" spans="1:2" ht="51.75" customHeight="1">
      <c r="A4" s="12" t="s">
        <v>0</v>
      </c>
      <c r="B4" s="7" t="s">
        <v>4</v>
      </c>
    </row>
    <row r="5" spans="1:2" ht="33" customHeight="1">
      <c r="A5" s="13"/>
      <c r="B5" s="7" t="s">
        <v>5</v>
      </c>
    </row>
    <row r="6" spans="1:2" ht="42" customHeight="1">
      <c r="A6" s="13"/>
      <c r="B6" s="7" t="s">
        <v>6</v>
      </c>
    </row>
  </sheetData>
  <phoneticPr fontId="22" type="noConversion"/>
  <printOptions horizontalCentered="1"/>
  <pageMargins left="0.75" right="0.75" top="0.98" bottom="0.98" header="0.51" footer="0.51"/>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7"/>
  <sheetViews>
    <sheetView workbookViewId="0">
      <pane xSplit="2" ySplit="1" topLeftCell="C2" activePane="bottomRight" state="frozen"/>
      <selection activeCell="D17" sqref="D17"/>
      <selection pane="topRight" activeCell="D17" sqref="D17"/>
      <selection pane="bottomLeft" activeCell="D17" sqref="D17"/>
      <selection pane="bottomRight" activeCell="B23" sqref="B23"/>
    </sheetView>
  </sheetViews>
  <sheetFormatPr defaultColWidth="10" defaultRowHeight="14.25"/>
  <cols>
    <col min="1" max="1" width="9.5" style="79" customWidth="1"/>
    <col min="2" max="2" width="25.75" style="79" customWidth="1"/>
    <col min="3" max="4" width="18.875" style="79" customWidth="1"/>
    <col min="5" max="7" width="16.375" style="79" customWidth="1"/>
    <col min="8" max="8" width="18.875" style="79" customWidth="1"/>
    <col min="9" max="16384" width="10" style="79"/>
  </cols>
  <sheetData>
    <row r="1" spans="1:8" ht="22.5">
      <c r="A1" s="263" t="s">
        <v>2954</v>
      </c>
      <c r="B1" s="209"/>
      <c r="C1" s="78"/>
      <c r="D1" s="210"/>
      <c r="E1" s="210"/>
      <c r="F1" s="210"/>
      <c r="G1" s="210" t="s">
        <v>1846</v>
      </c>
      <c r="H1" s="210"/>
    </row>
    <row r="2" spans="1:8" ht="20.25">
      <c r="A2" s="421" t="s">
        <v>2955</v>
      </c>
      <c r="B2" s="421"/>
      <c r="C2" s="421"/>
      <c r="D2" s="421"/>
      <c r="E2" s="421"/>
      <c r="F2" s="421"/>
      <c r="G2" s="421"/>
      <c r="H2" s="421"/>
    </row>
    <row r="3" spans="1:8">
      <c r="A3" s="422"/>
      <c r="B3" s="422"/>
      <c r="C3" s="422"/>
      <c r="D3" s="211"/>
      <c r="E3" s="212"/>
      <c r="F3" s="212"/>
      <c r="G3" s="212"/>
      <c r="H3" s="374" t="s">
        <v>3072</v>
      </c>
    </row>
    <row r="4" spans="1:8">
      <c r="A4" s="423" t="s">
        <v>1847</v>
      </c>
      <c r="B4" s="423" t="s">
        <v>1848</v>
      </c>
      <c r="C4" s="423" t="s">
        <v>1849</v>
      </c>
      <c r="D4" s="423" t="s">
        <v>1075</v>
      </c>
      <c r="E4" s="423" t="s">
        <v>1076</v>
      </c>
      <c r="F4" s="423"/>
      <c r="G4" s="423"/>
      <c r="H4" s="423" t="s">
        <v>1079</v>
      </c>
    </row>
    <row r="5" spans="1:8">
      <c r="A5" s="423"/>
      <c r="B5" s="423"/>
      <c r="C5" s="423"/>
      <c r="D5" s="423"/>
      <c r="E5" s="213" t="s">
        <v>1074</v>
      </c>
      <c r="F5" s="213" t="s">
        <v>1077</v>
      </c>
      <c r="G5" s="213" t="s">
        <v>1078</v>
      </c>
      <c r="H5" s="423"/>
    </row>
    <row r="6" spans="1:8">
      <c r="A6" s="420" t="s">
        <v>1762</v>
      </c>
      <c r="B6" s="420"/>
      <c r="C6" s="214">
        <v>5664.85</v>
      </c>
      <c r="D6" s="214"/>
      <c r="E6" s="214">
        <v>5505.78</v>
      </c>
      <c r="F6" s="214">
        <v>1955.42</v>
      </c>
      <c r="G6" s="214">
        <v>3550.36</v>
      </c>
      <c r="H6" s="214">
        <v>159.07</v>
      </c>
    </row>
    <row r="7" spans="1:8">
      <c r="A7" s="198" t="s">
        <v>1885</v>
      </c>
      <c r="B7" s="199" t="s">
        <v>2025</v>
      </c>
      <c r="C7" s="215">
        <v>119.8</v>
      </c>
      <c r="D7" s="215"/>
      <c r="E7" s="215">
        <v>119</v>
      </c>
      <c r="F7" s="215"/>
      <c r="G7" s="215">
        <v>119</v>
      </c>
      <c r="H7" s="215">
        <v>0.8</v>
      </c>
    </row>
    <row r="8" spans="1:8">
      <c r="A8" s="198" t="s">
        <v>1597</v>
      </c>
      <c r="B8" s="199" t="s">
        <v>1598</v>
      </c>
      <c r="C8" s="215">
        <v>119.8</v>
      </c>
      <c r="D8" s="215"/>
      <c r="E8" s="215">
        <v>119</v>
      </c>
      <c r="F8" s="215"/>
      <c r="G8" s="215">
        <v>119</v>
      </c>
      <c r="H8" s="215">
        <v>0.8</v>
      </c>
    </row>
    <row r="9" spans="1:8">
      <c r="A9" s="198" t="s">
        <v>1898</v>
      </c>
      <c r="B9" s="199" t="s">
        <v>2024</v>
      </c>
      <c r="C9" s="215">
        <v>144.91999999999999</v>
      </c>
      <c r="D9" s="215"/>
      <c r="E9" s="215">
        <v>144.41999999999999</v>
      </c>
      <c r="F9" s="215">
        <v>98.42</v>
      </c>
      <c r="G9" s="215">
        <v>46</v>
      </c>
      <c r="H9" s="215">
        <v>0.5</v>
      </c>
    </row>
    <row r="10" spans="1:8">
      <c r="A10" s="198" t="s">
        <v>1599</v>
      </c>
      <c r="B10" s="199" t="s">
        <v>1600</v>
      </c>
      <c r="C10" s="215">
        <v>46.5</v>
      </c>
      <c r="D10" s="215"/>
      <c r="E10" s="215">
        <v>46</v>
      </c>
      <c r="F10" s="215"/>
      <c r="G10" s="215">
        <v>46</v>
      </c>
      <c r="H10" s="215">
        <v>0.5</v>
      </c>
    </row>
    <row r="11" spans="1:8">
      <c r="A11" s="198" t="s">
        <v>1601</v>
      </c>
      <c r="B11" s="199" t="s">
        <v>1602</v>
      </c>
      <c r="C11" s="215">
        <v>11</v>
      </c>
      <c r="D11" s="215"/>
      <c r="E11" s="215">
        <v>11</v>
      </c>
      <c r="F11" s="215">
        <v>11</v>
      </c>
      <c r="G11" s="215"/>
      <c r="H11" s="215"/>
    </row>
    <row r="12" spans="1:8">
      <c r="A12" s="198" t="s">
        <v>1603</v>
      </c>
      <c r="B12" s="199" t="s">
        <v>1604</v>
      </c>
      <c r="C12" s="215">
        <v>38.21</v>
      </c>
      <c r="D12" s="215"/>
      <c r="E12" s="215">
        <v>38.21</v>
      </c>
      <c r="F12" s="215">
        <v>38.21</v>
      </c>
      <c r="G12" s="215"/>
      <c r="H12" s="215"/>
    </row>
    <row r="13" spans="1:8">
      <c r="A13" s="198" t="s">
        <v>1605</v>
      </c>
      <c r="B13" s="199" t="s">
        <v>1606</v>
      </c>
      <c r="C13" s="215">
        <v>38.21</v>
      </c>
      <c r="D13" s="215"/>
      <c r="E13" s="215">
        <v>38.21</v>
      </c>
      <c r="F13" s="215">
        <v>38.21</v>
      </c>
      <c r="G13" s="215"/>
      <c r="H13" s="215"/>
    </row>
    <row r="14" spans="1:8">
      <c r="A14" s="198" t="s">
        <v>1612</v>
      </c>
      <c r="B14" s="199" t="s">
        <v>1613</v>
      </c>
      <c r="C14" s="215">
        <v>11</v>
      </c>
      <c r="D14" s="215"/>
      <c r="E14" s="215">
        <v>11</v>
      </c>
      <c r="F14" s="215">
        <v>11</v>
      </c>
      <c r="G14" s="215"/>
      <c r="H14" s="215"/>
    </row>
    <row r="15" spans="1:8">
      <c r="A15" s="198" t="s">
        <v>1974</v>
      </c>
      <c r="B15" s="199" t="s">
        <v>2039</v>
      </c>
      <c r="C15" s="215">
        <v>21</v>
      </c>
      <c r="D15" s="215"/>
      <c r="E15" s="215">
        <v>20</v>
      </c>
      <c r="F15" s="215">
        <v>11</v>
      </c>
      <c r="G15" s="215">
        <v>9</v>
      </c>
      <c r="H15" s="215">
        <v>1</v>
      </c>
    </row>
    <row r="16" spans="1:8">
      <c r="A16" s="198" t="s">
        <v>1758</v>
      </c>
      <c r="B16" s="199" t="s">
        <v>1759</v>
      </c>
      <c r="C16" s="215">
        <v>21</v>
      </c>
      <c r="D16" s="215"/>
      <c r="E16" s="215">
        <v>20</v>
      </c>
      <c r="F16" s="215">
        <v>11</v>
      </c>
      <c r="G16" s="215">
        <v>9</v>
      </c>
      <c r="H16" s="215">
        <v>1</v>
      </c>
    </row>
    <row r="17" spans="1:8">
      <c r="A17" s="198" t="s">
        <v>1969</v>
      </c>
      <c r="B17" s="199" t="s">
        <v>1993</v>
      </c>
      <c r="C17" s="215">
        <v>38.799999999999997</v>
      </c>
      <c r="D17" s="215"/>
      <c r="E17" s="215">
        <v>38.14</v>
      </c>
      <c r="F17" s="215">
        <v>27.14</v>
      </c>
      <c r="G17" s="215">
        <v>11</v>
      </c>
      <c r="H17" s="215">
        <v>0.66</v>
      </c>
    </row>
    <row r="18" spans="1:8">
      <c r="A18" s="198" t="s">
        <v>1756</v>
      </c>
      <c r="B18" s="199" t="s">
        <v>1757</v>
      </c>
      <c r="C18" s="215">
        <v>38.799999999999997</v>
      </c>
      <c r="D18" s="215"/>
      <c r="E18" s="215">
        <v>38.14</v>
      </c>
      <c r="F18" s="215">
        <v>27.14</v>
      </c>
      <c r="G18" s="215">
        <v>11</v>
      </c>
      <c r="H18" s="215">
        <v>0.66</v>
      </c>
    </row>
    <row r="19" spans="1:8">
      <c r="A19" s="198" t="s">
        <v>1853</v>
      </c>
      <c r="B19" s="199" t="s">
        <v>1983</v>
      </c>
      <c r="C19" s="215">
        <v>47.39</v>
      </c>
      <c r="D19" s="215"/>
      <c r="E19" s="215">
        <v>46.89</v>
      </c>
      <c r="F19" s="215"/>
      <c r="G19" s="215">
        <v>46.89</v>
      </c>
      <c r="H19" s="215">
        <v>0.5</v>
      </c>
    </row>
    <row r="20" spans="1:8">
      <c r="A20" s="198" t="s">
        <v>1617</v>
      </c>
      <c r="B20" s="199" t="s">
        <v>1618</v>
      </c>
      <c r="C20" s="215">
        <v>15</v>
      </c>
      <c r="D20" s="215"/>
      <c r="E20" s="215">
        <v>15</v>
      </c>
      <c r="F20" s="215"/>
      <c r="G20" s="215">
        <v>15</v>
      </c>
      <c r="H20" s="215"/>
    </row>
    <row r="21" spans="1:8">
      <c r="A21" s="198" t="s">
        <v>1619</v>
      </c>
      <c r="B21" s="199" t="s">
        <v>1620</v>
      </c>
      <c r="C21" s="215">
        <v>19</v>
      </c>
      <c r="D21" s="215"/>
      <c r="E21" s="215">
        <v>19</v>
      </c>
      <c r="F21" s="215"/>
      <c r="G21" s="215">
        <v>19</v>
      </c>
      <c r="H21" s="215"/>
    </row>
    <row r="22" spans="1:8">
      <c r="A22" s="198" t="s">
        <v>1621</v>
      </c>
      <c r="B22" s="199" t="s">
        <v>1622</v>
      </c>
      <c r="C22" s="215">
        <v>2</v>
      </c>
      <c r="D22" s="215"/>
      <c r="E22" s="215">
        <v>2</v>
      </c>
      <c r="F22" s="215"/>
      <c r="G22" s="215">
        <v>2</v>
      </c>
      <c r="H22" s="215"/>
    </row>
    <row r="23" spans="1:8">
      <c r="A23" s="198" t="s">
        <v>1623</v>
      </c>
      <c r="B23" s="199" t="s">
        <v>1624</v>
      </c>
      <c r="C23" s="215">
        <v>9.6</v>
      </c>
      <c r="D23" s="215"/>
      <c r="E23" s="215">
        <v>9.1</v>
      </c>
      <c r="F23" s="215"/>
      <c r="G23" s="215">
        <v>9.1</v>
      </c>
      <c r="H23" s="215">
        <v>0.5</v>
      </c>
    </row>
    <row r="24" spans="1:8">
      <c r="A24" s="198" t="s">
        <v>2851</v>
      </c>
      <c r="B24" s="199" t="s">
        <v>2956</v>
      </c>
      <c r="C24" s="215">
        <v>1.79</v>
      </c>
      <c r="D24" s="215"/>
      <c r="E24" s="215">
        <v>1.79</v>
      </c>
      <c r="F24" s="215"/>
      <c r="G24" s="215">
        <v>1.79</v>
      </c>
      <c r="H24" s="215"/>
    </row>
    <row r="25" spans="1:8">
      <c r="A25" s="198" t="s">
        <v>1976</v>
      </c>
      <c r="B25" s="199" t="s">
        <v>2045</v>
      </c>
      <c r="C25" s="215">
        <v>51.87</v>
      </c>
      <c r="D25" s="215"/>
      <c r="E25" s="215">
        <v>51.37</v>
      </c>
      <c r="F25" s="215"/>
      <c r="G25" s="215">
        <v>51.37</v>
      </c>
      <c r="H25" s="215">
        <v>0.5</v>
      </c>
    </row>
    <row r="26" spans="1:8">
      <c r="A26" s="198" t="s">
        <v>1569</v>
      </c>
      <c r="B26" s="199" t="s">
        <v>1570</v>
      </c>
      <c r="C26" s="215">
        <v>51.87</v>
      </c>
      <c r="D26" s="215"/>
      <c r="E26" s="215">
        <v>51.37</v>
      </c>
      <c r="F26" s="215"/>
      <c r="G26" s="215">
        <v>51.37</v>
      </c>
      <c r="H26" s="215">
        <v>0.5</v>
      </c>
    </row>
    <row r="27" spans="1:8">
      <c r="A27" s="198" t="s">
        <v>1861</v>
      </c>
      <c r="B27" s="199" t="s">
        <v>1997</v>
      </c>
      <c r="C27" s="215" t="s">
        <v>3083</v>
      </c>
      <c r="D27" s="215" t="s">
        <v>3083</v>
      </c>
      <c r="E27" s="215" t="s">
        <v>3083</v>
      </c>
      <c r="F27" s="215" t="s">
        <v>3083</v>
      </c>
      <c r="G27" s="215" t="s">
        <v>3083</v>
      </c>
      <c r="H27" s="215" t="s">
        <v>3083</v>
      </c>
    </row>
    <row r="28" spans="1:8">
      <c r="A28" s="198" t="s">
        <v>1679</v>
      </c>
      <c r="B28" s="199" t="s">
        <v>1680</v>
      </c>
      <c r="C28" s="215" t="s">
        <v>3083</v>
      </c>
      <c r="D28" s="215" t="s">
        <v>3083</v>
      </c>
      <c r="E28" s="215" t="s">
        <v>3083</v>
      </c>
      <c r="F28" s="215" t="s">
        <v>3083</v>
      </c>
      <c r="G28" s="215" t="s">
        <v>3083</v>
      </c>
      <c r="H28" s="215" t="s">
        <v>3083</v>
      </c>
    </row>
    <row r="29" spans="1:8">
      <c r="A29" s="198" t="s">
        <v>1681</v>
      </c>
      <c r="B29" s="199" t="s">
        <v>1682</v>
      </c>
      <c r="C29" s="215">
        <v>8.1</v>
      </c>
      <c r="D29" s="215"/>
      <c r="E29" s="215">
        <v>8</v>
      </c>
      <c r="F29" s="215"/>
      <c r="G29" s="215">
        <v>8</v>
      </c>
      <c r="H29" s="215">
        <v>0.1</v>
      </c>
    </row>
    <row r="30" spans="1:8">
      <c r="A30" s="198" t="s">
        <v>1884</v>
      </c>
      <c r="B30" s="199" t="s">
        <v>1991</v>
      </c>
      <c r="C30" s="215">
        <v>45.5</v>
      </c>
      <c r="D30" s="215"/>
      <c r="E30" s="215">
        <v>45</v>
      </c>
      <c r="F30" s="215"/>
      <c r="G30" s="215">
        <v>45</v>
      </c>
      <c r="H30" s="215">
        <v>0.5</v>
      </c>
    </row>
    <row r="31" spans="1:8">
      <c r="A31" s="198" t="s">
        <v>1567</v>
      </c>
      <c r="B31" s="199" t="s">
        <v>1568</v>
      </c>
      <c r="C31" s="215">
        <v>45.5</v>
      </c>
      <c r="D31" s="215"/>
      <c r="E31" s="215">
        <v>45</v>
      </c>
      <c r="F31" s="215"/>
      <c r="G31" s="215">
        <v>45</v>
      </c>
      <c r="H31" s="215">
        <v>0.5</v>
      </c>
    </row>
    <row r="32" spans="1:8">
      <c r="A32" s="198" t="s">
        <v>1864</v>
      </c>
      <c r="B32" s="199" t="s">
        <v>2000</v>
      </c>
      <c r="C32" s="215">
        <v>13.5</v>
      </c>
      <c r="D32" s="215"/>
      <c r="E32" s="215">
        <v>13</v>
      </c>
      <c r="F32" s="215"/>
      <c r="G32" s="215">
        <v>13</v>
      </c>
      <c r="H32" s="215">
        <v>0.5</v>
      </c>
    </row>
    <row r="33" spans="1:8">
      <c r="A33" s="198" t="s">
        <v>1690</v>
      </c>
      <c r="B33" s="199" t="s">
        <v>1691</v>
      </c>
      <c r="C33" s="215">
        <v>13.5</v>
      </c>
      <c r="D33" s="215"/>
      <c r="E33" s="215">
        <v>13</v>
      </c>
      <c r="F33" s="215"/>
      <c r="G33" s="215">
        <v>13</v>
      </c>
      <c r="H33" s="215">
        <v>0.5</v>
      </c>
    </row>
    <row r="34" spans="1:8">
      <c r="A34" s="198" t="s">
        <v>1873</v>
      </c>
      <c r="B34" s="199" t="s">
        <v>2008</v>
      </c>
      <c r="C34" s="215">
        <v>46.5</v>
      </c>
      <c r="D34" s="215"/>
      <c r="E34" s="215">
        <v>45.5</v>
      </c>
      <c r="F34" s="215"/>
      <c r="G34" s="215">
        <v>45.5</v>
      </c>
      <c r="H34" s="215">
        <v>1</v>
      </c>
    </row>
    <row r="35" spans="1:8">
      <c r="A35" s="198" t="s">
        <v>1595</v>
      </c>
      <c r="B35" s="199" t="s">
        <v>1596</v>
      </c>
      <c r="C35" s="215">
        <v>46.5</v>
      </c>
      <c r="D35" s="215"/>
      <c r="E35" s="215">
        <v>45.5</v>
      </c>
      <c r="F35" s="215"/>
      <c r="G35" s="215">
        <v>45.5</v>
      </c>
      <c r="H35" s="215">
        <v>1</v>
      </c>
    </row>
    <row r="36" spans="1:8">
      <c r="A36" s="198" t="s">
        <v>1887</v>
      </c>
      <c r="B36" s="199" t="s">
        <v>2027</v>
      </c>
      <c r="C36" s="215">
        <v>13.98</v>
      </c>
      <c r="D36" s="215"/>
      <c r="E36" s="215">
        <v>13.18</v>
      </c>
      <c r="F36" s="215"/>
      <c r="G36" s="215">
        <v>13.18</v>
      </c>
      <c r="H36" s="215">
        <v>0.8</v>
      </c>
    </row>
    <row r="37" spans="1:8">
      <c r="A37" s="198" t="s">
        <v>1625</v>
      </c>
      <c r="B37" s="199" t="s">
        <v>1626</v>
      </c>
      <c r="C37" s="215">
        <v>13.98</v>
      </c>
      <c r="D37" s="215"/>
      <c r="E37" s="215">
        <v>13.18</v>
      </c>
      <c r="F37" s="215"/>
      <c r="G37" s="215">
        <v>13.18</v>
      </c>
      <c r="H37" s="215">
        <v>0.8</v>
      </c>
    </row>
    <row r="38" spans="1:8">
      <c r="A38" s="198" t="s">
        <v>1862</v>
      </c>
      <c r="B38" s="199" t="s">
        <v>1998</v>
      </c>
      <c r="C38" s="215">
        <v>52</v>
      </c>
      <c r="D38" s="215"/>
      <c r="E38" s="215">
        <v>50</v>
      </c>
      <c r="F38" s="215"/>
      <c r="G38" s="215">
        <v>50</v>
      </c>
      <c r="H38" s="215">
        <v>2</v>
      </c>
    </row>
    <row r="39" spans="1:8">
      <c r="A39" s="198" t="s">
        <v>1730</v>
      </c>
      <c r="B39" s="199" t="s">
        <v>1731</v>
      </c>
      <c r="C39" s="215">
        <v>47</v>
      </c>
      <c r="D39" s="215"/>
      <c r="E39" s="215">
        <v>45</v>
      </c>
      <c r="F39" s="215"/>
      <c r="G39" s="215">
        <v>45</v>
      </c>
      <c r="H39" s="215">
        <v>2</v>
      </c>
    </row>
    <row r="40" spans="1:8">
      <c r="A40" s="198" t="s">
        <v>1732</v>
      </c>
      <c r="B40" s="199" t="s">
        <v>1733</v>
      </c>
      <c r="C40" s="215">
        <v>5</v>
      </c>
      <c r="D40" s="215"/>
      <c r="E40" s="215">
        <v>5</v>
      </c>
      <c r="F40" s="215"/>
      <c r="G40" s="215">
        <v>5</v>
      </c>
      <c r="H40" s="215"/>
    </row>
    <row r="41" spans="1:8">
      <c r="A41" s="198" t="s">
        <v>1967</v>
      </c>
      <c r="B41" s="199" t="s">
        <v>1979</v>
      </c>
      <c r="C41" s="215">
        <v>38.619999999999997</v>
      </c>
      <c r="D41" s="215"/>
      <c r="E41" s="215">
        <v>36.44</v>
      </c>
      <c r="F41" s="215"/>
      <c r="G41" s="215">
        <v>36.44</v>
      </c>
      <c r="H41" s="215">
        <v>2.1800000000000002</v>
      </c>
    </row>
    <row r="42" spans="1:8">
      <c r="A42" s="198" t="s">
        <v>1734</v>
      </c>
      <c r="B42" s="199" t="s">
        <v>1735</v>
      </c>
      <c r="C42" s="215">
        <v>26.34</v>
      </c>
      <c r="D42" s="215"/>
      <c r="E42" s="215">
        <v>24.4</v>
      </c>
      <c r="F42" s="215"/>
      <c r="G42" s="215">
        <v>24.4</v>
      </c>
      <c r="H42" s="215">
        <v>1.94</v>
      </c>
    </row>
    <row r="43" spans="1:8">
      <c r="A43" s="198" t="s">
        <v>1737</v>
      </c>
      <c r="B43" s="199" t="s">
        <v>1738</v>
      </c>
      <c r="C43" s="215">
        <v>10</v>
      </c>
      <c r="D43" s="215"/>
      <c r="E43" s="215">
        <v>10</v>
      </c>
      <c r="F43" s="215"/>
      <c r="G43" s="215">
        <v>10</v>
      </c>
      <c r="H43" s="215"/>
    </row>
    <row r="44" spans="1:8">
      <c r="A44" s="198" t="s">
        <v>1739</v>
      </c>
      <c r="B44" s="199" t="s">
        <v>1740</v>
      </c>
      <c r="C44" s="215">
        <v>2.2799999999999998</v>
      </c>
      <c r="D44" s="215"/>
      <c r="E44" s="215">
        <v>2.04</v>
      </c>
      <c r="F44" s="215"/>
      <c r="G44" s="215">
        <v>2.04</v>
      </c>
      <c r="H44" s="215">
        <v>0.24</v>
      </c>
    </row>
    <row r="45" spans="1:8">
      <c r="A45" s="198" t="s">
        <v>1879</v>
      </c>
      <c r="B45" s="199" t="s">
        <v>2018</v>
      </c>
      <c r="C45" s="215">
        <v>10</v>
      </c>
      <c r="D45" s="215"/>
      <c r="E45" s="215">
        <v>10</v>
      </c>
      <c r="F45" s="215"/>
      <c r="G45" s="215">
        <v>10</v>
      </c>
      <c r="H45" s="215"/>
    </row>
    <row r="46" spans="1:8">
      <c r="A46" s="198" t="s">
        <v>1706</v>
      </c>
      <c r="B46" s="199" t="s">
        <v>1707</v>
      </c>
      <c r="C46" s="215">
        <v>10</v>
      </c>
      <c r="D46" s="215"/>
      <c r="E46" s="215">
        <v>10</v>
      </c>
      <c r="F46" s="215"/>
      <c r="G46" s="215">
        <v>10</v>
      </c>
      <c r="H46" s="215"/>
    </row>
    <row r="47" spans="1:8">
      <c r="A47" s="198" t="s">
        <v>1906</v>
      </c>
      <c r="B47" s="199" t="s">
        <v>1806</v>
      </c>
      <c r="C47" s="215">
        <v>23.57</v>
      </c>
      <c r="D47" s="215"/>
      <c r="E47" s="215">
        <v>22.6</v>
      </c>
      <c r="F47" s="215"/>
      <c r="G47" s="215">
        <v>22.6</v>
      </c>
      <c r="H47" s="215">
        <v>0.97</v>
      </c>
    </row>
    <row r="48" spans="1:8">
      <c r="A48" s="198" t="s">
        <v>1724</v>
      </c>
      <c r="B48" s="199" t="s">
        <v>1806</v>
      </c>
      <c r="C48" s="215">
        <v>23.57</v>
      </c>
      <c r="D48" s="215"/>
      <c r="E48" s="215">
        <v>22.6</v>
      </c>
      <c r="F48" s="215"/>
      <c r="G48" s="215">
        <v>22.6</v>
      </c>
      <c r="H48" s="215">
        <v>0.97</v>
      </c>
    </row>
    <row r="49" spans="1:8">
      <c r="A49" s="198" t="s">
        <v>1968</v>
      </c>
      <c r="B49" s="199" t="s">
        <v>1986</v>
      </c>
      <c r="C49" s="215">
        <v>89.5</v>
      </c>
      <c r="D49" s="215"/>
      <c r="E49" s="215">
        <v>89</v>
      </c>
      <c r="F49" s="215"/>
      <c r="G49" s="215">
        <v>89</v>
      </c>
      <c r="H49" s="215">
        <v>0.5</v>
      </c>
    </row>
    <row r="50" spans="1:8">
      <c r="A50" s="198" t="s">
        <v>1720</v>
      </c>
      <c r="B50" s="199" t="s">
        <v>1721</v>
      </c>
      <c r="C50" s="215">
        <v>89.5</v>
      </c>
      <c r="D50" s="215"/>
      <c r="E50" s="215">
        <v>89</v>
      </c>
      <c r="F50" s="215"/>
      <c r="G50" s="215">
        <v>89</v>
      </c>
      <c r="H50" s="215">
        <v>0.5</v>
      </c>
    </row>
    <row r="51" spans="1:8">
      <c r="A51" s="198" t="s">
        <v>1865</v>
      </c>
      <c r="B51" s="199" t="s">
        <v>2002</v>
      </c>
      <c r="C51" s="215">
        <v>64</v>
      </c>
      <c r="D51" s="215"/>
      <c r="E51" s="215">
        <v>60</v>
      </c>
      <c r="F51" s="215"/>
      <c r="G51" s="215">
        <v>60</v>
      </c>
      <c r="H51" s="215">
        <v>4</v>
      </c>
    </row>
    <row r="52" spans="1:8">
      <c r="A52" s="198" t="s">
        <v>1561</v>
      </c>
      <c r="B52" s="199" t="s">
        <v>1562</v>
      </c>
      <c r="C52" s="215">
        <v>64</v>
      </c>
      <c r="D52" s="215"/>
      <c r="E52" s="215">
        <v>60</v>
      </c>
      <c r="F52" s="215"/>
      <c r="G52" s="215">
        <v>60</v>
      </c>
      <c r="H52" s="215">
        <v>4</v>
      </c>
    </row>
    <row r="53" spans="1:8">
      <c r="A53" s="198" t="s">
        <v>1880</v>
      </c>
      <c r="B53" s="199" t="s">
        <v>2019</v>
      </c>
      <c r="C53" s="215">
        <v>25.94</v>
      </c>
      <c r="D53" s="215"/>
      <c r="E53" s="215">
        <v>24.44</v>
      </c>
      <c r="F53" s="215"/>
      <c r="G53" s="215">
        <v>24.44</v>
      </c>
      <c r="H53" s="215">
        <v>1.5</v>
      </c>
    </row>
    <row r="54" spans="1:8">
      <c r="A54" s="198" t="s">
        <v>1571</v>
      </c>
      <c r="B54" s="199" t="s">
        <v>1572</v>
      </c>
      <c r="C54" s="215">
        <v>25.94</v>
      </c>
      <c r="D54" s="215"/>
      <c r="E54" s="215">
        <v>24.44</v>
      </c>
      <c r="F54" s="215"/>
      <c r="G54" s="215">
        <v>24.44</v>
      </c>
      <c r="H54" s="215">
        <v>1.5</v>
      </c>
    </row>
    <row r="55" spans="1:8">
      <c r="A55" s="198" t="s">
        <v>1850</v>
      </c>
      <c r="B55" s="199" t="s">
        <v>1978</v>
      </c>
      <c r="C55" s="215">
        <v>70.569999999999993</v>
      </c>
      <c r="D55" s="215"/>
      <c r="E55" s="215">
        <v>70.03</v>
      </c>
      <c r="F55" s="215"/>
      <c r="G55" s="215">
        <v>70.03</v>
      </c>
      <c r="H55" s="215">
        <v>0.54</v>
      </c>
    </row>
    <row r="56" spans="1:8">
      <c r="A56" s="198" t="s">
        <v>1708</v>
      </c>
      <c r="B56" s="199" t="s">
        <v>1709</v>
      </c>
      <c r="C56" s="215">
        <v>28.54</v>
      </c>
      <c r="D56" s="215"/>
      <c r="E56" s="215">
        <v>28</v>
      </c>
      <c r="F56" s="215"/>
      <c r="G56" s="215">
        <v>28</v>
      </c>
      <c r="H56" s="215">
        <v>0.54</v>
      </c>
    </row>
    <row r="57" spans="1:8">
      <c r="A57" s="198" t="s">
        <v>1710</v>
      </c>
      <c r="B57" s="199" t="s">
        <v>1711</v>
      </c>
      <c r="C57" s="215">
        <v>15.15</v>
      </c>
      <c r="D57" s="215"/>
      <c r="E57" s="215">
        <v>15.15</v>
      </c>
      <c r="F57" s="215"/>
      <c r="G57" s="215">
        <v>15.15</v>
      </c>
      <c r="H57" s="215"/>
    </row>
    <row r="58" spans="1:8" ht="27">
      <c r="A58" s="198" t="s">
        <v>1712</v>
      </c>
      <c r="B58" s="199" t="s">
        <v>1964</v>
      </c>
      <c r="C58" s="215">
        <v>14.15</v>
      </c>
      <c r="D58" s="215"/>
      <c r="E58" s="215">
        <v>14.15</v>
      </c>
      <c r="F58" s="215"/>
      <c r="G58" s="215">
        <v>14.15</v>
      </c>
      <c r="H58" s="215"/>
    </row>
    <row r="59" spans="1:8">
      <c r="A59" s="198" t="s">
        <v>1713</v>
      </c>
      <c r="B59" s="199" t="s">
        <v>1714</v>
      </c>
      <c r="C59" s="215">
        <v>1.5</v>
      </c>
      <c r="D59" s="215"/>
      <c r="E59" s="215">
        <v>1.5</v>
      </c>
      <c r="F59" s="215"/>
      <c r="G59" s="215">
        <v>1.5</v>
      </c>
      <c r="H59" s="215"/>
    </row>
    <row r="60" spans="1:8" ht="27">
      <c r="A60" s="198" t="s">
        <v>1716</v>
      </c>
      <c r="B60" s="199" t="s">
        <v>1717</v>
      </c>
      <c r="C60" s="215">
        <v>9.73</v>
      </c>
      <c r="D60" s="215"/>
      <c r="E60" s="215">
        <v>9.73</v>
      </c>
      <c r="F60" s="215"/>
      <c r="G60" s="215">
        <v>9.73</v>
      </c>
      <c r="H60" s="215"/>
    </row>
    <row r="61" spans="1:8" ht="27">
      <c r="A61" s="198" t="s">
        <v>1718</v>
      </c>
      <c r="B61" s="199" t="s">
        <v>1719</v>
      </c>
      <c r="C61" s="215">
        <v>1.5</v>
      </c>
      <c r="D61" s="215"/>
      <c r="E61" s="215">
        <v>1.5</v>
      </c>
      <c r="F61" s="215"/>
      <c r="G61" s="215">
        <v>1.5</v>
      </c>
      <c r="H61" s="215"/>
    </row>
    <row r="62" spans="1:8">
      <c r="A62" s="198" t="s">
        <v>1966</v>
      </c>
      <c r="B62" s="199" t="s">
        <v>1985</v>
      </c>
      <c r="C62" s="215">
        <v>27.24</v>
      </c>
      <c r="D62" s="215"/>
      <c r="E62" s="215">
        <v>27.24</v>
      </c>
      <c r="F62" s="215"/>
      <c r="G62" s="215">
        <v>27.24</v>
      </c>
      <c r="H62" s="215"/>
    </row>
    <row r="63" spans="1:8">
      <c r="A63" s="198" t="s">
        <v>1741</v>
      </c>
      <c r="B63" s="199" t="s">
        <v>1742</v>
      </c>
      <c r="C63" s="215">
        <v>13.5</v>
      </c>
      <c r="D63" s="215"/>
      <c r="E63" s="215">
        <v>13.5</v>
      </c>
      <c r="F63" s="215"/>
      <c r="G63" s="215">
        <v>13.5</v>
      </c>
      <c r="H63" s="215"/>
    </row>
    <row r="64" spans="1:8">
      <c r="A64" s="198" t="s">
        <v>1743</v>
      </c>
      <c r="B64" s="199" t="s">
        <v>1744</v>
      </c>
      <c r="C64" s="215">
        <v>7.86</v>
      </c>
      <c r="D64" s="215"/>
      <c r="E64" s="215">
        <v>7.86</v>
      </c>
      <c r="F64" s="215"/>
      <c r="G64" s="215">
        <v>7.86</v>
      </c>
      <c r="H64" s="215"/>
    </row>
    <row r="65" spans="1:8">
      <c r="A65" s="198" t="s">
        <v>1745</v>
      </c>
      <c r="B65" s="199" t="s">
        <v>1746</v>
      </c>
      <c r="C65" s="215">
        <v>2.04</v>
      </c>
      <c r="D65" s="215"/>
      <c r="E65" s="215">
        <v>2.04</v>
      </c>
      <c r="F65" s="215"/>
      <c r="G65" s="215">
        <v>2.04</v>
      </c>
      <c r="H65" s="215"/>
    </row>
    <row r="66" spans="1:8">
      <c r="A66" s="198" t="s">
        <v>1747</v>
      </c>
      <c r="B66" s="199" t="s">
        <v>1748</v>
      </c>
      <c r="C66" s="215">
        <v>1.8</v>
      </c>
      <c r="D66" s="215"/>
      <c r="E66" s="215">
        <v>1.8</v>
      </c>
      <c r="F66" s="215"/>
      <c r="G66" s="215">
        <v>1.8</v>
      </c>
      <c r="H66" s="215"/>
    </row>
    <row r="67" spans="1:8">
      <c r="A67" s="198" t="s">
        <v>1749</v>
      </c>
      <c r="B67" s="199" t="s">
        <v>1750</v>
      </c>
      <c r="C67" s="215">
        <v>2.04</v>
      </c>
      <c r="D67" s="215"/>
      <c r="E67" s="215">
        <v>2.04</v>
      </c>
      <c r="F67" s="215"/>
      <c r="G67" s="215">
        <v>2.04</v>
      </c>
      <c r="H67" s="215"/>
    </row>
    <row r="68" spans="1:8">
      <c r="A68" s="198" t="s">
        <v>1854</v>
      </c>
      <c r="B68" s="199" t="s">
        <v>2001</v>
      </c>
      <c r="C68" s="215">
        <v>16.5</v>
      </c>
      <c r="D68" s="215"/>
      <c r="E68" s="215">
        <v>16.5</v>
      </c>
      <c r="F68" s="215"/>
      <c r="G68" s="215">
        <v>16.5</v>
      </c>
      <c r="H68" s="215"/>
    </row>
    <row r="69" spans="1:8">
      <c r="A69" s="198" t="s">
        <v>1627</v>
      </c>
      <c r="B69" s="199" t="s">
        <v>1628</v>
      </c>
      <c r="C69" s="215">
        <v>13.5</v>
      </c>
      <c r="D69" s="215"/>
      <c r="E69" s="215">
        <v>13.5</v>
      </c>
      <c r="F69" s="215"/>
      <c r="G69" s="215">
        <v>13.5</v>
      </c>
      <c r="H69" s="215"/>
    </row>
    <row r="70" spans="1:8">
      <c r="A70" s="198" t="s">
        <v>1629</v>
      </c>
      <c r="B70" s="199" t="s">
        <v>1630</v>
      </c>
      <c r="C70" s="215">
        <v>3</v>
      </c>
      <c r="D70" s="215"/>
      <c r="E70" s="215">
        <v>3</v>
      </c>
      <c r="F70" s="215"/>
      <c r="G70" s="215">
        <v>3</v>
      </c>
      <c r="H70" s="215"/>
    </row>
    <row r="71" spans="1:8">
      <c r="A71" s="198" t="s">
        <v>1897</v>
      </c>
      <c r="B71" s="199" t="s">
        <v>2040</v>
      </c>
      <c r="C71" s="215">
        <v>8.4</v>
      </c>
      <c r="D71" s="215"/>
      <c r="E71" s="215">
        <v>7.4</v>
      </c>
      <c r="F71" s="215"/>
      <c r="G71" s="215">
        <v>7.4</v>
      </c>
      <c r="H71" s="215">
        <v>1</v>
      </c>
    </row>
    <row r="72" spans="1:8">
      <c r="A72" s="198" t="s">
        <v>1652</v>
      </c>
      <c r="B72" s="199" t="s">
        <v>1653</v>
      </c>
      <c r="C72" s="215">
        <v>8.4</v>
      </c>
      <c r="D72" s="215"/>
      <c r="E72" s="215">
        <v>7.4</v>
      </c>
      <c r="F72" s="215"/>
      <c r="G72" s="215">
        <v>7.4</v>
      </c>
      <c r="H72" s="215">
        <v>1</v>
      </c>
    </row>
    <row r="73" spans="1:8">
      <c r="A73" s="198" t="s">
        <v>1857</v>
      </c>
      <c r="B73" s="199" t="s">
        <v>1992</v>
      </c>
      <c r="C73" s="215">
        <v>64.209999999999994</v>
      </c>
      <c r="D73" s="215"/>
      <c r="E73" s="215">
        <v>63.21</v>
      </c>
      <c r="F73" s="215">
        <v>27.21</v>
      </c>
      <c r="G73" s="215">
        <v>36</v>
      </c>
      <c r="H73" s="215">
        <v>1</v>
      </c>
    </row>
    <row r="74" spans="1:8">
      <c r="A74" s="198" t="s">
        <v>1589</v>
      </c>
      <c r="B74" s="199" t="s">
        <v>1590</v>
      </c>
      <c r="C74" s="215">
        <v>64.209999999999994</v>
      </c>
      <c r="D74" s="215"/>
      <c r="E74" s="215">
        <v>63.21</v>
      </c>
      <c r="F74" s="215">
        <v>27.21</v>
      </c>
      <c r="G74" s="215">
        <v>36</v>
      </c>
      <c r="H74" s="215">
        <v>1</v>
      </c>
    </row>
    <row r="75" spans="1:8">
      <c r="A75" s="198" t="s">
        <v>1900</v>
      </c>
      <c r="B75" s="199" t="s">
        <v>2042</v>
      </c>
      <c r="C75" s="215">
        <v>32.299999999999997</v>
      </c>
      <c r="D75" s="215"/>
      <c r="E75" s="215">
        <v>32</v>
      </c>
      <c r="F75" s="215"/>
      <c r="G75" s="215">
        <v>32</v>
      </c>
      <c r="H75" s="215">
        <v>0.3</v>
      </c>
    </row>
    <row r="76" spans="1:8">
      <c r="A76" s="198" t="s">
        <v>1646</v>
      </c>
      <c r="B76" s="199" t="s">
        <v>1647</v>
      </c>
      <c r="C76" s="215">
        <v>32.299999999999997</v>
      </c>
      <c r="D76" s="215"/>
      <c r="E76" s="215">
        <v>32</v>
      </c>
      <c r="F76" s="215"/>
      <c r="G76" s="215">
        <v>32</v>
      </c>
      <c r="H76" s="215">
        <v>0.3</v>
      </c>
    </row>
    <row r="77" spans="1:8">
      <c r="A77" s="198" t="s">
        <v>1882</v>
      </c>
      <c r="B77" s="199" t="s">
        <v>2022</v>
      </c>
      <c r="C77" s="215">
        <v>42</v>
      </c>
      <c r="D77" s="215"/>
      <c r="E77" s="215">
        <v>12</v>
      </c>
      <c r="F77" s="215"/>
      <c r="G77" s="215">
        <v>12</v>
      </c>
      <c r="H77" s="215">
        <v>30</v>
      </c>
    </row>
    <row r="78" spans="1:8">
      <c r="A78" s="198" t="s">
        <v>1698</v>
      </c>
      <c r="B78" s="199" t="s">
        <v>1699</v>
      </c>
      <c r="C78" s="215">
        <v>42</v>
      </c>
      <c r="D78" s="215"/>
      <c r="E78" s="215">
        <v>12</v>
      </c>
      <c r="F78" s="215"/>
      <c r="G78" s="215">
        <v>12</v>
      </c>
      <c r="H78" s="215">
        <v>30</v>
      </c>
    </row>
    <row r="79" spans="1:8">
      <c r="A79" s="198" t="s">
        <v>1904</v>
      </c>
      <c r="B79" s="199" t="s">
        <v>2043</v>
      </c>
      <c r="C79" s="215">
        <v>7</v>
      </c>
      <c r="D79" s="215"/>
      <c r="E79" s="215">
        <v>7</v>
      </c>
      <c r="F79" s="215"/>
      <c r="G79" s="215">
        <v>7</v>
      </c>
      <c r="H79" s="215"/>
    </row>
    <row r="80" spans="1:8">
      <c r="A80" s="198" t="s">
        <v>1635</v>
      </c>
      <c r="B80" s="199" t="s">
        <v>1636</v>
      </c>
      <c r="C80" s="215">
        <v>7</v>
      </c>
      <c r="D80" s="215"/>
      <c r="E80" s="215">
        <v>7</v>
      </c>
      <c r="F80" s="215"/>
      <c r="G80" s="215">
        <v>7</v>
      </c>
      <c r="H80" s="215"/>
    </row>
    <row r="81" spans="1:8">
      <c r="A81" s="198" t="s">
        <v>1893</v>
      </c>
      <c r="B81" s="199" t="s">
        <v>2031</v>
      </c>
      <c r="C81" s="215">
        <v>25.3</v>
      </c>
      <c r="D81" s="215"/>
      <c r="E81" s="215">
        <v>25</v>
      </c>
      <c r="F81" s="215"/>
      <c r="G81" s="215">
        <v>25</v>
      </c>
      <c r="H81" s="215">
        <v>0.3</v>
      </c>
    </row>
    <row r="82" spans="1:8">
      <c r="A82" s="198" t="s">
        <v>1573</v>
      </c>
      <c r="B82" s="199" t="s">
        <v>1574</v>
      </c>
      <c r="C82" s="215">
        <v>25.3</v>
      </c>
      <c r="D82" s="215"/>
      <c r="E82" s="215">
        <v>25</v>
      </c>
      <c r="F82" s="215"/>
      <c r="G82" s="215">
        <v>25</v>
      </c>
      <c r="H82" s="215">
        <v>0.3</v>
      </c>
    </row>
    <row r="83" spans="1:8">
      <c r="A83" s="198" t="s">
        <v>1899</v>
      </c>
      <c r="B83" s="199" t="s">
        <v>2041</v>
      </c>
      <c r="C83" s="215">
        <v>24.12</v>
      </c>
      <c r="D83" s="215"/>
      <c r="E83" s="215">
        <v>24.12</v>
      </c>
      <c r="F83" s="215"/>
      <c r="G83" s="215">
        <v>24.12</v>
      </c>
      <c r="H83" s="215"/>
    </row>
    <row r="84" spans="1:8">
      <c r="A84" s="198" t="s">
        <v>1591</v>
      </c>
      <c r="B84" s="199" t="s">
        <v>1592</v>
      </c>
      <c r="C84" s="215">
        <v>24.12</v>
      </c>
      <c r="D84" s="215"/>
      <c r="E84" s="215">
        <v>24.12</v>
      </c>
      <c r="F84" s="215"/>
      <c r="G84" s="215">
        <v>24.12</v>
      </c>
      <c r="H84" s="215"/>
    </row>
    <row r="85" spans="1:8">
      <c r="A85" s="198" t="s">
        <v>1872</v>
      </c>
      <c r="B85" s="199" t="s">
        <v>2007</v>
      </c>
      <c r="C85" s="215">
        <v>65.349999999999994</v>
      </c>
      <c r="D85" s="215"/>
      <c r="E85" s="215">
        <v>63.45</v>
      </c>
      <c r="F85" s="215"/>
      <c r="G85" s="215">
        <v>63.45</v>
      </c>
      <c r="H85" s="215">
        <v>1.9</v>
      </c>
    </row>
    <row r="86" spans="1:8" ht="27">
      <c r="A86" s="198" t="s">
        <v>1639</v>
      </c>
      <c r="B86" s="199" t="s">
        <v>1640</v>
      </c>
      <c r="C86" s="215">
        <v>49.81</v>
      </c>
      <c r="D86" s="215"/>
      <c r="E86" s="215">
        <v>47.91</v>
      </c>
      <c r="F86" s="215"/>
      <c r="G86" s="215">
        <v>47.91</v>
      </c>
      <c r="H86" s="215">
        <v>1.9</v>
      </c>
    </row>
    <row r="87" spans="1:8">
      <c r="A87" s="198" t="s">
        <v>1641</v>
      </c>
      <c r="B87" s="199" t="s">
        <v>1642</v>
      </c>
      <c r="C87" s="215">
        <v>2.5</v>
      </c>
      <c r="D87" s="215"/>
      <c r="E87" s="215">
        <v>2.5</v>
      </c>
      <c r="F87" s="215"/>
      <c r="G87" s="215">
        <v>2.5</v>
      </c>
      <c r="H87" s="215"/>
    </row>
    <row r="88" spans="1:8">
      <c r="A88" s="198" t="s">
        <v>1643</v>
      </c>
      <c r="B88" s="199" t="s">
        <v>2106</v>
      </c>
      <c r="C88" s="215">
        <v>2.04</v>
      </c>
      <c r="D88" s="215"/>
      <c r="E88" s="215">
        <v>2.04</v>
      </c>
      <c r="F88" s="215"/>
      <c r="G88" s="215">
        <v>2.04</v>
      </c>
      <c r="H88" s="215"/>
    </row>
    <row r="89" spans="1:8">
      <c r="A89" s="198" t="s">
        <v>1644</v>
      </c>
      <c r="B89" s="199" t="s">
        <v>1645</v>
      </c>
      <c r="C89" s="215">
        <v>11</v>
      </c>
      <c r="D89" s="215"/>
      <c r="E89" s="215">
        <v>11</v>
      </c>
      <c r="F89" s="215"/>
      <c r="G89" s="215">
        <v>11</v>
      </c>
      <c r="H89" s="215"/>
    </row>
    <row r="90" spans="1:8">
      <c r="A90" s="198" t="s">
        <v>1852</v>
      </c>
      <c r="B90" s="199" t="s">
        <v>1982</v>
      </c>
      <c r="C90" s="215">
        <v>54.68</v>
      </c>
      <c r="D90" s="215"/>
      <c r="E90" s="215">
        <v>53.88</v>
      </c>
      <c r="F90" s="215">
        <v>19.54</v>
      </c>
      <c r="G90" s="215">
        <v>34.340000000000003</v>
      </c>
      <c r="H90" s="215">
        <v>0.8</v>
      </c>
    </row>
    <row r="91" spans="1:8">
      <c r="A91" s="198" t="s">
        <v>1581</v>
      </c>
      <c r="B91" s="199" t="s">
        <v>1582</v>
      </c>
      <c r="C91" s="215">
        <v>44.78</v>
      </c>
      <c r="D91" s="215"/>
      <c r="E91" s="215">
        <v>43.98</v>
      </c>
      <c r="F91" s="215">
        <v>19.54</v>
      </c>
      <c r="G91" s="215">
        <v>24.44</v>
      </c>
      <c r="H91" s="215">
        <v>0.8</v>
      </c>
    </row>
    <row r="92" spans="1:8">
      <c r="A92" s="198" t="s">
        <v>1583</v>
      </c>
      <c r="B92" s="199" t="s">
        <v>1584</v>
      </c>
      <c r="C92" s="215">
        <v>2</v>
      </c>
      <c r="D92" s="215"/>
      <c r="E92" s="215">
        <v>2</v>
      </c>
      <c r="F92" s="215"/>
      <c r="G92" s="215">
        <v>2</v>
      </c>
      <c r="H92" s="215"/>
    </row>
    <row r="93" spans="1:8">
      <c r="A93" s="198" t="s">
        <v>1585</v>
      </c>
      <c r="B93" s="199" t="s">
        <v>1586</v>
      </c>
      <c r="C93" s="215">
        <v>2.5</v>
      </c>
      <c r="D93" s="215"/>
      <c r="E93" s="215">
        <v>2.5</v>
      </c>
      <c r="F93" s="215"/>
      <c r="G93" s="215">
        <v>2.5</v>
      </c>
      <c r="H93" s="215"/>
    </row>
    <row r="94" spans="1:8">
      <c r="A94" s="198" t="s">
        <v>1587</v>
      </c>
      <c r="B94" s="199" t="s">
        <v>1588</v>
      </c>
      <c r="C94" s="215">
        <v>5.4</v>
      </c>
      <c r="D94" s="215"/>
      <c r="E94" s="215">
        <v>5.4</v>
      </c>
      <c r="F94" s="215"/>
      <c r="G94" s="215">
        <v>5.4</v>
      </c>
      <c r="H94" s="215"/>
    </row>
    <row r="95" spans="1:8">
      <c r="A95" s="198" t="s">
        <v>1883</v>
      </c>
      <c r="B95" s="199" t="s">
        <v>2023</v>
      </c>
      <c r="C95" s="215">
        <v>65</v>
      </c>
      <c r="D95" s="215"/>
      <c r="E95" s="215">
        <v>65</v>
      </c>
      <c r="F95" s="215"/>
      <c r="G95" s="215">
        <v>65</v>
      </c>
      <c r="H95" s="215"/>
    </row>
    <row r="96" spans="1:8">
      <c r="A96" s="198" t="s">
        <v>1844</v>
      </c>
      <c r="B96" s="199" t="s">
        <v>1845</v>
      </c>
      <c r="C96" s="215">
        <v>65</v>
      </c>
      <c r="D96" s="215"/>
      <c r="E96" s="215">
        <v>65</v>
      </c>
      <c r="F96" s="215"/>
      <c r="G96" s="215">
        <v>65</v>
      </c>
      <c r="H96" s="215"/>
    </row>
    <row r="97" spans="1:8">
      <c r="A97" s="198" t="s">
        <v>1866</v>
      </c>
      <c r="B97" s="199" t="s">
        <v>2003</v>
      </c>
      <c r="C97" s="215">
        <v>20.5</v>
      </c>
      <c r="D97" s="215"/>
      <c r="E97" s="215">
        <v>20.5</v>
      </c>
      <c r="F97" s="215"/>
      <c r="G97" s="215">
        <v>20.5</v>
      </c>
      <c r="H97" s="215"/>
    </row>
    <row r="98" spans="1:8" ht="27">
      <c r="A98" s="198" t="s">
        <v>1683</v>
      </c>
      <c r="B98" s="199" t="s">
        <v>1684</v>
      </c>
      <c r="C98" s="215">
        <v>20.5</v>
      </c>
      <c r="D98" s="215"/>
      <c r="E98" s="215">
        <v>20.5</v>
      </c>
      <c r="F98" s="215"/>
      <c r="G98" s="215">
        <v>20.5</v>
      </c>
      <c r="H98" s="215"/>
    </row>
    <row r="99" spans="1:8">
      <c r="A99" s="198" t="s">
        <v>1905</v>
      </c>
      <c r="B99" s="199" t="s">
        <v>2032</v>
      </c>
      <c r="C99" s="215">
        <v>81.47</v>
      </c>
      <c r="D99" s="215"/>
      <c r="E99" s="215">
        <v>79.5</v>
      </c>
      <c r="F99" s="215">
        <v>49</v>
      </c>
      <c r="G99" s="215">
        <v>30.5</v>
      </c>
      <c r="H99" s="215">
        <v>1.97</v>
      </c>
    </row>
    <row r="100" spans="1:8">
      <c r="A100" s="198" t="s">
        <v>1722</v>
      </c>
      <c r="B100" s="199" t="s">
        <v>1723</v>
      </c>
      <c r="C100" s="215">
        <v>75.47</v>
      </c>
      <c r="D100" s="215"/>
      <c r="E100" s="215">
        <v>74.5</v>
      </c>
      <c r="F100" s="215">
        <v>49</v>
      </c>
      <c r="G100" s="215">
        <v>25.5</v>
      </c>
      <c r="H100" s="215">
        <v>0.97</v>
      </c>
    </row>
    <row r="101" spans="1:8" ht="27">
      <c r="A101" s="198" t="s">
        <v>1804</v>
      </c>
      <c r="B101" s="199" t="s">
        <v>1805</v>
      </c>
      <c r="C101" s="215">
        <v>6</v>
      </c>
      <c r="D101" s="215"/>
      <c r="E101" s="215">
        <v>5</v>
      </c>
      <c r="F101" s="215"/>
      <c r="G101" s="215">
        <v>5</v>
      </c>
      <c r="H101" s="215">
        <v>1</v>
      </c>
    </row>
    <row r="102" spans="1:8">
      <c r="A102" s="198" t="s">
        <v>1973</v>
      </c>
      <c r="B102" s="199" t="s">
        <v>2012</v>
      </c>
      <c r="C102" s="215">
        <v>6</v>
      </c>
      <c r="D102" s="215"/>
      <c r="E102" s="215">
        <v>6</v>
      </c>
      <c r="F102" s="215"/>
      <c r="G102" s="215">
        <v>6</v>
      </c>
      <c r="H102" s="215"/>
    </row>
    <row r="103" spans="1:8">
      <c r="A103" s="198" t="s">
        <v>1575</v>
      </c>
      <c r="B103" s="199" t="s">
        <v>1576</v>
      </c>
      <c r="C103" s="215">
        <v>6</v>
      </c>
      <c r="D103" s="215"/>
      <c r="E103" s="215">
        <v>6</v>
      </c>
      <c r="F103" s="215"/>
      <c r="G103" s="215">
        <v>6</v>
      </c>
      <c r="H103" s="215"/>
    </row>
    <row r="104" spans="1:8">
      <c r="A104" s="198" t="s">
        <v>1860</v>
      </c>
      <c r="B104" s="199" t="s">
        <v>1996</v>
      </c>
      <c r="C104" s="215">
        <v>18.3</v>
      </c>
      <c r="D104" s="215"/>
      <c r="E104" s="215">
        <v>18</v>
      </c>
      <c r="F104" s="215"/>
      <c r="G104" s="215">
        <v>18</v>
      </c>
      <c r="H104" s="215">
        <v>0.3</v>
      </c>
    </row>
    <row r="105" spans="1:8">
      <c r="A105" s="198" t="s">
        <v>1688</v>
      </c>
      <c r="B105" s="199" t="s">
        <v>1689</v>
      </c>
      <c r="C105" s="215">
        <v>18.3</v>
      </c>
      <c r="D105" s="215"/>
      <c r="E105" s="215">
        <v>18</v>
      </c>
      <c r="F105" s="215"/>
      <c r="G105" s="215">
        <v>18</v>
      </c>
      <c r="H105" s="215">
        <v>0.3</v>
      </c>
    </row>
    <row r="106" spans="1:8">
      <c r="A106" s="198" t="s">
        <v>1975</v>
      </c>
      <c r="B106" s="199" t="s">
        <v>2013</v>
      </c>
      <c r="C106" s="215"/>
      <c r="D106" s="215"/>
      <c r="E106" s="215"/>
      <c r="F106" s="215"/>
      <c r="G106" s="215"/>
      <c r="H106" s="215"/>
    </row>
    <row r="107" spans="1:8">
      <c r="A107" s="198" t="s">
        <v>1851</v>
      </c>
      <c r="B107" s="199" t="s">
        <v>1980</v>
      </c>
      <c r="C107" s="215" t="s">
        <v>3083</v>
      </c>
      <c r="D107" s="215" t="s">
        <v>3083</v>
      </c>
      <c r="E107" s="215" t="s">
        <v>3083</v>
      </c>
      <c r="F107" s="215" t="s">
        <v>3083</v>
      </c>
      <c r="G107" s="215" t="s">
        <v>3083</v>
      </c>
      <c r="H107" s="215" t="s">
        <v>3083</v>
      </c>
    </row>
    <row r="108" spans="1:8">
      <c r="A108" s="198" t="s">
        <v>1826</v>
      </c>
      <c r="B108" s="199" t="s">
        <v>2107</v>
      </c>
      <c r="C108" s="215" t="s">
        <v>3083</v>
      </c>
      <c r="D108" s="215" t="s">
        <v>3083</v>
      </c>
      <c r="E108" s="215" t="s">
        <v>3083</v>
      </c>
      <c r="F108" s="215" t="s">
        <v>3083</v>
      </c>
      <c r="G108" s="215" t="s">
        <v>3083</v>
      </c>
      <c r="H108" s="215" t="s">
        <v>3083</v>
      </c>
    </row>
    <row r="109" spans="1:8">
      <c r="A109" s="198" t="s">
        <v>1827</v>
      </c>
      <c r="B109" s="199" t="s">
        <v>1828</v>
      </c>
      <c r="C109" s="215" t="s">
        <v>3083</v>
      </c>
      <c r="D109" s="215" t="s">
        <v>3083</v>
      </c>
      <c r="E109" s="215" t="s">
        <v>3083</v>
      </c>
      <c r="F109" s="215" t="s">
        <v>3083</v>
      </c>
      <c r="G109" s="215" t="s">
        <v>3083</v>
      </c>
      <c r="H109" s="215" t="s">
        <v>3083</v>
      </c>
    </row>
    <row r="110" spans="1:8">
      <c r="A110" s="198" t="s">
        <v>1829</v>
      </c>
      <c r="B110" s="199" t="s">
        <v>1830</v>
      </c>
      <c r="C110" s="215" t="s">
        <v>3083</v>
      </c>
      <c r="D110" s="215" t="s">
        <v>3083</v>
      </c>
      <c r="E110" s="215" t="s">
        <v>3083</v>
      </c>
      <c r="F110" s="215" t="s">
        <v>3083</v>
      </c>
      <c r="G110" s="215" t="s">
        <v>3083</v>
      </c>
      <c r="H110" s="215" t="s">
        <v>3083</v>
      </c>
    </row>
    <row r="111" spans="1:8">
      <c r="A111" s="198" t="s">
        <v>1831</v>
      </c>
      <c r="B111" s="199" t="s">
        <v>1832</v>
      </c>
      <c r="C111" s="215" t="s">
        <v>3083</v>
      </c>
      <c r="D111" s="215" t="s">
        <v>3083</v>
      </c>
      <c r="E111" s="215" t="s">
        <v>3083</v>
      </c>
      <c r="F111" s="215" t="s">
        <v>3083</v>
      </c>
      <c r="G111" s="215" t="s">
        <v>3083</v>
      </c>
      <c r="H111" s="215" t="s">
        <v>3083</v>
      </c>
    </row>
    <row r="112" spans="1:8">
      <c r="A112" s="198" t="s">
        <v>1833</v>
      </c>
      <c r="B112" s="199" t="s">
        <v>1834</v>
      </c>
      <c r="C112" s="215" t="s">
        <v>3083</v>
      </c>
      <c r="D112" s="215" t="s">
        <v>3083</v>
      </c>
      <c r="E112" s="215" t="s">
        <v>3083</v>
      </c>
      <c r="F112" s="215" t="s">
        <v>3083</v>
      </c>
      <c r="G112" s="215" t="s">
        <v>3083</v>
      </c>
      <c r="H112" s="215" t="s">
        <v>3083</v>
      </c>
    </row>
    <row r="113" spans="1:8">
      <c r="A113" s="198" t="s">
        <v>1835</v>
      </c>
      <c r="B113" s="199" t="s">
        <v>1836</v>
      </c>
      <c r="C113" s="215" t="s">
        <v>3083</v>
      </c>
      <c r="D113" s="215" t="s">
        <v>3083</v>
      </c>
      <c r="E113" s="215" t="s">
        <v>3083</v>
      </c>
      <c r="F113" s="215" t="s">
        <v>3083</v>
      </c>
      <c r="G113" s="215" t="s">
        <v>3083</v>
      </c>
      <c r="H113" s="215" t="s">
        <v>3083</v>
      </c>
    </row>
    <row r="114" spans="1:8">
      <c r="A114" s="198" t="s">
        <v>1838</v>
      </c>
      <c r="B114" s="199" t="s">
        <v>1839</v>
      </c>
      <c r="C114" s="215" t="s">
        <v>3083</v>
      </c>
      <c r="D114" s="215" t="s">
        <v>3083</v>
      </c>
      <c r="E114" s="215" t="s">
        <v>3083</v>
      </c>
      <c r="F114" s="215" t="s">
        <v>3083</v>
      </c>
      <c r="G114" s="215" t="s">
        <v>3083</v>
      </c>
      <c r="H114" s="215" t="s">
        <v>3083</v>
      </c>
    </row>
    <row r="115" spans="1:8">
      <c r="A115" s="198" t="s">
        <v>1840</v>
      </c>
      <c r="B115" s="199" t="s">
        <v>1841</v>
      </c>
      <c r="C115" s="215" t="s">
        <v>3083</v>
      </c>
      <c r="D115" s="215" t="s">
        <v>3083</v>
      </c>
      <c r="E115" s="215" t="s">
        <v>3083</v>
      </c>
      <c r="F115" s="215" t="s">
        <v>3083</v>
      </c>
      <c r="G115" s="215" t="s">
        <v>3083</v>
      </c>
      <c r="H115" s="215" t="s">
        <v>3083</v>
      </c>
    </row>
    <row r="116" spans="1:8">
      <c r="A116" s="198" t="s">
        <v>1842</v>
      </c>
      <c r="B116" s="199" t="s">
        <v>1843</v>
      </c>
      <c r="C116" s="215" t="s">
        <v>3083</v>
      </c>
      <c r="D116" s="215" t="s">
        <v>3083</v>
      </c>
      <c r="E116" s="215" t="s">
        <v>3083</v>
      </c>
      <c r="F116" s="215" t="s">
        <v>3083</v>
      </c>
      <c r="G116" s="215" t="s">
        <v>3083</v>
      </c>
      <c r="H116" s="215" t="s">
        <v>3083</v>
      </c>
    </row>
    <row r="117" spans="1:8">
      <c r="A117" s="198" t="s">
        <v>1858</v>
      </c>
      <c r="B117" s="199" t="s">
        <v>1984</v>
      </c>
      <c r="C117" s="215" t="s">
        <v>3083</v>
      </c>
      <c r="D117" s="215" t="s">
        <v>3083</v>
      </c>
      <c r="E117" s="215" t="s">
        <v>3083</v>
      </c>
      <c r="F117" s="215" t="s">
        <v>3083</v>
      </c>
      <c r="G117" s="215" t="s">
        <v>3083</v>
      </c>
      <c r="H117" s="215" t="s">
        <v>3083</v>
      </c>
    </row>
    <row r="118" spans="1:8">
      <c r="A118" s="198" t="s">
        <v>1669</v>
      </c>
      <c r="B118" s="199" t="s">
        <v>1670</v>
      </c>
      <c r="C118" s="215" t="s">
        <v>3083</v>
      </c>
      <c r="D118" s="215" t="s">
        <v>3083</v>
      </c>
      <c r="E118" s="215" t="s">
        <v>3083</v>
      </c>
      <c r="F118" s="215" t="s">
        <v>3083</v>
      </c>
      <c r="G118" s="215" t="s">
        <v>3083</v>
      </c>
      <c r="H118" s="215" t="s">
        <v>3083</v>
      </c>
    </row>
    <row r="119" spans="1:8">
      <c r="A119" s="198" t="s">
        <v>1671</v>
      </c>
      <c r="B119" s="199" t="s">
        <v>1672</v>
      </c>
      <c r="C119" s="215" t="s">
        <v>3083</v>
      </c>
      <c r="D119" s="215" t="s">
        <v>3083</v>
      </c>
      <c r="E119" s="215" t="s">
        <v>3083</v>
      </c>
      <c r="F119" s="215" t="s">
        <v>3083</v>
      </c>
      <c r="G119" s="215" t="s">
        <v>3083</v>
      </c>
      <c r="H119" s="215" t="s">
        <v>3083</v>
      </c>
    </row>
    <row r="120" spans="1:8">
      <c r="A120" s="198" t="s">
        <v>1674</v>
      </c>
      <c r="B120" s="199" t="s">
        <v>1675</v>
      </c>
      <c r="C120" s="215" t="s">
        <v>3083</v>
      </c>
      <c r="D120" s="215" t="s">
        <v>3083</v>
      </c>
      <c r="E120" s="215" t="s">
        <v>3083</v>
      </c>
      <c r="F120" s="215" t="s">
        <v>3083</v>
      </c>
      <c r="G120" s="215" t="s">
        <v>3083</v>
      </c>
      <c r="H120" s="215" t="s">
        <v>3083</v>
      </c>
    </row>
    <row r="121" spans="1:8">
      <c r="A121" s="198" t="s">
        <v>1676</v>
      </c>
      <c r="B121" s="199" t="s">
        <v>1677</v>
      </c>
      <c r="C121" s="215" t="s">
        <v>3083</v>
      </c>
      <c r="D121" s="215" t="s">
        <v>3083</v>
      </c>
      <c r="E121" s="215" t="s">
        <v>3083</v>
      </c>
      <c r="F121" s="215" t="s">
        <v>3083</v>
      </c>
      <c r="G121" s="215" t="s">
        <v>3083</v>
      </c>
      <c r="H121" s="215" t="s">
        <v>3083</v>
      </c>
    </row>
    <row r="122" spans="1:8">
      <c r="A122" s="198" t="s">
        <v>1855</v>
      </c>
      <c r="B122" s="199" t="s">
        <v>1988</v>
      </c>
      <c r="C122" s="215" t="s">
        <v>3083</v>
      </c>
      <c r="D122" s="215" t="s">
        <v>3083</v>
      </c>
      <c r="E122" s="215" t="s">
        <v>3083</v>
      </c>
      <c r="F122" s="215" t="s">
        <v>3083</v>
      </c>
      <c r="G122" s="215" t="s">
        <v>3083</v>
      </c>
      <c r="H122" s="215" t="s">
        <v>3083</v>
      </c>
    </row>
    <row r="123" spans="1:8">
      <c r="A123" s="198" t="s">
        <v>1807</v>
      </c>
      <c r="B123" s="199" t="s">
        <v>1808</v>
      </c>
      <c r="C123" s="215" t="s">
        <v>3083</v>
      </c>
      <c r="D123" s="215" t="s">
        <v>3083</v>
      </c>
      <c r="E123" s="215" t="s">
        <v>3083</v>
      </c>
      <c r="F123" s="215" t="s">
        <v>3083</v>
      </c>
      <c r="G123" s="215" t="s">
        <v>3083</v>
      </c>
      <c r="H123" s="215" t="s">
        <v>3083</v>
      </c>
    </row>
    <row r="124" spans="1:8">
      <c r="A124" s="198" t="s">
        <v>1810</v>
      </c>
      <c r="B124" s="199" t="s">
        <v>1811</v>
      </c>
      <c r="C124" s="215" t="s">
        <v>3083</v>
      </c>
      <c r="D124" s="215" t="s">
        <v>3083</v>
      </c>
      <c r="E124" s="215" t="s">
        <v>3083</v>
      </c>
      <c r="F124" s="215" t="s">
        <v>3083</v>
      </c>
      <c r="G124" s="215" t="s">
        <v>3083</v>
      </c>
      <c r="H124" s="215" t="s">
        <v>3083</v>
      </c>
    </row>
    <row r="125" spans="1:8">
      <c r="A125" s="198" t="s">
        <v>1812</v>
      </c>
      <c r="B125" s="199" t="s">
        <v>1813</v>
      </c>
      <c r="C125" s="215" t="s">
        <v>3083</v>
      </c>
      <c r="D125" s="215" t="s">
        <v>3083</v>
      </c>
      <c r="E125" s="215" t="s">
        <v>3083</v>
      </c>
      <c r="F125" s="215" t="s">
        <v>3083</v>
      </c>
      <c r="G125" s="215" t="s">
        <v>3083</v>
      </c>
      <c r="H125" s="215" t="s">
        <v>3083</v>
      </c>
    </row>
    <row r="126" spans="1:8">
      <c r="A126" s="198" t="s">
        <v>1814</v>
      </c>
      <c r="B126" s="199" t="s">
        <v>1815</v>
      </c>
      <c r="C126" s="215" t="s">
        <v>3083</v>
      </c>
      <c r="D126" s="215" t="s">
        <v>3083</v>
      </c>
      <c r="E126" s="215" t="s">
        <v>3083</v>
      </c>
      <c r="F126" s="215" t="s">
        <v>3083</v>
      </c>
      <c r="G126" s="215" t="s">
        <v>3083</v>
      </c>
      <c r="H126" s="215" t="s">
        <v>3083</v>
      </c>
    </row>
    <row r="127" spans="1:8">
      <c r="A127" s="198" t="s">
        <v>1816</v>
      </c>
      <c r="B127" s="199" t="s">
        <v>1817</v>
      </c>
      <c r="C127" s="215" t="s">
        <v>3083</v>
      </c>
      <c r="D127" s="215" t="s">
        <v>3083</v>
      </c>
      <c r="E127" s="215" t="s">
        <v>3083</v>
      </c>
      <c r="F127" s="215" t="s">
        <v>3083</v>
      </c>
      <c r="G127" s="215" t="s">
        <v>3083</v>
      </c>
      <c r="H127" s="215" t="s">
        <v>3083</v>
      </c>
    </row>
    <row r="128" spans="1:8">
      <c r="A128" s="198" t="s">
        <v>1818</v>
      </c>
      <c r="B128" s="199" t="s">
        <v>1819</v>
      </c>
      <c r="C128" s="215" t="s">
        <v>3083</v>
      </c>
      <c r="D128" s="215" t="s">
        <v>3083</v>
      </c>
      <c r="E128" s="215" t="s">
        <v>3083</v>
      </c>
      <c r="F128" s="215" t="s">
        <v>3083</v>
      </c>
      <c r="G128" s="215" t="s">
        <v>3083</v>
      </c>
      <c r="H128" s="215" t="s">
        <v>3083</v>
      </c>
    </row>
    <row r="129" spans="1:8">
      <c r="A129" s="198" t="s">
        <v>1820</v>
      </c>
      <c r="B129" s="199" t="s">
        <v>1821</v>
      </c>
      <c r="C129" s="215" t="s">
        <v>3083</v>
      </c>
      <c r="D129" s="215" t="s">
        <v>3083</v>
      </c>
      <c r="E129" s="215" t="s">
        <v>3083</v>
      </c>
      <c r="F129" s="215" t="s">
        <v>3083</v>
      </c>
      <c r="G129" s="215" t="s">
        <v>3083</v>
      </c>
      <c r="H129" s="215" t="s">
        <v>3083</v>
      </c>
    </row>
    <row r="130" spans="1:8">
      <c r="A130" s="198" t="s">
        <v>1822</v>
      </c>
      <c r="B130" s="199" t="s">
        <v>1823</v>
      </c>
      <c r="C130" s="215" t="s">
        <v>3083</v>
      </c>
      <c r="D130" s="215" t="s">
        <v>3083</v>
      </c>
      <c r="E130" s="215" t="s">
        <v>3083</v>
      </c>
      <c r="F130" s="215" t="s">
        <v>3083</v>
      </c>
      <c r="G130" s="215" t="s">
        <v>3083</v>
      </c>
      <c r="H130" s="215" t="s">
        <v>3083</v>
      </c>
    </row>
    <row r="131" spans="1:8">
      <c r="A131" s="198" t="s">
        <v>1824</v>
      </c>
      <c r="B131" s="199" t="s">
        <v>1825</v>
      </c>
      <c r="C131" s="215" t="s">
        <v>3083</v>
      </c>
      <c r="D131" s="215" t="s">
        <v>3083</v>
      </c>
      <c r="E131" s="215" t="s">
        <v>3083</v>
      </c>
      <c r="F131" s="215" t="s">
        <v>3083</v>
      </c>
      <c r="G131" s="215" t="s">
        <v>3083</v>
      </c>
      <c r="H131" s="215" t="s">
        <v>3083</v>
      </c>
    </row>
    <row r="132" spans="1:8">
      <c r="A132" s="198" t="s">
        <v>1896</v>
      </c>
      <c r="B132" s="199" t="s">
        <v>2036</v>
      </c>
      <c r="C132" s="215">
        <v>57.83</v>
      </c>
      <c r="D132" s="215"/>
      <c r="E132" s="215">
        <v>55.87</v>
      </c>
      <c r="F132" s="215"/>
      <c r="G132" s="215">
        <v>55.87</v>
      </c>
      <c r="H132" s="215">
        <v>1.96</v>
      </c>
    </row>
    <row r="133" spans="1:8">
      <c r="A133" s="198" t="s">
        <v>1555</v>
      </c>
      <c r="B133" s="199" t="s">
        <v>1556</v>
      </c>
      <c r="C133" s="215">
        <v>57.83</v>
      </c>
      <c r="D133" s="215"/>
      <c r="E133" s="215">
        <v>55.87</v>
      </c>
      <c r="F133" s="215"/>
      <c r="G133" s="215">
        <v>55.87</v>
      </c>
      <c r="H133" s="215">
        <v>1.96</v>
      </c>
    </row>
    <row r="134" spans="1:8">
      <c r="A134" s="198" t="s">
        <v>1892</v>
      </c>
      <c r="B134" s="199" t="s">
        <v>2030</v>
      </c>
      <c r="C134" s="215">
        <v>67.3</v>
      </c>
      <c r="D134" s="215"/>
      <c r="E134" s="215">
        <v>65</v>
      </c>
      <c r="F134" s="215"/>
      <c r="G134" s="215">
        <v>65</v>
      </c>
      <c r="H134" s="215">
        <v>2.2999999999999998</v>
      </c>
    </row>
    <row r="135" spans="1:8">
      <c r="A135" s="198" t="s">
        <v>1565</v>
      </c>
      <c r="B135" s="199" t="s">
        <v>1566</v>
      </c>
      <c r="C135" s="215">
        <v>67.3</v>
      </c>
      <c r="D135" s="215"/>
      <c r="E135" s="215">
        <v>65</v>
      </c>
      <c r="F135" s="215"/>
      <c r="G135" s="215">
        <v>65</v>
      </c>
      <c r="H135" s="215">
        <v>2.2999999999999998</v>
      </c>
    </row>
    <row r="136" spans="1:8">
      <c r="A136" s="198" t="s">
        <v>1881</v>
      </c>
      <c r="B136" s="199" t="s">
        <v>2021</v>
      </c>
      <c r="C136" s="215">
        <v>4.5</v>
      </c>
      <c r="D136" s="215"/>
      <c r="E136" s="215">
        <v>4.5</v>
      </c>
      <c r="F136" s="215"/>
      <c r="G136" s="215">
        <v>4.5</v>
      </c>
      <c r="H136" s="215"/>
    </row>
    <row r="137" spans="1:8">
      <c r="A137" s="198" t="s">
        <v>1648</v>
      </c>
      <c r="B137" s="199" t="s">
        <v>1649</v>
      </c>
      <c r="C137" s="215">
        <v>4.5</v>
      </c>
      <c r="D137" s="215"/>
      <c r="E137" s="215">
        <v>4.5</v>
      </c>
      <c r="F137" s="215"/>
      <c r="G137" s="215">
        <v>4.5</v>
      </c>
      <c r="H137" s="215"/>
    </row>
    <row r="138" spans="1:8">
      <c r="A138" s="198" t="s">
        <v>1891</v>
      </c>
      <c r="B138" s="199" t="s">
        <v>2029</v>
      </c>
      <c r="C138" s="215">
        <v>10.199999999999999</v>
      </c>
      <c r="D138" s="215"/>
      <c r="E138" s="215">
        <v>10</v>
      </c>
      <c r="F138" s="215"/>
      <c r="G138" s="215">
        <v>10</v>
      </c>
      <c r="H138" s="215">
        <v>0.2</v>
      </c>
    </row>
    <row r="139" spans="1:8">
      <c r="A139" s="198" t="s">
        <v>1593</v>
      </c>
      <c r="B139" s="199" t="s">
        <v>1594</v>
      </c>
      <c r="C139" s="215">
        <v>10.199999999999999</v>
      </c>
      <c r="D139" s="215"/>
      <c r="E139" s="215">
        <v>10</v>
      </c>
      <c r="F139" s="215"/>
      <c r="G139" s="215">
        <v>10</v>
      </c>
      <c r="H139" s="215">
        <v>0.2</v>
      </c>
    </row>
    <row r="140" spans="1:8">
      <c r="A140" s="198" t="s">
        <v>1856</v>
      </c>
      <c r="B140" s="199" t="s">
        <v>1990</v>
      </c>
      <c r="C140" s="215">
        <v>63</v>
      </c>
      <c r="D140" s="215"/>
      <c r="E140" s="215">
        <v>62</v>
      </c>
      <c r="F140" s="215"/>
      <c r="G140" s="215">
        <v>62</v>
      </c>
      <c r="H140" s="215">
        <v>1</v>
      </c>
    </row>
    <row r="141" spans="1:8">
      <c r="A141" s="198" t="s">
        <v>1694</v>
      </c>
      <c r="B141" s="199" t="s">
        <v>1695</v>
      </c>
      <c r="C141" s="215">
        <v>63</v>
      </c>
      <c r="D141" s="215"/>
      <c r="E141" s="215">
        <v>62</v>
      </c>
      <c r="F141" s="215"/>
      <c r="G141" s="215">
        <v>62</v>
      </c>
      <c r="H141" s="215">
        <v>1</v>
      </c>
    </row>
    <row r="142" spans="1:8">
      <c r="A142" s="198" t="s">
        <v>1863</v>
      </c>
      <c r="B142" s="199" t="s">
        <v>1999</v>
      </c>
      <c r="C142" s="215">
        <v>7</v>
      </c>
      <c r="D142" s="215"/>
      <c r="E142" s="215">
        <v>6.5</v>
      </c>
      <c r="F142" s="215"/>
      <c r="G142" s="215">
        <v>6.5</v>
      </c>
      <c r="H142" s="215">
        <v>0.5</v>
      </c>
    </row>
    <row r="143" spans="1:8">
      <c r="A143" s="198" t="s">
        <v>1659</v>
      </c>
      <c r="B143" s="199" t="s">
        <v>1660</v>
      </c>
      <c r="C143" s="215">
        <v>7</v>
      </c>
      <c r="D143" s="215"/>
      <c r="E143" s="215">
        <v>6.5</v>
      </c>
      <c r="F143" s="215"/>
      <c r="G143" s="215">
        <v>6.5</v>
      </c>
      <c r="H143" s="215">
        <v>0.5</v>
      </c>
    </row>
    <row r="144" spans="1:8">
      <c r="A144" s="198" t="s">
        <v>1878</v>
      </c>
      <c r="B144" s="199" t="s">
        <v>2017</v>
      </c>
      <c r="C144" s="215">
        <v>60</v>
      </c>
      <c r="D144" s="215"/>
      <c r="E144" s="215">
        <v>60</v>
      </c>
      <c r="F144" s="215"/>
      <c r="G144" s="215">
        <v>60</v>
      </c>
      <c r="H144" s="215"/>
    </row>
    <row r="145" spans="1:8">
      <c r="A145" s="198" t="s">
        <v>1563</v>
      </c>
      <c r="B145" s="199" t="s">
        <v>1564</v>
      </c>
      <c r="C145" s="215">
        <v>60</v>
      </c>
      <c r="D145" s="215"/>
      <c r="E145" s="215">
        <v>60</v>
      </c>
      <c r="F145" s="215"/>
      <c r="G145" s="215">
        <v>60</v>
      </c>
      <c r="H145" s="215"/>
    </row>
    <row r="146" spans="1:8">
      <c r="A146" s="198" t="s">
        <v>1971</v>
      </c>
      <c r="B146" s="199" t="s">
        <v>1989</v>
      </c>
      <c r="C146" s="215"/>
      <c r="D146" s="215"/>
      <c r="E146" s="215"/>
      <c r="F146" s="215"/>
      <c r="G146" s="215"/>
      <c r="H146" s="215"/>
    </row>
    <row r="147" spans="1:8">
      <c r="A147" s="198" t="s">
        <v>1965</v>
      </c>
      <c r="B147" s="199" t="s">
        <v>1981</v>
      </c>
      <c r="C147" s="215">
        <v>27.6</v>
      </c>
      <c r="D147" s="215"/>
      <c r="E147" s="215">
        <v>27</v>
      </c>
      <c r="F147" s="215"/>
      <c r="G147" s="215">
        <v>27</v>
      </c>
      <c r="H147" s="215">
        <v>0.6</v>
      </c>
    </row>
    <row r="148" spans="1:8">
      <c r="A148" s="198" t="s">
        <v>1667</v>
      </c>
      <c r="B148" s="199" t="s">
        <v>1668</v>
      </c>
      <c r="C148" s="215">
        <v>27.6</v>
      </c>
      <c r="D148" s="215"/>
      <c r="E148" s="215">
        <v>27</v>
      </c>
      <c r="F148" s="215"/>
      <c r="G148" s="215">
        <v>27</v>
      </c>
      <c r="H148" s="215">
        <v>0.6</v>
      </c>
    </row>
    <row r="149" spans="1:8">
      <c r="A149" s="198" t="s">
        <v>1902</v>
      </c>
      <c r="B149" s="199" t="s">
        <v>2046</v>
      </c>
      <c r="C149" s="215">
        <v>16.64</v>
      </c>
      <c r="D149" s="215"/>
      <c r="E149" s="215">
        <v>16.64</v>
      </c>
      <c r="F149" s="215"/>
      <c r="G149" s="215">
        <v>16.64</v>
      </c>
      <c r="H149" s="215"/>
    </row>
    <row r="150" spans="1:8">
      <c r="A150" s="198" t="s">
        <v>1704</v>
      </c>
      <c r="B150" s="199" t="s">
        <v>1705</v>
      </c>
      <c r="C150" s="215">
        <v>16.64</v>
      </c>
      <c r="D150" s="215"/>
      <c r="E150" s="215">
        <v>16.64</v>
      </c>
      <c r="F150" s="215"/>
      <c r="G150" s="215">
        <v>16.64</v>
      </c>
      <c r="H150" s="215"/>
    </row>
    <row r="151" spans="1:8">
      <c r="A151" s="198" t="s">
        <v>1972</v>
      </c>
      <c r="B151" s="199" t="s">
        <v>2009</v>
      </c>
      <c r="C151" s="215">
        <v>27</v>
      </c>
      <c r="D151" s="215"/>
      <c r="E151" s="215">
        <v>27</v>
      </c>
      <c r="F151" s="215"/>
      <c r="G151" s="215">
        <v>27</v>
      </c>
      <c r="H151" s="215"/>
    </row>
    <row r="152" spans="1:8" ht="27">
      <c r="A152" s="198" t="s">
        <v>1760</v>
      </c>
      <c r="B152" s="199" t="s">
        <v>1761</v>
      </c>
      <c r="C152" s="215">
        <v>27</v>
      </c>
      <c r="D152" s="215"/>
      <c r="E152" s="215">
        <v>27</v>
      </c>
      <c r="F152" s="215"/>
      <c r="G152" s="215">
        <v>27</v>
      </c>
      <c r="H152" s="215"/>
    </row>
    <row r="153" spans="1:8">
      <c r="A153" s="198" t="s">
        <v>1876</v>
      </c>
      <c r="B153" s="199" t="s">
        <v>2015</v>
      </c>
      <c r="C153" s="215">
        <v>12</v>
      </c>
      <c r="D153" s="215"/>
      <c r="E153" s="215">
        <v>11</v>
      </c>
      <c r="F153" s="215"/>
      <c r="G153" s="215">
        <v>11</v>
      </c>
      <c r="H153" s="215">
        <v>1</v>
      </c>
    </row>
    <row r="154" spans="1:8" ht="14.25" customHeight="1">
      <c r="A154" s="198" t="s">
        <v>1637</v>
      </c>
      <c r="B154" s="199" t="s">
        <v>1638</v>
      </c>
      <c r="C154" s="215">
        <v>12</v>
      </c>
      <c r="D154" s="215"/>
      <c r="E154" s="215">
        <v>11</v>
      </c>
      <c r="F154" s="215"/>
      <c r="G154" s="215">
        <v>11</v>
      </c>
      <c r="H154" s="215">
        <v>1</v>
      </c>
    </row>
    <row r="155" spans="1:8">
      <c r="A155" s="198" t="s">
        <v>1870</v>
      </c>
      <c r="B155" s="199" t="s">
        <v>2035</v>
      </c>
      <c r="C155" s="215" t="s">
        <v>3083</v>
      </c>
      <c r="D155" s="215" t="s">
        <v>3083</v>
      </c>
      <c r="E155" s="215" t="s">
        <v>3083</v>
      </c>
      <c r="F155" s="215" t="s">
        <v>3083</v>
      </c>
      <c r="G155" s="215" t="s">
        <v>3083</v>
      </c>
      <c r="H155" s="215" t="s">
        <v>3083</v>
      </c>
    </row>
    <row r="156" spans="1:8">
      <c r="A156" s="198" t="s">
        <v>1686</v>
      </c>
      <c r="B156" s="199" t="s">
        <v>1687</v>
      </c>
      <c r="C156" s="215" t="s">
        <v>3083</v>
      </c>
      <c r="D156" s="215" t="s">
        <v>3083</v>
      </c>
      <c r="E156" s="215" t="s">
        <v>3083</v>
      </c>
      <c r="F156" s="215" t="s">
        <v>3083</v>
      </c>
      <c r="G156" s="215" t="s">
        <v>3083</v>
      </c>
      <c r="H156" s="215" t="s">
        <v>3083</v>
      </c>
    </row>
    <row r="157" spans="1:8">
      <c r="A157" s="198" t="s">
        <v>1970</v>
      </c>
      <c r="B157" s="199" t="s">
        <v>1994</v>
      </c>
      <c r="C157" s="215">
        <v>13.4</v>
      </c>
      <c r="D157" s="215"/>
      <c r="E157" s="215">
        <v>13.1</v>
      </c>
      <c r="F157" s="215"/>
      <c r="G157" s="215">
        <v>13.1</v>
      </c>
      <c r="H157" s="215">
        <v>0.3</v>
      </c>
    </row>
    <row r="158" spans="1:8">
      <c r="A158" s="198" t="s">
        <v>1751</v>
      </c>
      <c r="B158" s="199" t="s">
        <v>1752</v>
      </c>
      <c r="C158" s="215">
        <v>13.4</v>
      </c>
      <c r="D158" s="215"/>
      <c r="E158" s="215">
        <v>13.1</v>
      </c>
      <c r="F158" s="215"/>
      <c r="G158" s="215">
        <v>13.1</v>
      </c>
      <c r="H158" s="215">
        <v>0.3</v>
      </c>
    </row>
    <row r="159" spans="1:8">
      <c r="A159" s="198" t="s">
        <v>1869</v>
      </c>
      <c r="B159" s="199" t="s">
        <v>1987</v>
      </c>
      <c r="C159" s="215">
        <v>9.41</v>
      </c>
      <c r="D159" s="215"/>
      <c r="E159" s="215">
        <v>8.24</v>
      </c>
      <c r="F159" s="215"/>
      <c r="G159" s="215">
        <v>8.24</v>
      </c>
      <c r="H159" s="215">
        <v>1.17</v>
      </c>
    </row>
    <row r="160" spans="1:8">
      <c r="A160" s="198" t="s">
        <v>1655</v>
      </c>
      <c r="B160" s="199" t="s">
        <v>1656</v>
      </c>
      <c r="C160" s="215">
        <v>6.21</v>
      </c>
      <c r="D160" s="215"/>
      <c r="E160" s="215">
        <v>5.24</v>
      </c>
      <c r="F160" s="215"/>
      <c r="G160" s="215">
        <v>5.24</v>
      </c>
      <c r="H160" s="215">
        <v>0.97</v>
      </c>
    </row>
    <row r="161" spans="1:8">
      <c r="A161" s="198" t="s">
        <v>1657</v>
      </c>
      <c r="B161" s="199" t="s">
        <v>1658</v>
      </c>
      <c r="C161" s="215">
        <v>3.2</v>
      </c>
      <c r="D161" s="215"/>
      <c r="E161" s="215">
        <v>3</v>
      </c>
      <c r="F161" s="215"/>
      <c r="G161" s="215">
        <v>3</v>
      </c>
      <c r="H161" s="215">
        <v>0.2</v>
      </c>
    </row>
    <row r="162" spans="1:8" ht="27">
      <c r="A162" s="198" t="s">
        <v>1889</v>
      </c>
      <c r="B162" s="199" t="s">
        <v>2011</v>
      </c>
      <c r="C162" s="215">
        <v>8.15</v>
      </c>
      <c r="D162" s="215"/>
      <c r="E162" s="215">
        <v>8.15</v>
      </c>
      <c r="F162" s="215"/>
      <c r="G162" s="215">
        <v>8.15</v>
      </c>
      <c r="H162" s="215"/>
    </row>
    <row r="163" spans="1:8" ht="27">
      <c r="A163" s="198" t="s">
        <v>1728</v>
      </c>
      <c r="B163" s="199" t="s">
        <v>1729</v>
      </c>
      <c r="C163" s="215">
        <v>8.15</v>
      </c>
      <c r="D163" s="215"/>
      <c r="E163" s="215">
        <v>8.15</v>
      </c>
      <c r="F163" s="215"/>
      <c r="G163" s="215">
        <v>8.15</v>
      </c>
      <c r="H163" s="215"/>
    </row>
    <row r="164" spans="1:8">
      <c r="A164" s="198" t="s">
        <v>1867</v>
      </c>
      <c r="B164" s="199" t="s">
        <v>2004</v>
      </c>
      <c r="C164" s="215">
        <v>19.5</v>
      </c>
      <c r="D164" s="215"/>
      <c r="E164" s="215">
        <v>19.5</v>
      </c>
      <c r="F164" s="215"/>
      <c r="G164" s="215">
        <v>19.5</v>
      </c>
      <c r="H164" s="215"/>
    </row>
    <row r="165" spans="1:8" ht="27">
      <c r="A165" s="198" t="s">
        <v>1665</v>
      </c>
      <c r="B165" s="199" t="s">
        <v>1666</v>
      </c>
      <c r="C165" s="215">
        <v>19.5</v>
      </c>
      <c r="D165" s="215"/>
      <c r="E165" s="215">
        <v>19.5</v>
      </c>
      <c r="F165" s="215"/>
      <c r="G165" s="215">
        <v>19.5</v>
      </c>
      <c r="H165" s="215"/>
    </row>
    <row r="166" spans="1:8">
      <c r="A166" s="198" t="s">
        <v>1886</v>
      </c>
      <c r="B166" s="199" t="s">
        <v>2026</v>
      </c>
      <c r="C166" s="215">
        <v>19</v>
      </c>
      <c r="D166" s="215"/>
      <c r="E166" s="215">
        <v>19</v>
      </c>
      <c r="F166" s="215"/>
      <c r="G166" s="215">
        <v>19</v>
      </c>
      <c r="H166" s="215"/>
    </row>
    <row r="167" spans="1:8">
      <c r="A167" s="198" t="s">
        <v>1700</v>
      </c>
      <c r="B167" s="199" t="s">
        <v>1701</v>
      </c>
      <c r="C167" s="215">
        <v>19</v>
      </c>
      <c r="D167" s="215"/>
      <c r="E167" s="215">
        <v>19</v>
      </c>
      <c r="F167" s="215"/>
      <c r="G167" s="215">
        <v>19</v>
      </c>
      <c r="H167" s="215"/>
    </row>
    <row r="168" spans="1:8">
      <c r="A168" s="198" t="s">
        <v>1901</v>
      </c>
      <c r="B168" s="199" t="s">
        <v>2044</v>
      </c>
      <c r="C168" s="215">
        <v>5</v>
      </c>
      <c r="D168" s="215"/>
      <c r="E168" s="215">
        <v>5</v>
      </c>
      <c r="F168" s="215"/>
      <c r="G168" s="215">
        <v>5</v>
      </c>
      <c r="H168" s="215"/>
    </row>
    <row r="169" spans="1:8" ht="27">
      <c r="A169" s="198" t="s">
        <v>1663</v>
      </c>
      <c r="B169" s="199" t="s">
        <v>1664</v>
      </c>
      <c r="C169" s="215">
        <v>5</v>
      </c>
      <c r="D169" s="215"/>
      <c r="E169" s="215">
        <v>5</v>
      </c>
      <c r="F169" s="215"/>
      <c r="G169" s="215">
        <v>5</v>
      </c>
      <c r="H169" s="215"/>
    </row>
    <row r="170" spans="1:8">
      <c r="A170" s="198" t="s">
        <v>1875</v>
      </c>
      <c r="B170" s="199" t="s">
        <v>2014</v>
      </c>
      <c r="C170" s="215">
        <v>11.57</v>
      </c>
      <c r="D170" s="215"/>
      <c r="E170" s="215">
        <v>11.57</v>
      </c>
      <c r="F170" s="215"/>
      <c r="G170" s="215">
        <v>11.57</v>
      </c>
      <c r="H170" s="215"/>
    </row>
    <row r="171" spans="1:8">
      <c r="A171" s="198" t="s">
        <v>1726</v>
      </c>
      <c r="B171" s="199" t="s">
        <v>1727</v>
      </c>
      <c r="C171" s="215">
        <v>11.57</v>
      </c>
      <c r="D171" s="215"/>
      <c r="E171" s="215">
        <v>11.57</v>
      </c>
      <c r="F171" s="215"/>
      <c r="G171" s="215">
        <v>11.57</v>
      </c>
      <c r="H171" s="215"/>
    </row>
    <row r="172" spans="1:8" ht="27">
      <c r="A172" s="198" t="s">
        <v>1890</v>
      </c>
      <c r="B172" s="199" t="s">
        <v>2020</v>
      </c>
      <c r="C172" s="215">
        <v>22</v>
      </c>
      <c r="D172" s="215"/>
      <c r="E172" s="215">
        <v>22</v>
      </c>
      <c r="F172" s="215"/>
      <c r="G172" s="215">
        <v>22</v>
      </c>
      <c r="H172" s="215"/>
    </row>
    <row r="173" spans="1:8" ht="27">
      <c r="A173" s="198" t="s">
        <v>1696</v>
      </c>
      <c r="B173" s="199" t="s">
        <v>1697</v>
      </c>
      <c r="C173" s="215">
        <v>22</v>
      </c>
      <c r="D173" s="215"/>
      <c r="E173" s="215">
        <v>22</v>
      </c>
      <c r="F173" s="215"/>
      <c r="G173" s="215">
        <v>22</v>
      </c>
      <c r="H173" s="215"/>
    </row>
    <row r="174" spans="1:8">
      <c r="A174" s="198" t="s">
        <v>1859</v>
      </c>
      <c r="B174" s="199" t="s">
        <v>1995</v>
      </c>
      <c r="C174" s="215">
        <v>43.89</v>
      </c>
      <c r="D174" s="215"/>
      <c r="E174" s="215">
        <v>42.92</v>
      </c>
      <c r="F174" s="215">
        <v>27.21</v>
      </c>
      <c r="G174" s="215">
        <v>15.71</v>
      </c>
      <c r="H174" s="215">
        <v>0.97</v>
      </c>
    </row>
    <row r="175" spans="1:8">
      <c r="A175" s="198" t="s">
        <v>1579</v>
      </c>
      <c r="B175" s="199" t="s">
        <v>1580</v>
      </c>
      <c r="C175" s="215">
        <v>43.89</v>
      </c>
      <c r="D175" s="215"/>
      <c r="E175" s="215">
        <v>42.92</v>
      </c>
      <c r="F175" s="215">
        <v>27.21</v>
      </c>
      <c r="G175" s="215">
        <v>15.71</v>
      </c>
      <c r="H175" s="215">
        <v>0.97</v>
      </c>
    </row>
    <row r="176" spans="1:8">
      <c r="A176" s="198" t="s">
        <v>1871</v>
      </c>
      <c r="B176" s="199" t="s">
        <v>2006</v>
      </c>
      <c r="C176" s="215">
        <v>146</v>
      </c>
      <c r="D176" s="215"/>
      <c r="E176" s="215">
        <v>146</v>
      </c>
      <c r="F176" s="215"/>
      <c r="G176" s="215">
        <v>146</v>
      </c>
      <c r="H176" s="215"/>
    </row>
    <row r="177" spans="1:8">
      <c r="A177" s="198" t="s">
        <v>1557</v>
      </c>
      <c r="B177" s="199" t="s">
        <v>1558</v>
      </c>
      <c r="C177" s="215">
        <v>146</v>
      </c>
      <c r="D177" s="215"/>
      <c r="E177" s="215">
        <v>146</v>
      </c>
      <c r="F177" s="215"/>
      <c r="G177" s="215">
        <v>146</v>
      </c>
      <c r="H177" s="215"/>
    </row>
    <row r="178" spans="1:8">
      <c r="A178" s="198" t="s">
        <v>1877</v>
      </c>
      <c r="B178" s="199" t="s">
        <v>2016</v>
      </c>
      <c r="C178" s="215" t="s">
        <v>3083</v>
      </c>
      <c r="D178" s="215" t="s">
        <v>3083</v>
      </c>
      <c r="E178" s="215" t="s">
        <v>3083</v>
      </c>
      <c r="F178" s="215" t="s">
        <v>3083</v>
      </c>
      <c r="G178" s="215" t="s">
        <v>3083</v>
      </c>
      <c r="H178" s="215" t="s">
        <v>3083</v>
      </c>
    </row>
    <row r="179" spans="1:8">
      <c r="A179" s="198" t="s">
        <v>1692</v>
      </c>
      <c r="B179" s="199" t="s">
        <v>1693</v>
      </c>
      <c r="C179" s="215" t="s">
        <v>3083</v>
      </c>
      <c r="D179" s="215" t="s">
        <v>3083</v>
      </c>
      <c r="E179" s="215" t="s">
        <v>3083</v>
      </c>
      <c r="F179" s="215" t="s">
        <v>3083</v>
      </c>
      <c r="G179" s="215" t="s">
        <v>3083</v>
      </c>
      <c r="H179" s="215" t="s">
        <v>3083</v>
      </c>
    </row>
    <row r="180" spans="1:8">
      <c r="A180" s="198" t="s">
        <v>1868</v>
      </c>
      <c r="B180" s="199" t="s">
        <v>2005</v>
      </c>
      <c r="C180" s="215">
        <v>67.36</v>
      </c>
      <c r="D180" s="215"/>
      <c r="E180" s="215">
        <v>66.91</v>
      </c>
      <c r="F180" s="215">
        <v>49</v>
      </c>
      <c r="G180" s="215">
        <v>17.91</v>
      </c>
      <c r="H180" s="215">
        <v>0.44</v>
      </c>
    </row>
    <row r="181" spans="1:8">
      <c r="A181" s="198" t="s">
        <v>1631</v>
      </c>
      <c r="B181" s="199" t="s">
        <v>1632</v>
      </c>
      <c r="C181" s="215">
        <v>57.15</v>
      </c>
      <c r="D181" s="215"/>
      <c r="E181" s="215">
        <v>56.7</v>
      </c>
      <c r="F181" s="215">
        <v>49</v>
      </c>
      <c r="G181" s="215">
        <v>7.7</v>
      </c>
      <c r="H181" s="215">
        <v>0.44</v>
      </c>
    </row>
    <row r="182" spans="1:8">
      <c r="A182" s="198" t="s">
        <v>1633</v>
      </c>
      <c r="B182" s="199" t="s">
        <v>1634</v>
      </c>
      <c r="C182" s="215">
        <v>10.210000000000001</v>
      </c>
      <c r="D182" s="215"/>
      <c r="E182" s="215">
        <v>10.210000000000001</v>
      </c>
      <c r="F182" s="215"/>
      <c r="G182" s="215">
        <v>10.210000000000001</v>
      </c>
      <c r="H182" s="215"/>
    </row>
    <row r="183" spans="1:8">
      <c r="A183" s="198" t="s">
        <v>1874</v>
      </c>
      <c r="B183" s="199" t="s">
        <v>2010</v>
      </c>
      <c r="C183" s="215">
        <v>47.93</v>
      </c>
      <c r="D183" s="215"/>
      <c r="E183" s="215">
        <v>47.13</v>
      </c>
      <c r="F183" s="215"/>
      <c r="G183" s="215">
        <v>47.13</v>
      </c>
      <c r="H183" s="215">
        <v>0.8</v>
      </c>
    </row>
    <row r="184" spans="1:8">
      <c r="A184" s="198" t="s">
        <v>1577</v>
      </c>
      <c r="B184" s="199" t="s">
        <v>1578</v>
      </c>
      <c r="C184" s="215">
        <v>47.93</v>
      </c>
      <c r="D184" s="215"/>
      <c r="E184" s="215">
        <v>47.13</v>
      </c>
      <c r="F184" s="215"/>
      <c r="G184" s="215">
        <v>47.13</v>
      </c>
      <c r="H184" s="215">
        <v>0.8</v>
      </c>
    </row>
    <row r="185" spans="1:8">
      <c r="A185" s="198" t="s">
        <v>1895</v>
      </c>
      <c r="B185" s="199" t="s">
        <v>2034</v>
      </c>
      <c r="C185" s="215">
        <v>19.010000000000002</v>
      </c>
      <c r="D185" s="215"/>
      <c r="E185" s="215">
        <v>19.010000000000002</v>
      </c>
      <c r="F185" s="215"/>
      <c r="G185" s="215">
        <v>19.010000000000002</v>
      </c>
      <c r="H185" s="215"/>
    </row>
    <row r="186" spans="1:8">
      <c r="A186" s="198" t="s">
        <v>1702</v>
      </c>
      <c r="B186" s="199" t="s">
        <v>1703</v>
      </c>
      <c r="C186" s="215">
        <v>19.010000000000002</v>
      </c>
      <c r="D186" s="215"/>
      <c r="E186" s="215">
        <v>19.010000000000002</v>
      </c>
      <c r="F186" s="215"/>
      <c r="G186" s="215">
        <v>19.010000000000002</v>
      </c>
      <c r="H186" s="215"/>
    </row>
    <row r="187" spans="1:8">
      <c r="A187" s="198" t="s">
        <v>1888</v>
      </c>
      <c r="B187" s="199" t="s">
        <v>2028</v>
      </c>
      <c r="C187" s="215">
        <v>6.3</v>
      </c>
      <c r="D187" s="215"/>
      <c r="E187" s="215">
        <v>6</v>
      </c>
      <c r="F187" s="215"/>
      <c r="G187" s="215">
        <v>6</v>
      </c>
      <c r="H187" s="215">
        <v>0.3</v>
      </c>
    </row>
    <row r="188" spans="1:8">
      <c r="A188" s="198" t="s">
        <v>1661</v>
      </c>
      <c r="B188" s="199" t="s">
        <v>1662</v>
      </c>
      <c r="C188" s="215">
        <v>6.3</v>
      </c>
      <c r="D188" s="215"/>
      <c r="E188" s="215">
        <v>6</v>
      </c>
      <c r="F188" s="215"/>
      <c r="G188" s="215">
        <v>6</v>
      </c>
      <c r="H188" s="215">
        <v>0.3</v>
      </c>
    </row>
    <row r="189" spans="1:8">
      <c r="A189" s="198" t="s">
        <v>1903</v>
      </c>
      <c r="B189" s="199" t="s">
        <v>2047</v>
      </c>
      <c r="C189" s="215">
        <v>270</v>
      </c>
      <c r="D189" s="215"/>
      <c r="E189" s="215">
        <v>190</v>
      </c>
      <c r="F189" s="215"/>
      <c r="G189" s="215">
        <v>190</v>
      </c>
      <c r="H189" s="215">
        <v>80</v>
      </c>
    </row>
    <row r="190" spans="1:8">
      <c r="A190" s="198" t="s">
        <v>1559</v>
      </c>
      <c r="B190" s="199" t="s">
        <v>1560</v>
      </c>
      <c r="C190" s="215">
        <v>270</v>
      </c>
      <c r="D190" s="215"/>
      <c r="E190" s="215">
        <v>190</v>
      </c>
      <c r="F190" s="215"/>
      <c r="G190" s="215">
        <v>190</v>
      </c>
      <c r="H190" s="215">
        <v>80</v>
      </c>
    </row>
    <row r="191" spans="1:8">
      <c r="A191" s="198" t="s">
        <v>2112</v>
      </c>
      <c r="B191" s="199" t="s">
        <v>2113</v>
      </c>
      <c r="C191" s="215"/>
      <c r="D191" s="215"/>
      <c r="E191" s="215"/>
      <c r="F191" s="215"/>
      <c r="G191" s="215"/>
      <c r="H191" s="215"/>
    </row>
    <row r="192" spans="1:8">
      <c r="A192" s="198" t="s">
        <v>1894</v>
      </c>
      <c r="B192" s="199" t="s">
        <v>2033</v>
      </c>
      <c r="C192" s="215">
        <v>2.6</v>
      </c>
      <c r="D192" s="215"/>
      <c r="E192" s="215">
        <v>2.6</v>
      </c>
      <c r="F192" s="215"/>
      <c r="G192" s="215">
        <v>2.6</v>
      </c>
      <c r="H192" s="215"/>
    </row>
    <row r="193" spans="1:8">
      <c r="A193" s="198" t="s">
        <v>1650</v>
      </c>
      <c r="B193" s="199" t="s">
        <v>1651</v>
      </c>
      <c r="C193" s="215">
        <v>2.6</v>
      </c>
      <c r="D193" s="215"/>
      <c r="E193" s="215">
        <v>2.6</v>
      </c>
      <c r="F193" s="215"/>
      <c r="G193" s="215">
        <v>2.6</v>
      </c>
      <c r="H193" s="215"/>
    </row>
    <row r="194" spans="1:8">
      <c r="A194" s="198" t="s">
        <v>2037</v>
      </c>
      <c r="B194" s="199" t="s">
        <v>2038</v>
      </c>
      <c r="C194" s="215">
        <v>18.899999999999999</v>
      </c>
      <c r="D194" s="215"/>
      <c r="E194" s="215">
        <v>18.899999999999999</v>
      </c>
      <c r="F194" s="215"/>
      <c r="G194" s="215">
        <v>18.899999999999999</v>
      </c>
      <c r="H194" s="215"/>
    </row>
    <row r="195" spans="1:8">
      <c r="A195" s="198" t="s">
        <v>2957</v>
      </c>
      <c r="B195" s="199" t="s">
        <v>2958</v>
      </c>
      <c r="C195" s="215">
        <v>18.899999999999999</v>
      </c>
      <c r="D195" s="215"/>
      <c r="E195" s="215">
        <v>18.899999999999999</v>
      </c>
      <c r="F195" s="215"/>
      <c r="G195" s="215">
        <v>18.899999999999999</v>
      </c>
      <c r="H195" s="215"/>
    </row>
    <row r="196" spans="1:8">
      <c r="A196" s="198" t="s">
        <v>2959</v>
      </c>
      <c r="B196" s="199" t="s">
        <v>2960</v>
      </c>
      <c r="C196" s="215"/>
      <c r="D196" s="215"/>
      <c r="E196" s="215"/>
      <c r="F196" s="215"/>
      <c r="G196" s="215"/>
      <c r="H196" s="215"/>
    </row>
    <row r="197" spans="1:8">
      <c r="A197" s="216"/>
      <c r="B197" s="216"/>
      <c r="C197" s="216"/>
      <c r="D197" s="216"/>
      <c r="E197" s="216"/>
      <c r="F197" s="216"/>
      <c r="G197" s="216"/>
      <c r="H197" s="216"/>
    </row>
  </sheetData>
  <autoFilter ref="A5:H196"/>
  <mergeCells count="9">
    <mergeCell ref="A6:B6"/>
    <mergeCell ref="A2:H2"/>
    <mergeCell ref="A3:C3"/>
    <mergeCell ref="A4:A5"/>
    <mergeCell ref="B4:B5"/>
    <mergeCell ref="C4:C5"/>
    <mergeCell ref="D4:D5"/>
    <mergeCell ref="E4:G4"/>
    <mergeCell ref="H4:H5"/>
  </mergeCells>
  <phoneticPr fontId="22" type="noConversion"/>
  <pageMargins left="0" right="0" top="0.74803149606299213" bottom="0" header="0.31496062992125984" footer="0.31496062992125984"/>
  <pageSetup paperSize="9" scale="6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2"/>
  <sheetViews>
    <sheetView showGridLines="0" showZeros="0" workbookViewId="0">
      <pane ySplit="6" topLeftCell="A127" activePane="bottomLeft" state="frozen"/>
      <selection activeCell="D17" sqref="D17"/>
      <selection pane="bottomLeft" activeCell="D187" sqref="D187"/>
    </sheetView>
  </sheetViews>
  <sheetFormatPr defaultColWidth="9" defaultRowHeight="13.5"/>
  <cols>
    <col min="1" max="1" width="34.625" style="92" customWidth="1"/>
    <col min="2" max="2" width="16.625" style="92" customWidth="1"/>
    <col min="3" max="3" width="19.125" style="91" customWidth="1"/>
    <col min="4" max="4" width="14.125" style="91" customWidth="1"/>
    <col min="5" max="5" width="35.25" style="92" customWidth="1"/>
    <col min="6" max="6" width="18.125" style="91" customWidth="1"/>
    <col min="7" max="7" width="17.375" style="91" customWidth="1"/>
    <col min="8" max="8" width="15.25" style="92" customWidth="1"/>
    <col min="9" max="16384" width="9" style="92"/>
  </cols>
  <sheetData>
    <row r="1" spans="1:8" ht="14.25">
      <c r="A1" s="306" t="s">
        <v>1977</v>
      </c>
      <c r="B1" s="307"/>
      <c r="C1" s="308"/>
      <c r="D1" s="308"/>
    </row>
    <row r="2" spans="1:8" s="309" customFormat="1" ht="22.5" customHeight="1">
      <c r="A2" s="424" t="s">
        <v>3024</v>
      </c>
      <c r="B2" s="424"/>
      <c r="C2" s="424"/>
      <c r="D2" s="424"/>
      <c r="E2" s="424"/>
      <c r="F2" s="424"/>
      <c r="G2" s="424"/>
      <c r="H2" s="424"/>
    </row>
    <row r="3" spans="1:8">
      <c r="G3" s="433" t="s">
        <v>2132</v>
      </c>
      <c r="H3" s="433"/>
    </row>
    <row r="4" spans="1:8">
      <c r="A4" s="427" t="s">
        <v>964</v>
      </c>
      <c r="B4" s="428"/>
      <c r="C4" s="428"/>
      <c r="D4" s="429"/>
      <c r="E4" s="427" t="s">
        <v>965</v>
      </c>
      <c r="F4" s="428"/>
      <c r="G4" s="428"/>
      <c r="H4" s="429"/>
    </row>
    <row r="5" spans="1:8" ht="15.6" customHeight="1">
      <c r="A5" s="430" t="s">
        <v>10</v>
      </c>
      <c r="B5" s="80" t="s">
        <v>2123</v>
      </c>
      <c r="C5" s="80" t="s">
        <v>2124</v>
      </c>
      <c r="D5" s="431" t="s">
        <v>2135</v>
      </c>
      <c r="E5" s="430" t="s">
        <v>10</v>
      </c>
      <c r="F5" s="81" t="s">
        <v>2125</v>
      </c>
      <c r="G5" s="81" t="s">
        <v>2126</v>
      </c>
      <c r="H5" s="425" t="s">
        <v>2133</v>
      </c>
    </row>
    <row r="6" spans="1:8" ht="14.25">
      <c r="A6" s="430"/>
      <c r="B6" s="80" t="s">
        <v>1944</v>
      </c>
      <c r="C6" s="80" t="s">
        <v>1944</v>
      </c>
      <c r="D6" s="432"/>
      <c r="E6" s="430"/>
      <c r="F6" s="81" t="s">
        <v>1913</v>
      </c>
      <c r="G6" s="81" t="s">
        <v>1913</v>
      </c>
      <c r="H6" s="426"/>
    </row>
    <row r="7" spans="1:8">
      <c r="A7" s="310" t="s">
        <v>1080</v>
      </c>
      <c r="B7" s="61">
        <v>0</v>
      </c>
      <c r="C7" s="61"/>
      <c r="D7" s="311"/>
      <c r="E7" s="310" t="s">
        <v>1081</v>
      </c>
      <c r="F7" s="87">
        <v>0</v>
      </c>
      <c r="G7" s="64">
        <f>G8+G14+G20</f>
        <v>0</v>
      </c>
      <c r="H7" s="64">
        <f>H8+H14+H20</f>
        <v>0</v>
      </c>
    </row>
    <row r="8" spans="1:8" ht="27">
      <c r="A8" s="310" t="s">
        <v>1082</v>
      </c>
      <c r="B8" s="61">
        <v>0</v>
      </c>
      <c r="C8" s="61"/>
      <c r="D8" s="311"/>
      <c r="E8" s="312" t="s">
        <v>1083</v>
      </c>
      <c r="F8" s="64">
        <f>SUM(F9:F13)</f>
        <v>0</v>
      </c>
      <c r="G8" s="64">
        <f>SUM(G9:G13)</f>
        <v>0</v>
      </c>
      <c r="H8" s="255">
        <f t="shared" ref="H8:H71" si="0">G8-F8</f>
        <v>0</v>
      </c>
    </row>
    <row r="9" spans="1:8">
      <c r="A9" s="310" t="s">
        <v>1084</v>
      </c>
      <c r="B9" s="61">
        <v>0</v>
      </c>
      <c r="C9" s="61"/>
      <c r="D9" s="311"/>
      <c r="E9" s="312" t="s">
        <v>1085</v>
      </c>
      <c r="F9" s="87">
        <v>0</v>
      </c>
      <c r="G9" s="64">
        <v>0</v>
      </c>
      <c r="H9" s="255">
        <f t="shared" si="0"/>
        <v>0</v>
      </c>
    </row>
    <row r="10" spans="1:8">
      <c r="A10" s="310" t="s">
        <v>1086</v>
      </c>
      <c r="B10" s="61">
        <v>0</v>
      </c>
      <c r="C10" s="61"/>
      <c r="D10" s="311"/>
      <c r="E10" s="312" t="s">
        <v>1087</v>
      </c>
      <c r="F10" s="87">
        <v>0</v>
      </c>
      <c r="G10" s="64"/>
      <c r="H10" s="255">
        <f t="shared" si="0"/>
        <v>0</v>
      </c>
    </row>
    <row r="11" spans="1:8">
      <c r="A11" s="310" t="s">
        <v>1088</v>
      </c>
      <c r="B11" s="61">
        <v>0</v>
      </c>
      <c r="C11" s="61"/>
      <c r="D11" s="311"/>
      <c r="E11" s="312" t="s">
        <v>1089</v>
      </c>
      <c r="F11" s="87">
        <v>0</v>
      </c>
      <c r="G11" s="64"/>
      <c r="H11" s="255">
        <f t="shared" si="0"/>
        <v>0</v>
      </c>
    </row>
    <row r="12" spans="1:8">
      <c r="A12" s="310" t="s">
        <v>1090</v>
      </c>
      <c r="B12" s="61">
        <f>SUM(B13:B17)</f>
        <v>138500.47999999998</v>
      </c>
      <c r="C12" s="313">
        <f>SUM(C13,C14,C15,C16,C17)</f>
        <v>138500.49</v>
      </c>
      <c r="D12" s="313">
        <f>SUM(D13,D14,D15,D16,D17)</f>
        <v>1.0000000002037268E-2</v>
      </c>
      <c r="E12" s="312" t="s">
        <v>1091</v>
      </c>
      <c r="F12" s="87">
        <v>0</v>
      </c>
      <c r="G12" s="64"/>
      <c r="H12" s="255">
        <f t="shared" si="0"/>
        <v>0</v>
      </c>
    </row>
    <row r="13" spans="1:8" ht="27">
      <c r="A13" s="314" t="s">
        <v>1092</v>
      </c>
      <c r="B13" s="61">
        <v>56990.479999999996</v>
      </c>
      <c r="C13" s="313">
        <v>56990.49</v>
      </c>
      <c r="D13" s="315">
        <f>C13-B13</f>
        <v>1.0000000002037268E-2</v>
      </c>
      <c r="E13" s="312" t="s">
        <v>1093</v>
      </c>
      <c r="F13" s="87">
        <v>0</v>
      </c>
      <c r="G13" s="64"/>
      <c r="H13" s="255">
        <f t="shared" si="0"/>
        <v>0</v>
      </c>
    </row>
    <row r="14" spans="1:8">
      <c r="A14" s="314" t="s">
        <v>1094</v>
      </c>
      <c r="B14" s="61">
        <v>8820</v>
      </c>
      <c r="C14" s="313">
        <v>8820</v>
      </c>
      <c r="D14" s="315">
        <f t="shared" ref="D14:D17" si="1">C14-B14</f>
        <v>0</v>
      </c>
      <c r="E14" s="312" t="s">
        <v>1095</v>
      </c>
      <c r="F14" s="64">
        <f>SUM(F15:F19)</f>
        <v>0</v>
      </c>
      <c r="G14" s="64">
        <f>SUM(G15:G19)</f>
        <v>0</v>
      </c>
      <c r="H14" s="64">
        <f>SUM(H15:H19)</f>
        <v>0</v>
      </c>
    </row>
    <row r="15" spans="1:8">
      <c r="A15" s="314" t="s">
        <v>1096</v>
      </c>
      <c r="B15" s="61">
        <v>32400</v>
      </c>
      <c r="C15" s="313">
        <v>32400</v>
      </c>
      <c r="D15" s="315">
        <f t="shared" si="1"/>
        <v>0</v>
      </c>
      <c r="E15" s="312" t="s">
        <v>1097</v>
      </c>
      <c r="F15" s="87">
        <v>0</v>
      </c>
      <c r="G15" s="64"/>
      <c r="H15" s="255">
        <f t="shared" si="0"/>
        <v>0</v>
      </c>
    </row>
    <row r="16" spans="1:8">
      <c r="A16" s="314" t="s">
        <v>1098</v>
      </c>
      <c r="B16" s="61">
        <v>-2290</v>
      </c>
      <c r="C16" s="313">
        <v>-2290</v>
      </c>
      <c r="D16" s="315">
        <f t="shared" si="1"/>
        <v>0</v>
      </c>
      <c r="E16" s="312" t="s">
        <v>1099</v>
      </c>
      <c r="F16" s="87">
        <v>0</v>
      </c>
      <c r="G16" s="64"/>
      <c r="H16" s="255">
        <f t="shared" si="0"/>
        <v>0</v>
      </c>
    </row>
    <row r="17" spans="1:8">
      <c r="A17" s="314" t="s">
        <v>1100</v>
      </c>
      <c r="B17" s="61">
        <v>42580</v>
      </c>
      <c r="C17" s="61">
        <v>42580</v>
      </c>
      <c r="D17" s="315">
        <f t="shared" si="1"/>
        <v>0</v>
      </c>
      <c r="E17" s="312" t="s">
        <v>1101</v>
      </c>
      <c r="F17" s="87">
        <v>0</v>
      </c>
      <c r="G17" s="64"/>
      <c r="H17" s="255">
        <f t="shared" si="0"/>
        <v>0</v>
      </c>
    </row>
    <row r="18" spans="1:8">
      <c r="A18" s="310" t="s">
        <v>1102</v>
      </c>
      <c r="B18" s="61">
        <v>0</v>
      </c>
      <c r="C18" s="61"/>
      <c r="D18" s="311"/>
      <c r="E18" s="312" t="s">
        <v>1103</v>
      </c>
      <c r="F18" s="87">
        <v>0</v>
      </c>
      <c r="G18" s="64"/>
      <c r="H18" s="255">
        <f t="shared" si="0"/>
        <v>0</v>
      </c>
    </row>
    <row r="19" spans="1:8">
      <c r="A19" s="310" t="s">
        <v>1104</v>
      </c>
      <c r="B19" s="61">
        <v>0</v>
      </c>
      <c r="C19" s="61">
        <f t="shared" ref="C19" si="2">SUM(C20:C21)</f>
        <v>0</v>
      </c>
      <c r="D19" s="311"/>
      <c r="E19" s="312" t="s">
        <v>1105</v>
      </c>
      <c r="F19" s="87">
        <v>0</v>
      </c>
      <c r="G19" s="64"/>
      <c r="H19" s="255">
        <f t="shared" si="0"/>
        <v>0</v>
      </c>
    </row>
    <row r="20" spans="1:8" ht="27">
      <c r="A20" s="314" t="s">
        <v>1106</v>
      </c>
      <c r="B20" s="61">
        <v>0</v>
      </c>
      <c r="C20" s="313"/>
      <c r="D20" s="315"/>
      <c r="E20" s="312" t="s">
        <v>1107</v>
      </c>
      <c r="F20" s="64">
        <f>SUM(F21:F22)</f>
        <v>0</v>
      </c>
      <c r="G20" s="64">
        <f>SUM(G21:G22)</f>
        <v>0</v>
      </c>
      <c r="H20" s="64">
        <f>SUM(H21:H22)</f>
        <v>0</v>
      </c>
    </row>
    <row r="21" spans="1:8">
      <c r="A21" s="314" t="s">
        <v>1108</v>
      </c>
      <c r="B21" s="61">
        <v>0</v>
      </c>
      <c r="C21" s="313"/>
      <c r="D21" s="315"/>
      <c r="E21" s="27" t="s">
        <v>1109</v>
      </c>
      <c r="F21" s="87">
        <v>0</v>
      </c>
      <c r="G21" s="64"/>
      <c r="H21" s="255">
        <f t="shared" si="0"/>
        <v>0</v>
      </c>
    </row>
    <row r="22" spans="1:8" ht="27">
      <c r="A22" s="310" t="s">
        <v>1110</v>
      </c>
      <c r="B22" s="61">
        <v>0</v>
      </c>
      <c r="C22" s="61"/>
      <c r="D22" s="311"/>
      <c r="E22" s="27" t="s">
        <v>1111</v>
      </c>
      <c r="F22" s="87">
        <v>0</v>
      </c>
      <c r="G22" s="64"/>
      <c r="H22" s="255">
        <f t="shared" si="0"/>
        <v>0</v>
      </c>
    </row>
    <row r="23" spans="1:8">
      <c r="A23" s="310" t="s">
        <v>1112</v>
      </c>
      <c r="B23" s="61">
        <v>0</v>
      </c>
      <c r="C23" s="61"/>
      <c r="D23" s="311"/>
      <c r="E23" s="310" t="s">
        <v>1113</v>
      </c>
      <c r="F23" s="87">
        <v>0</v>
      </c>
      <c r="G23" s="64">
        <f>G24+G28+G32</f>
        <v>0</v>
      </c>
      <c r="H23" s="64">
        <f>H24+H28+H32</f>
        <v>0</v>
      </c>
    </row>
    <row r="24" spans="1:8">
      <c r="A24" s="310" t="s">
        <v>1114</v>
      </c>
      <c r="B24" s="61">
        <v>0</v>
      </c>
      <c r="C24" s="61"/>
      <c r="D24" s="311"/>
      <c r="E24" s="312" t="s">
        <v>1115</v>
      </c>
      <c r="F24" s="64">
        <f>SUM(F25:F27)</f>
        <v>0</v>
      </c>
      <c r="G24" s="64">
        <f>SUM(G25:G27)</f>
        <v>0</v>
      </c>
      <c r="H24" s="64">
        <f>SUM(H25:H27)</f>
        <v>0</v>
      </c>
    </row>
    <row r="25" spans="1:8">
      <c r="A25" s="310" t="s">
        <v>1116</v>
      </c>
      <c r="B25" s="61">
        <v>0</v>
      </c>
      <c r="C25" s="61"/>
      <c r="D25" s="311"/>
      <c r="E25" s="312" t="s">
        <v>1117</v>
      </c>
      <c r="F25" s="87">
        <v>0</v>
      </c>
      <c r="G25" s="64"/>
      <c r="H25" s="255">
        <f t="shared" si="0"/>
        <v>0</v>
      </c>
    </row>
    <row r="26" spans="1:8">
      <c r="A26" s="310" t="s">
        <v>1118</v>
      </c>
      <c r="B26" s="61">
        <v>7000</v>
      </c>
      <c r="C26" s="61">
        <v>7000</v>
      </c>
      <c r="D26" s="311">
        <f>C26-B26</f>
        <v>0</v>
      </c>
      <c r="E26" s="312" t="s">
        <v>1119</v>
      </c>
      <c r="F26" s="87">
        <v>0</v>
      </c>
      <c r="G26" s="64"/>
      <c r="H26" s="255">
        <f t="shared" si="0"/>
        <v>0</v>
      </c>
    </row>
    <row r="27" spans="1:8" ht="27">
      <c r="A27" s="310" t="s">
        <v>1120</v>
      </c>
      <c r="B27" s="61">
        <v>0</v>
      </c>
      <c r="C27" s="61">
        <f t="shared" ref="C27" si="3">SUM(C28:C32)</f>
        <v>0</v>
      </c>
      <c r="D27" s="311"/>
      <c r="E27" s="312" t="s">
        <v>1121</v>
      </c>
      <c r="F27" s="87">
        <v>0</v>
      </c>
      <c r="G27" s="64">
        <v>0</v>
      </c>
      <c r="H27" s="255">
        <f t="shared" si="0"/>
        <v>0</v>
      </c>
    </row>
    <row r="28" spans="1:8">
      <c r="A28" s="314" t="s">
        <v>1122</v>
      </c>
      <c r="B28" s="61">
        <v>0</v>
      </c>
      <c r="C28" s="313"/>
      <c r="D28" s="315"/>
      <c r="E28" s="312" t="s">
        <v>1123</v>
      </c>
      <c r="F28" s="64">
        <f>SUM(F29:F31)</f>
        <v>0</v>
      </c>
      <c r="G28" s="64">
        <f>SUM(G29:G31)</f>
        <v>0</v>
      </c>
      <c r="H28" s="64">
        <f>SUM(H29:H31)</f>
        <v>0</v>
      </c>
    </row>
    <row r="29" spans="1:8">
      <c r="A29" s="314" t="s">
        <v>1124</v>
      </c>
      <c r="B29" s="61">
        <v>0</v>
      </c>
      <c r="C29" s="313"/>
      <c r="D29" s="315"/>
      <c r="E29" s="312" t="s">
        <v>1117</v>
      </c>
      <c r="F29" s="87">
        <v>0</v>
      </c>
      <c r="G29" s="64"/>
      <c r="H29" s="255">
        <f t="shared" si="0"/>
        <v>0</v>
      </c>
    </row>
    <row r="30" spans="1:8">
      <c r="A30" s="314" t="s">
        <v>1125</v>
      </c>
      <c r="B30" s="61">
        <v>0</v>
      </c>
      <c r="C30" s="313"/>
      <c r="D30" s="315"/>
      <c r="E30" s="312" t="s">
        <v>1119</v>
      </c>
      <c r="F30" s="87">
        <v>0</v>
      </c>
      <c r="G30" s="64">
        <f>[2]表九!F30+[3]表九!F30+[4]表九!F30+[5]表九!F30+[6]表九!F30+[7]表九!F30+[8]表九!F30+[9]表九!F30+[10]表九!F30+[11]表九!F30+[12]表九!F30</f>
        <v>0</v>
      </c>
      <c r="H30" s="255">
        <f t="shared" si="0"/>
        <v>0</v>
      </c>
    </row>
    <row r="31" spans="1:8">
      <c r="A31" s="314" t="s">
        <v>1126</v>
      </c>
      <c r="B31" s="61">
        <v>0</v>
      </c>
      <c r="C31" s="313"/>
      <c r="D31" s="315"/>
      <c r="E31" s="86" t="s">
        <v>1127</v>
      </c>
      <c r="F31" s="87">
        <v>0</v>
      </c>
      <c r="G31" s="64">
        <f>[2]表九!F31+[3]表九!F31+[4]表九!F31+[5]表九!F31+[6]表九!F31+[7]表九!F31+[8]表九!F31+[9]表九!F31+[10]表九!F31+[11]表九!F31+[12]表九!F31</f>
        <v>0</v>
      </c>
      <c r="H31" s="255">
        <f t="shared" si="0"/>
        <v>0</v>
      </c>
    </row>
    <row r="32" spans="1:8" ht="27">
      <c r="A32" s="314" t="s">
        <v>1128</v>
      </c>
      <c r="B32" s="61">
        <v>0</v>
      </c>
      <c r="C32" s="313"/>
      <c r="D32" s="315"/>
      <c r="E32" s="312" t="s">
        <v>1129</v>
      </c>
      <c r="F32" s="64">
        <f>SUM(F33:F34)</f>
        <v>0</v>
      </c>
      <c r="G32" s="64">
        <f>SUM(G33:G34)</f>
        <v>0</v>
      </c>
      <c r="H32" s="64">
        <f>SUM(H33:H34)</f>
        <v>0</v>
      </c>
    </row>
    <row r="33" spans="1:8">
      <c r="A33" s="310" t="s">
        <v>1130</v>
      </c>
      <c r="B33" s="61">
        <v>0</v>
      </c>
      <c r="C33" s="61"/>
      <c r="D33" s="311"/>
      <c r="E33" s="27" t="s">
        <v>1119</v>
      </c>
      <c r="F33" s="87">
        <v>0</v>
      </c>
      <c r="G33" s="64">
        <f>[2]表九!F33+[3]表九!F33+[4]表九!F33+[5]表九!F33+[6]表九!F33+[7]表九!F33+[8]表九!F33+[9]表九!F33+[10]表九!F33+[11]表九!F33+[12]表九!F33</f>
        <v>0</v>
      </c>
      <c r="H33" s="255">
        <f t="shared" si="0"/>
        <v>0</v>
      </c>
    </row>
    <row r="34" spans="1:8" ht="27">
      <c r="A34" s="314" t="s">
        <v>1131</v>
      </c>
      <c r="B34" s="313">
        <f>B35+B36+B37+B41+B42+B43+B44+B45+B46+B49+B50</f>
        <v>11928.61</v>
      </c>
      <c r="C34" s="313">
        <f>C35+C36+C37+C41+C42+C43+C44+C45+C46+C49+C50</f>
        <v>11928.6</v>
      </c>
      <c r="D34" s="315">
        <f>C34-B34</f>
        <v>-1.0000000000218279E-2</v>
      </c>
      <c r="E34" s="27" t="s">
        <v>1132</v>
      </c>
      <c r="F34" s="87">
        <v>0</v>
      </c>
      <c r="G34" s="64">
        <f>[2]表九!F34+[3]表九!F34+[4]表九!F34+[5]表九!F34+[6]表九!F34+[7]表九!F34+[8]表九!F34+[9]表九!F34+[10]表九!F34+[11]表九!F34+[12]表九!F34</f>
        <v>0</v>
      </c>
      <c r="H34" s="255">
        <f t="shared" si="0"/>
        <v>0</v>
      </c>
    </row>
    <row r="35" spans="1:8" ht="27">
      <c r="A35" s="316" t="s">
        <v>1133</v>
      </c>
      <c r="B35" s="317">
        <v>0</v>
      </c>
      <c r="C35" s="317"/>
      <c r="D35" s="318"/>
      <c r="E35" s="310" t="s">
        <v>1134</v>
      </c>
      <c r="F35" s="87">
        <v>0</v>
      </c>
      <c r="G35" s="64">
        <f>G36+G41</f>
        <v>0</v>
      </c>
      <c r="H35" s="64">
        <f>H36+H41</f>
        <v>0</v>
      </c>
    </row>
    <row r="36" spans="1:8" ht="27">
      <c r="A36" s="316" t="s">
        <v>1135</v>
      </c>
      <c r="B36" s="317">
        <v>0</v>
      </c>
      <c r="C36" s="317"/>
      <c r="D36" s="318"/>
      <c r="E36" s="310" t="s">
        <v>1136</v>
      </c>
      <c r="F36" s="64">
        <f>SUM(F37:F40)</f>
        <v>0</v>
      </c>
      <c r="G36" s="64">
        <f>SUM(G37:G40)</f>
        <v>0</v>
      </c>
      <c r="H36" s="64">
        <f>SUM(H37:H40)</f>
        <v>0</v>
      </c>
    </row>
    <row r="37" spans="1:8" ht="27">
      <c r="A37" s="316" t="s">
        <v>1137</v>
      </c>
      <c r="B37" s="317">
        <v>0</v>
      </c>
      <c r="C37" s="317">
        <f>C38+C39+C40</f>
        <v>0</v>
      </c>
      <c r="D37" s="318"/>
      <c r="E37" s="310" t="s">
        <v>1138</v>
      </c>
      <c r="F37" s="87">
        <v>0</v>
      </c>
      <c r="G37" s="64">
        <f>[2]表九!F37+[3]表九!F37+[4]表九!F37+[5]表九!F37+[6]表九!F37+[7]表九!F37+[8]表九!F37+[9]表九!F37+[10]表九!F37+[11]表九!F37+[12]表九!F37</f>
        <v>0</v>
      </c>
      <c r="H37" s="255">
        <f t="shared" si="0"/>
        <v>0</v>
      </c>
    </row>
    <row r="38" spans="1:8" ht="27">
      <c r="A38" s="316" t="s">
        <v>1139</v>
      </c>
      <c r="B38" s="61">
        <v>0</v>
      </c>
      <c r="C38" s="317"/>
      <c r="D38" s="318"/>
      <c r="E38" s="310" t="s">
        <v>1140</v>
      </c>
      <c r="F38" s="87">
        <v>0</v>
      </c>
      <c r="G38" s="64">
        <f>[2]表九!F38+[3]表九!F38+[4]表九!F38+[5]表九!F38+[6]表九!F38+[7]表九!F38+[8]表九!F38+[9]表九!F38+[10]表九!F38+[11]表九!F38+[12]表九!F38</f>
        <v>0</v>
      </c>
      <c r="H38" s="255">
        <f t="shared" si="0"/>
        <v>0</v>
      </c>
    </row>
    <row r="39" spans="1:8" ht="27">
      <c r="A39" s="312" t="s">
        <v>1141</v>
      </c>
      <c r="B39" s="61">
        <v>0</v>
      </c>
      <c r="C39" s="317"/>
      <c r="D39" s="318"/>
      <c r="E39" s="310" t="s">
        <v>1142</v>
      </c>
      <c r="F39" s="87">
        <v>0</v>
      </c>
      <c r="G39" s="64">
        <f>[2]表九!F39+[3]表九!F39+[4]表九!F39+[5]表九!F39+[6]表九!F39+[7]表九!F39+[8]表九!F39+[9]表九!F39+[10]表九!F39+[11]表九!F39+[12]表九!F39</f>
        <v>0</v>
      </c>
      <c r="H39" s="255">
        <f t="shared" si="0"/>
        <v>0</v>
      </c>
    </row>
    <row r="40" spans="1:8" ht="27">
      <c r="A40" s="312" t="s">
        <v>1143</v>
      </c>
      <c r="B40" s="61">
        <v>0</v>
      </c>
      <c r="C40" s="317"/>
      <c r="D40" s="318"/>
      <c r="E40" s="310" t="s">
        <v>1144</v>
      </c>
      <c r="F40" s="87">
        <v>0</v>
      </c>
      <c r="G40" s="64">
        <f>[2]表九!F40+[3]表九!F40+[4]表九!F40+[5]表九!F40+[6]表九!F40+[7]表九!F40+[8]表九!F40+[9]表九!F40+[10]表九!F40+[11]表九!F40+[12]表九!F40</f>
        <v>0</v>
      </c>
      <c r="H40" s="255">
        <f t="shared" si="0"/>
        <v>0</v>
      </c>
    </row>
    <row r="41" spans="1:8" ht="27">
      <c r="A41" s="316" t="s">
        <v>1145</v>
      </c>
      <c r="B41" s="317"/>
      <c r="C41" s="317"/>
      <c r="D41" s="318"/>
      <c r="E41" s="310" t="s">
        <v>1146</v>
      </c>
      <c r="F41" s="64">
        <f>SUM(F42:F45)</f>
        <v>0</v>
      </c>
      <c r="G41" s="64">
        <f>SUM(G42:G45)</f>
        <v>0</v>
      </c>
      <c r="H41" s="64">
        <f>SUM(H42:H45)</f>
        <v>0</v>
      </c>
    </row>
    <row r="42" spans="1:8" ht="27">
      <c r="A42" s="316" t="s">
        <v>1147</v>
      </c>
      <c r="B42" s="317"/>
      <c r="C42" s="317"/>
      <c r="D42" s="318"/>
      <c r="E42" s="310" t="s">
        <v>1148</v>
      </c>
      <c r="F42" s="87">
        <v>0</v>
      </c>
      <c r="G42" s="64">
        <f>[2]表九!F42+[3]表九!F42+[4]表九!F42+[5]表九!F42+[6]表九!F42+[7]表九!F42+[8]表九!F42+[9]表九!F42+[10]表九!F42+[11]表九!F42+[12]表九!F42</f>
        <v>0</v>
      </c>
      <c r="H42" s="255">
        <f t="shared" si="0"/>
        <v>0</v>
      </c>
    </row>
    <row r="43" spans="1:8" ht="27">
      <c r="A43" s="316" t="s">
        <v>1149</v>
      </c>
      <c r="B43" s="317"/>
      <c r="C43" s="317"/>
      <c r="D43" s="318"/>
      <c r="E43" s="310" t="s">
        <v>1150</v>
      </c>
      <c r="F43" s="87">
        <v>0</v>
      </c>
      <c r="G43" s="64">
        <f>[2]表九!F43+[3]表九!F43+[4]表九!F43+[5]表九!F43+[6]表九!F43+[7]表九!F43+[8]表九!F43+[9]表九!F43+[10]表九!F43+[11]表九!F43+[12]表九!F43</f>
        <v>0</v>
      </c>
      <c r="H43" s="255">
        <f t="shared" si="0"/>
        <v>0</v>
      </c>
    </row>
    <row r="44" spans="1:8" ht="27">
      <c r="A44" s="316" t="s">
        <v>1151</v>
      </c>
      <c r="B44" s="317"/>
      <c r="C44" s="317"/>
      <c r="D44" s="318"/>
      <c r="E44" s="310" t="s">
        <v>1152</v>
      </c>
      <c r="F44" s="87">
        <v>0</v>
      </c>
      <c r="G44" s="64">
        <f>[2]表九!F44+[3]表九!F44+[4]表九!F44+[5]表九!F44+[6]表九!F44+[7]表九!F44+[8]表九!F44+[9]表九!F44+[10]表九!F44+[11]表九!F44+[12]表九!F44</f>
        <v>0</v>
      </c>
      <c r="H44" s="255">
        <f t="shared" si="0"/>
        <v>0</v>
      </c>
    </row>
    <row r="45" spans="1:8" ht="27">
      <c r="A45" s="316" t="s">
        <v>1153</v>
      </c>
      <c r="B45" s="317"/>
      <c r="C45" s="317"/>
      <c r="D45" s="318"/>
      <c r="E45" s="310" t="s">
        <v>1154</v>
      </c>
      <c r="F45" s="87">
        <v>0</v>
      </c>
      <c r="G45" s="64">
        <f>[2]表九!F45+[3]表九!F45+[4]表九!F45+[5]表九!F45+[6]表九!F45+[7]表九!F45+[8]表九!F45+[9]表九!F45+[10]表九!F45+[11]表九!F45+[12]表九!F45</f>
        <v>0</v>
      </c>
      <c r="H45" s="255">
        <f t="shared" si="0"/>
        <v>0</v>
      </c>
    </row>
    <row r="46" spans="1:8" ht="27">
      <c r="A46" s="316" t="s">
        <v>1155</v>
      </c>
      <c r="B46" s="317">
        <f>B47+B48</f>
        <v>0</v>
      </c>
      <c r="C46" s="317">
        <f>C47+C48</f>
        <v>0</v>
      </c>
      <c r="D46" s="318"/>
      <c r="E46" s="310" t="s">
        <v>1156</v>
      </c>
      <c r="F46" s="64">
        <f>F47+F63+F67+F68+F74+F78+F82+F86+F92+F95</f>
        <v>238684.69999999998</v>
      </c>
      <c r="G46" s="64">
        <f>G47+G63+G67+G68+G74+G78+G82+G86+G92+G95</f>
        <v>235626.01065200003</v>
      </c>
      <c r="H46" s="64">
        <f>H47+H63+H67+H68+H74+H78+H82+H86+H92+H95</f>
        <v>-3058.6893479999908</v>
      </c>
    </row>
    <row r="47" spans="1:8" s="322" customFormat="1" ht="27">
      <c r="A47" s="314" t="s">
        <v>1157</v>
      </c>
      <c r="B47" s="319"/>
      <c r="C47" s="319"/>
      <c r="D47" s="320"/>
      <c r="E47" s="310" t="s">
        <v>1158</v>
      </c>
      <c r="F47" s="321">
        <f>SUM(F48:F62)</f>
        <v>225758.69999999998</v>
      </c>
      <c r="G47" s="321">
        <f>SUM(G48:G62)</f>
        <v>222056.22065200002</v>
      </c>
      <c r="H47" s="321">
        <f>SUM(H48:H62)</f>
        <v>-3702.4793479999908</v>
      </c>
    </row>
    <row r="48" spans="1:8" ht="27">
      <c r="A48" s="312" t="s">
        <v>1159</v>
      </c>
      <c r="B48" s="317"/>
      <c r="C48" s="317"/>
      <c r="D48" s="318"/>
      <c r="E48" s="86" t="s">
        <v>1160</v>
      </c>
      <c r="F48" s="87">
        <v>149872.56</v>
      </c>
      <c r="G48" s="64">
        <v>130979.42300000001</v>
      </c>
      <c r="H48" s="255">
        <f t="shared" si="0"/>
        <v>-18893.136999999988</v>
      </c>
    </row>
    <row r="49" spans="1:8" ht="27">
      <c r="A49" s="316" t="s">
        <v>1161</v>
      </c>
      <c r="B49" s="317">
        <v>0</v>
      </c>
      <c r="C49" s="317">
        <v>289.11</v>
      </c>
      <c r="D49" s="317">
        <f>C49-B49</f>
        <v>289.11</v>
      </c>
      <c r="E49" s="86" t="s">
        <v>1162</v>
      </c>
      <c r="F49" s="87">
        <v>3311.49</v>
      </c>
      <c r="G49" s="64">
        <v>733.76</v>
      </c>
      <c r="H49" s="255">
        <f t="shared" si="0"/>
        <v>-2577.7299999999996</v>
      </c>
    </row>
    <row r="50" spans="1:8" ht="27">
      <c r="A50" s="316" t="s">
        <v>1163</v>
      </c>
      <c r="B50" s="317">
        <f>B51+B52</f>
        <v>11928.61</v>
      </c>
      <c r="C50" s="317">
        <f>C51+C52</f>
        <v>11639.49</v>
      </c>
      <c r="D50" s="317">
        <f>C50-B50</f>
        <v>-289.1200000000008</v>
      </c>
      <c r="E50" s="86" t="s">
        <v>1164</v>
      </c>
      <c r="F50" s="87">
        <v>0</v>
      </c>
      <c r="G50" s="64">
        <v>26305.037651999999</v>
      </c>
      <c r="H50" s="255">
        <f t="shared" si="0"/>
        <v>26305.037651999999</v>
      </c>
    </row>
    <row r="51" spans="1:8" ht="27">
      <c r="A51" s="316" t="s">
        <v>1165</v>
      </c>
      <c r="B51" s="323">
        <v>11928.61</v>
      </c>
      <c r="C51" s="323">
        <v>11639.49</v>
      </c>
      <c r="D51" s="324">
        <f>C51-B51</f>
        <v>-289.1200000000008</v>
      </c>
      <c r="E51" s="86" t="s">
        <v>1166</v>
      </c>
      <c r="F51" s="87">
        <v>46312.32</v>
      </c>
      <c r="G51" s="64">
        <v>18357.52</v>
      </c>
      <c r="H51" s="255">
        <f t="shared" si="0"/>
        <v>-27954.799999999999</v>
      </c>
    </row>
    <row r="52" spans="1:8" ht="27">
      <c r="A52" s="312" t="s">
        <v>1167</v>
      </c>
      <c r="B52" s="323"/>
      <c r="C52" s="323"/>
      <c r="D52" s="324">
        <f>C52-B52</f>
        <v>0</v>
      </c>
      <c r="E52" s="86" t="s">
        <v>1168</v>
      </c>
      <c r="F52" s="87">
        <v>0</v>
      </c>
      <c r="G52" s="64">
        <v>880.39</v>
      </c>
      <c r="H52" s="255">
        <f t="shared" si="0"/>
        <v>880.39</v>
      </c>
    </row>
    <row r="53" spans="1:8">
      <c r="A53" s="312"/>
      <c r="B53" s="61"/>
      <c r="C53" s="323"/>
      <c r="D53" s="324"/>
      <c r="E53" s="86" t="s">
        <v>1169</v>
      </c>
      <c r="F53" s="87">
        <v>2712.33</v>
      </c>
      <c r="G53" s="64">
        <v>2744.53</v>
      </c>
      <c r="H53" s="255">
        <f t="shared" si="0"/>
        <v>32.200000000000273</v>
      </c>
    </row>
    <row r="54" spans="1:8">
      <c r="A54" s="312"/>
      <c r="B54" s="61"/>
      <c r="C54" s="323"/>
      <c r="D54" s="324"/>
      <c r="E54" s="86" t="s">
        <v>1170</v>
      </c>
      <c r="F54" s="87">
        <v>0</v>
      </c>
      <c r="G54" s="64">
        <v>500</v>
      </c>
      <c r="H54" s="255">
        <f t="shared" si="0"/>
        <v>500</v>
      </c>
    </row>
    <row r="55" spans="1:8">
      <c r="A55" s="312"/>
      <c r="B55" s="61"/>
      <c r="C55" s="323"/>
      <c r="D55" s="324"/>
      <c r="E55" s="86" t="s">
        <v>1171</v>
      </c>
      <c r="F55" s="87">
        <v>0</v>
      </c>
      <c r="G55" s="64">
        <v>0</v>
      </c>
      <c r="H55" s="255">
        <f t="shared" si="0"/>
        <v>0</v>
      </c>
    </row>
    <row r="56" spans="1:8">
      <c r="A56" s="312"/>
      <c r="B56" s="61"/>
      <c r="C56" s="323"/>
      <c r="D56" s="324"/>
      <c r="E56" s="86" t="s">
        <v>1172</v>
      </c>
      <c r="F56" s="87">
        <v>2330</v>
      </c>
      <c r="G56" s="64">
        <v>5853.07</v>
      </c>
      <c r="H56" s="255">
        <f t="shared" si="0"/>
        <v>3523.0699999999997</v>
      </c>
    </row>
    <row r="57" spans="1:8">
      <c r="A57" s="312"/>
      <c r="B57" s="61"/>
      <c r="C57" s="323"/>
      <c r="D57" s="324"/>
      <c r="E57" s="86" t="s">
        <v>1173</v>
      </c>
      <c r="F57" s="87">
        <v>0</v>
      </c>
      <c r="G57" s="64">
        <v>2654.05</v>
      </c>
      <c r="H57" s="255">
        <f t="shared" si="0"/>
        <v>2654.05</v>
      </c>
    </row>
    <row r="58" spans="1:8">
      <c r="A58" s="312"/>
      <c r="B58" s="61"/>
      <c r="C58" s="323"/>
      <c r="D58" s="324"/>
      <c r="E58" s="86" t="s">
        <v>872</v>
      </c>
      <c r="F58" s="87">
        <v>0</v>
      </c>
      <c r="G58" s="64">
        <v>0</v>
      </c>
      <c r="H58" s="255">
        <f t="shared" si="0"/>
        <v>0</v>
      </c>
    </row>
    <row r="59" spans="1:8" ht="27">
      <c r="A59" s="312"/>
      <c r="B59" s="61"/>
      <c r="C59" s="323"/>
      <c r="D59" s="324"/>
      <c r="E59" s="86" t="s">
        <v>1174</v>
      </c>
      <c r="F59" s="87">
        <v>21220</v>
      </c>
      <c r="G59" s="64">
        <v>26498.01</v>
      </c>
      <c r="H59" s="255">
        <f t="shared" si="0"/>
        <v>5278.0099999999984</v>
      </c>
    </row>
    <row r="60" spans="1:8">
      <c r="A60" s="312"/>
      <c r="B60" s="61"/>
      <c r="C60" s="323"/>
      <c r="D60" s="324"/>
      <c r="E60" s="86" t="s">
        <v>2115</v>
      </c>
      <c r="F60" s="87">
        <v>0</v>
      </c>
      <c r="G60" s="64">
        <v>5707.6399999999994</v>
      </c>
      <c r="H60" s="255">
        <f t="shared" si="0"/>
        <v>5707.6399999999994</v>
      </c>
    </row>
    <row r="61" spans="1:8">
      <c r="A61" s="312"/>
      <c r="B61" s="61"/>
      <c r="C61" s="323"/>
      <c r="D61" s="324"/>
      <c r="E61" s="86" t="s">
        <v>2116</v>
      </c>
      <c r="F61" s="87">
        <v>0</v>
      </c>
      <c r="G61" s="64">
        <v>0</v>
      </c>
      <c r="H61" s="255">
        <f t="shared" si="0"/>
        <v>0</v>
      </c>
    </row>
    <row r="62" spans="1:8">
      <c r="A62" s="312"/>
      <c r="B62" s="61"/>
      <c r="C62" s="323"/>
      <c r="D62" s="324"/>
      <c r="E62" s="86" t="s">
        <v>2117</v>
      </c>
      <c r="F62" s="87">
        <v>0</v>
      </c>
      <c r="G62" s="64">
        <v>842.79</v>
      </c>
      <c r="H62" s="255">
        <f t="shared" si="0"/>
        <v>842.79</v>
      </c>
    </row>
    <row r="63" spans="1:8">
      <c r="A63" s="312"/>
      <c r="B63" s="61"/>
      <c r="C63" s="323"/>
      <c r="D63" s="324"/>
      <c r="E63" s="310" t="s">
        <v>1178</v>
      </c>
      <c r="F63" s="64">
        <f>SUM(F64:F66)</f>
        <v>0</v>
      </c>
      <c r="G63" s="64">
        <f>SUM(G64:G66)</f>
        <v>0</v>
      </c>
      <c r="H63" s="64">
        <f>SUM(H64:H66)</f>
        <v>0</v>
      </c>
    </row>
    <row r="64" spans="1:8">
      <c r="A64" s="312"/>
      <c r="B64" s="61"/>
      <c r="C64" s="323"/>
      <c r="D64" s="324"/>
      <c r="E64" s="86" t="s">
        <v>1160</v>
      </c>
      <c r="F64" s="87">
        <v>0</v>
      </c>
      <c r="G64" s="64">
        <v>0</v>
      </c>
      <c r="H64" s="255">
        <f t="shared" si="0"/>
        <v>0</v>
      </c>
    </row>
    <row r="65" spans="1:8">
      <c r="A65" s="312"/>
      <c r="B65" s="61"/>
      <c r="C65" s="323"/>
      <c r="D65" s="324"/>
      <c r="E65" s="86" t="s">
        <v>1162</v>
      </c>
      <c r="F65" s="87">
        <v>0</v>
      </c>
      <c r="G65" s="64">
        <f>[2]表九!F65+[3]表九!F65+[4]表九!F65+[5]表九!F65+[6]表九!F65+[7]表九!F65+[8]表九!F65+[9]表九!F65+[10]表九!F65+[11]表九!F65+[12]表九!F65</f>
        <v>0</v>
      </c>
      <c r="H65" s="255">
        <f t="shared" si="0"/>
        <v>0</v>
      </c>
    </row>
    <row r="66" spans="1:8">
      <c r="A66" s="312"/>
      <c r="B66" s="61"/>
      <c r="C66" s="323"/>
      <c r="D66" s="324"/>
      <c r="E66" s="86" t="s">
        <v>1179</v>
      </c>
      <c r="F66" s="87">
        <v>0</v>
      </c>
      <c r="G66" s="64">
        <f>[2]表九!F66+[3]表九!F66+[4]表九!F66+[5]表九!F66+[6]表九!F66+[7]表九!F66+[8]表九!F66+[9]表九!F66+[10]表九!F66+[11]表九!F66+[12]表九!F66</f>
        <v>0</v>
      </c>
      <c r="H66" s="255">
        <f t="shared" si="0"/>
        <v>0</v>
      </c>
    </row>
    <row r="67" spans="1:8">
      <c r="A67" s="312"/>
      <c r="B67" s="61"/>
      <c r="C67" s="323"/>
      <c r="D67" s="324"/>
      <c r="E67" s="310" t="s">
        <v>1180</v>
      </c>
      <c r="F67" s="64"/>
      <c r="G67" s="64"/>
      <c r="H67" s="64"/>
    </row>
    <row r="68" spans="1:8">
      <c r="A68" s="312"/>
      <c r="B68" s="61"/>
      <c r="C68" s="323"/>
      <c r="D68" s="324"/>
      <c r="E68" s="310" t="s">
        <v>1181</v>
      </c>
      <c r="F68" s="64">
        <f>SUM(F69:F73)</f>
        <v>0</v>
      </c>
      <c r="G68" s="64">
        <f>SUM(G69:G73)</f>
        <v>0</v>
      </c>
      <c r="H68" s="64">
        <f>SUM(H69:H73)</f>
        <v>0</v>
      </c>
    </row>
    <row r="69" spans="1:8">
      <c r="A69" s="310"/>
      <c r="B69" s="61"/>
      <c r="C69" s="323"/>
      <c r="D69" s="324"/>
      <c r="E69" s="86" t="s">
        <v>1182</v>
      </c>
      <c r="F69" s="87">
        <v>0</v>
      </c>
      <c r="G69" s="64">
        <f>[2]表九!F69+[3]表九!F69+[4]表九!F69+[5]表九!F69+[6]表九!F69+[7]表九!F69+[8]表九!F69+[9]表九!F69+[10]表九!F69+[11]表九!F69+[12]表九!F69</f>
        <v>0</v>
      </c>
      <c r="H69" s="255">
        <f t="shared" si="0"/>
        <v>0</v>
      </c>
    </row>
    <row r="70" spans="1:8">
      <c r="A70" s="310"/>
      <c r="B70" s="61"/>
      <c r="C70" s="323"/>
      <c r="D70" s="324"/>
      <c r="E70" s="86" t="s">
        <v>1183</v>
      </c>
      <c r="F70" s="87">
        <v>0</v>
      </c>
      <c r="G70" s="64">
        <f>[2]表九!F70+[3]表九!F70+[4]表九!F70+[5]表九!F70+[6]表九!F70+[7]表九!F70+[8]表九!F70+[9]表九!F70+[10]表九!F70+[11]表九!F70+[12]表九!F70</f>
        <v>0</v>
      </c>
      <c r="H70" s="255">
        <f t="shared" si="0"/>
        <v>0</v>
      </c>
    </row>
    <row r="71" spans="1:8">
      <c r="A71" s="310"/>
      <c r="B71" s="61"/>
      <c r="C71" s="323"/>
      <c r="D71" s="324"/>
      <c r="E71" s="86" t="s">
        <v>1184</v>
      </c>
      <c r="F71" s="87">
        <v>0</v>
      </c>
      <c r="G71" s="64">
        <f>[2]表九!F71+[3]表九!F71+[4]表九!F71+[5]表九!F71+[6]表九!F71+[7]表九!F71+[8]表九!F71+[9]表九!F71+[10]表九!F71+[11]表九!F71+[12]表九!F71</f>
        <v>0</v>
      </c>
      <c r="H71" s="255">
        <f t="shared" si="0"/>
        <v>0</v>
      </c>
    </row>
    <row r="72" spans="1:8">
      <c r="A72" s="310"/>
      <c r="B72" s="61"/>
      <c r="C72" s="323"/>
      <c r="D72" s="324"/>
      <c r="E72" s="86" t="s">
        <v>1185</v>
      </c>
      <c r="F72" s="87">
        <v>0</v>
      </c>
      <c r="G72" s="64">
        <f>[2]表九!F72+[3]表九!F72+[4]表九!F72+[5]表九!F72+[6]表九!F72+[7]表九!F72+[8]表九!F72+[9]表九!F72+[10]表九!F72+[11]表九!F72+[12]表九!F72</f>
        <v>0</v>
      </c>
      <c r="H72" s="255">
        <f t="shared" ref="H72:H135" si="4">G72-F72</f>
        <v>0</v>
      </c>
    </row>
    <row r="73" spans="1:8" ht="27">
      <c r="A73" s="310"/>
      <c r="B73" s="61"/>
      <c r="C73" s="323"/>
      <c r="D73" s="324"/>
      <c r="E73" s="86" t="s">
        <v>1186</v>
      </c>
      <c r="F73" s="87">
        <v>0</v>
      </c>
      <c r="G73" s="64">
        <f>[2]表九!F73+[3]表九!F73+[4]表九!F73+[5]表九!F73+[6]表九!F73+[7]表九!F73+[8]表九!F73+[9]表九!F73+[10]表九!F73+[11]表九!F73+[12]表九!F73</f>
        <v>0</v>
      </c>
      <c r="H73" s="255">
        <f t="shared" si="4"/>
        <v>0</v>
      </c>
    </row>
    <row r="74" spans="1:8" ht="14.25" customHeight="1">
      <c r="A74" s="310"/>
      <c r="B74" s="61"/>
      <c r="C74" s="323"/>
      <c r="D74" s="324"/>
      <c r="E74" s="310" t="s">
        <v>1187</v>
      </c>
      <c r="F74" s="64">
        <f>SUM(F75:F77)</f>
        <v>7000</v>
      </c>
      <c r="G74" s="64">
        <f>SUM(G75:G77)</f>
        <v>7000</v>
      </c>
      <c r="H74" s="64">
        <f>SUM(H75:H77)</f>
        <v>0</v>
      </c>
    </row>
    <row r="75" spans="1:8">
      <c r="A75" s="310"/>
      <c r="B75" s="61"/>
      <c r="C75" s="323"/>
      <c r="D75" s="324"/>
      <c r="E75" s="310" t="s">
        <v>1188</v>
      </c>
      <c r="F75" s="87"/>
      <c r="G75" s="64">
        <v>7000</v>
      </c>
      <c r="H75" s="255">
        <f t="shared" si="4"/>
        <v>7000</v>
      </c>
    </row>
    <row r="76" spans="1:8">
      <c r="A76" s="310"/>
      <c r="B76" s="61"/>
      <c r="C76" s="323"/>
      <c r="D76" s="324"/>
      <c r="E76" s="310" t="s">
        <v>1189</v>
      </c>
      <c r="F76" s="87"/>
      <c r="G76" s="64"/>
      <c r="H76" s="255">
        <f t="shared" si="4"/>
        <v>0</v>
      </c>
    </row>
    <row r="77" spans="1:8">
      <c r="A77" s="310"/>
      <c r="B77" s="61"/>
      <c r="C77" s="323"/>
      <c r="D77" s="324"/>
      <c r="E77" s="310" t="s">
        <v>1190</v>
      </c>
      <c r="F77" s="87">
        <v>7000</v>
      </c>
      <c r="G77" s="64"/>
      <c r="H77" s="255">
        <f t="shared" si="4"/>
        <v>-7000</v>
      </c>
    </row>
    <row r="78" spans="1:8">
      <c r="A78" s="310"/>
      <c r="B78" s="61"/>
      <c r="C78" s="323"/>
      <c r="D78" s="324"/>
      <c r="E78" s="310" t="s">
        <v>1191</v>
      </c>
      <c r="F78" s="64">
        <f>SUM(F79:F81)</f>
        <v>0</v>
      </c>
      <c r="G78" s="64">
        <f>SUM(G79:G81)</f>
        <v>0</v>
      </c>
      <c r="H78" s="64">
        <f>SUM(H79:H81)</f>
        <v>0</v>
      </c>
    </row>
    <row r="79" spans="1:8">
      <c r="A79" s="310"/>
      <c r="B79" s="61"/>
      <c r="C79" s="323"/>
      <c r="D79" s="324"/>
      <c r="E79" s="27" t="s">
        <v>1160</v>
      </c>
      <c r="F79" s="87">
        <v>0</v>
      </c>
      <c r="G79" s="64">
        <f>[2]表九!F79+[3]表九!F79+[4]表九!F79+[5]表九!F79+[6]表九!F79+[7]表九!F79+[8]表九!F79+[9]表九!F79+[10]表九!F79+[11]表九!F79+[12]表九!F79</f>
        <v>0</v>
      </c>
      <c r="H79" s="255">
        <f t="shared" si="4"/>
        <v>0</v>
      </c>
    </row>
    <row r="80" spans="1:8">
      <c r="A80" s="310"/>
      <c r="B80" s="61"/>
      <c r="C80" s="323"/>
      <c r="D80" s="324"/>
      <c r="E80" s="27" t="s">
        <v>1162</v>
      </c>
      <c r="F80" s="87">
        <v>0</v>
      </c>
      <c r="G80" s="64">
        <f>[2]表九!F80+[3]表九!F80+[4]表九!F80+[5]表九!F80+[6]表九!F80+[7]表九!F80+[8]表九!F80+[9]表九!F80+[10]表九!F80+[11]表九!F80+[12]表九!F80</f>
        <v>0</v>
      </c>
      <c r="H80" s="255">
        <f t="shared" si="4"/>
        <v>0</v>
      </c>
    </row>
    <row r="81" spans="1:8" ht="27">
      <c r="A81" s="310"/>
      <c r="B81" s="61"/>
      <c r="C81" s="323"/>
      <c r="D81" s="324"/>
      <c r="E81" s="27" t="s">
        <v>1192</v>
      </c>
      <c r="F81" s="87">
        <v>0</v>
      </c>
      <c r="G81" s="64">
        <f>[2]表九!F81+[3]表九!F81+[4]表九!F81+[5]表九!F81+[6]表九!F81+[7]表九!F81+[8]表九!F81+[9]表九!F81+[10]表九!F81+[11]表九!F81+[12]表九!F81</f>
        <v>0</v>
      </c>
      <c r="H81" s="255">
        <f t="shared" si="4"/>
        <v>0</v>
      </c>
    </row>
    <row r="82" spans="1:8">
      <c r="A82" s="310"/>
      <c r="B82" s="61"/>
      <c r="C82" s="323"/>
      <c r="D82" s="324"/>
      <c r="E82" s="310" t="s">
        <v>1193</v>
      </c>
      <c r="F82" s="64">
        <f>SUM(F83:F85)</f>
        <v>0</v>
      </c>
      <c r="G82" s="64">
        <f>SUM(G83:G85)</f>
        <v>643.79</v>
      </c>
      <c r="H82" s="64">
        <f>SUM(H83:H85)</f>
        <v>643.79</v>
      </c>
    </row>
    <row r="83" spans="1:8">
      <c r="A83" s="310"/>
      <c r="B83" s="61"/>
      <c r="C83" s="323"/>
      <c r="D83" s="324"/>
      <c r="E83" s="27" t="s">
        <v>1160</v>
      </c>
      <c r="F83" s="87">
        <v>0</v>
      </c>
      <c r="G83" s="64">
        <f>[2]表九!F83+[3]表九!F83+[4]表九!F83+[5]表九!F83+[6]表九!F83+[7]表九!F83+[8]表九!F83+[9]表九!F83+[10]表九!F83+[11]表九!F83+[12]表九!F83</f>
        <v>0</v>
      </c>
      <c r="H83" s="255">
        <f t="shared" si="4"/>
        <v>0</v>
      </c>
    </row>
    <row r="84" spans="1:8">
      <c r="A84" s="310"/>
      <c r="B84" s="61"/>
      <c r="C84" s="323"/>
      <c r="D84" s="324"/>
      <c r="E84" s="27" t="s">
        <v>1162</v>
      </c>
      <c r="F84" s="87">
        <v>0</v>
      </c>
      <c r="G84" s="64">
        <f>[2]表九!F84+[3]表九!F84+[4]表九!F84+[5]表九!F84+[6]表九!F84+[7]表九!F84+[8]表九!F84+[9]表九!F84+[10]表九!F84+[11]表九!F84+[12]表九!F84</f>
        <v>0</v>
      </c>
      <c r="H84" s="255">
        <f t="shared" si="4"/>
        <v>0</v>
      </c>
    </row>
    <row r="85" spans="1:8" ht="27">
      <c r="A85" s="310"/>
      <c r="B85" s="61"/>
      <c r="C85" s="323"/>
      <c r="D85" s="324"/>
      <c r="E85" s="27" t="s">
        <v>1194</v>
      </c>
      <c r="F85" s="87">
        <v>0</v>
      </c>
      <c r="G85" s="64">
        <v>643.79</v>
      </c>
      <c r="H85" s="255">
        <f t="shared" si="4"/>
        <v>643.79</v>
      </c>
    </row>
    <row r="86" spans="1:8" ht="27">
      <c r="A86" s="310"/>
      <c r="B86" s="61"/>
      <c r="C86" s="323"/>
      <c r="D86" s="324"/>
      <c r="E86" s="310" t="s">
        <v>1195</v>
      </c>
      <c r="F86" s="64">
        <f>SUM(F87:F91)</f>
        <v>0</v>
      </c>
      <c r="G86" s="64">
        <f>SUM(G87:G91)</f>
        <v>0</v>
      </c>
      <c r="H86" s="64">
        <f>SUM(H87:H91)</f>
        <v>0</v>
      </c>
    </row>
    <row r="87" spans="1:8">
      <c r="A87" s="310"/>
      <c r="B87" s="61"/>
      <c r="C87" s="323"/>
      <c r="D87" s="324"/>
      <c r="E87" s="27" t="s">
        <v>1182</v>
      </c>
      <c r="F87" s="87">
        <v>0</v>
      </c>
      <c r="G87" s="64">
        <f>[2]表九!F87+[3]表九!F87+[4]表九!F87+[5]表九!F87+[6]表九!F87+[7]表九!F87+[8]表九!F87+[9]表九!F87+[10]表九!F87+[11]表九!F87+[12]表九!F87</f>
        <v>0</v>
      </c>
      <c r="H87" s="255">
        <f t="shared" si="4"/>
        <v>0</v>
      </c>
    </row>
    <row r="88" spans="1:8">
      <c r="A88" s="310"/>
      <c r="B88" s="61"/>
      <c r="C88" s="323"/>
      <c r="D88" s="324"/>
      <c r="E88" s="27" t="s">
        <v>1183</v>
      </c>
      <c r="F88" s="87">
        <v>0</v>
      </c>
      <c r="G88" s="64">
        <f>[2]表九!F88+[3]表九!F88+[4]表九!F88+[5]表九!F88+[6]表九!F88+[7]表九!F88+[8]表九!F88+[9]表九!F88+[10]表九!F88+[11]表九!F88+[12]表九!F88</f>
        <v>0</v>
      </c>
      <c r="H88" s="255">
        <f t="shared" si="4"/>
        <v>0</v>
      </c>
    </row>
    <row r="89" spans="1:8">
      <c r="A89" s="310"/>
      <c r="B89" s="61"/>
      <c r="C89" s="323"/>
      <c r="D89" s="324"/>
      <c r="E89" s="27" t="s">
        <v>1184</v>
      </c>
      <c r="F89" s="87">
        <v>0</v>
      </c>
      <c r="G89" s="64">
        <f>[2]表九!F89+[3]表九!F89+[4]表九!F89+[5]表九!F89+[6]表九!F89+[7]表九!F89+[8]表九!F89+[9]表九!F89+[10]表九!F89+[11]表九!F89+[12]表九!F89</f>
        <v>0</v>
      </c>
      <c r="H89" s="255">
        <f t="shared" si="4"/>
        <v>0</v>
      </c>
    </row>
    <row r="90" spans="1:8">
      <c r="A90" s="310"/>
      <c r="B90" s="61"/>
      <c r="C90" s="323"/>
      <c r="D90" s="324"/>
      <c r="E90" s="27" t="s">
        <v>1185</v>
      </c>
      <c r="F90" s="87">
        <v>0</v>
      </c>
      <c r="G90" s="64">
        <f>[2]表九!F90+[3]表九!F90+[4]表九!F90+[5]表九!F90+[6]表九!F90+[7]表九!F90+[8]表九!F90+[9]表九!F90+[10]表九!F90+[11]表九!F90+[12]表九!F90</f>
        <v>0</v>
      </c>
      <c r="H90" s="255">
        <f t="shared" si="4"/>
        <v>0</v>
      </c>
    </row>
    <row r="91" spans="1:8" ht="27">
      <c r="A91" s="310"/>
      <c r="B91" s="61"/>
      <c r="C91" s="323"/>
      <c r="D91" s="324"/>
      <c r="E91" s="27" t="s">
        <v>1196</v>
      </c>
      <c r="F91" s="87">
        <v>0</v>
      </c>
      <c r="G91" s="64">
        <f>[2]表九!F91+[3]表九!F91+[4]表九!F91+[5]表九!F91+[6]表九!F91+[7]表九!F91+[8]表九!F91+[9]表九!F91+[10]表九!F91+[11]表九!F91+[12]表九!F91</f>
        <v>0</v>
      </c>
      <c r="H91" s="255">
        <f t="shared" si="4"/>
        <v>0</v>
      </c>
    </row>
    <row r="92" spans="1:8" ht="27">
      <c r="A92" s="310"/>
      <c r="B92" s="61"/>
      <c r="C92" s="323"/>
      <c r="D92" s="324"/>
      <c r="E92" s="310" t="s">
        <v>1197</v>
      </c>
      <c r="F92" s="64">
        <f>SUM(F93:F94)</f>
        <v>5926</v>
      </c>
      <c r="G92" s="64">
        <f>SUM(G93:G94)</f>
        <v>5926</v>
      </c>
      <c r="H92" s="64">
        <f>SUM(H93:H94)</f>
        <v>0</v>
      </c>
    </row>
    <row r="93" spans="1:8">
      <c r="A93" s="310"/>
      <c r="B93" s="61"/>
      <c r="C93" s="323"/>
      <c r="D93" s="324"/>
      <c r="E93" s="27" t="s">
        <v>1188</v>
      </c>
      <c r="F93" s="87">
        <v>5926</v>
      </c>
      <c r="G93" s="64">
        <v>5926</v>
      </c>
      <c r="H93" s="255">
        <f t="shared" si="4"/>
        <v>0</v>
      </c>
    </row>
    <row r="94" spans="1:8" ht="27">
      <c r="A94" s="310"/>
      <c r="B94" s="61"/>
      <c r="C94" s="323"/>
      <c r="D94" s="324"/>
      <c r="E94" s="27" t="s">
        <v>1198</v>
      </c>
      <c r="F94" s="87">
        <v>0</v>
      </c>
      <c r="G94" s="64">
        <f>[2]表九!F94+[3]表九!F94+[4]表九!F94+[5]表九!F94+[6]表九!F94+[7]表九!F94+[8]表九!F94+[9]表九!F94+[10]表九!F94+[11]表九!F94+[12]表九!F94</f>
        <v>0</v>
      </c>
      <c r="H94" s="255">
        <f t="shared" si="4"/>
        <v>0</v>
      </c>
    </row>
    <row r="95" spans="1:8" ht="27">
      <c r="A95" s="310"/>
      <c r="B95" s="61"/>
      <c r="C95" s="323"/>
      <c r="D95" s="324"/>
      <c r="E95" s="27" t="s">
        <v>1199</v>
      </c>
      <c r="F95" s="64">
        <f>SUM(F96:F103)</f>
        <v>0</v>
      </c>
      <c r="G95" s="64">
        <f>SUM(G96:G103)</f>
        <v>0</v>
      </c>
      <c r="H95" s="64">
        <f>SUM(H96:H103)</f>
        <v>0</v>
      </c>
    </row>
    <row r="96" spans="1:8">
      <c r="A96" s="310"/>
      <c r="B96" s="61"/>
      <c r="C96" s="323"/>
      <c r="D96" s="324"/>
      <c r="E96" s="27" t="s">
        <v>1160</v>
      </c>
      <c r="F96" s="87">
        <v>0</v>
      </c>
      <c r="G96" s="64"/>
      <c r="H96" s="255">
        <f t="shared" si="4"/>
        <v>0</v>
      </c>
    </row>
    <row r="97" spans="1:8">
      <c r="A97" s="310"/>
      <c r="B97" s="61"/>
      <c r="C97" s="323"/>
      <c r="D97" s="324"/>
      <c r="E97" s="27" t="s">
        <v>1162</v>
      </c>
      <c r="F97" s="87">
        <v>0</v>
      </c>
      <c r="G97" s="64"/>
      <c r="H97" s="255">
        <f t="shared" si="4"/>
        <v>0</v>
      </c>
    </row>
    <row r="98" spans="1:8">
      <c r="A98" s="310"/>
      <c r="B98" s="61"/>
      <c r="C98" s="323"/>
      <c r="D98" s="324"/>
      <c r="E98" s="27" t="s">
        <v>1164</v>
      </c>
      <c r="F98" s="87">
        <v>0</v>
      </c>
      <c r="G98" s="64"/>
      <c r="H98" s="255">
        <f t="shared" si="4"/>
        <v>0</v>
      </c>
    </row>
    <row r="99" spans="1:8">
      <c r="A99" s="310"/>
      <c r="B99" s="61"/>
      <c r="C99" s="323"/>
      <c r="D99" s="324"/>
      <c r="E99" s="27" t="s">
        <v>1166</v>
      </c>
      <c r="F99" s="87">
        <v>0</v>
      </c>
      <c r="G99" s="64"/>
      <c r="H99" s="255">
        <f t="shared" si="4"/>
        <v>0</v>
      </c>
    </row>
    <row r="100" spans="1:8">
      <c r="A100" s="310"/>
      <c r="B100" s="61"/>
      <c r="C100" s="323"/>
      <c r="D100" s="324"/>
      <c r="E100" s="27" t="s">
        <v>1170</v>
      </c>
      <c r="F100" s="87">
        <v>0</v>
      </c>
      <c r="G100" s="64"/>
      <c r="H100" s="255">
        <f t="shared" si="4"/>
        <v>0</v>
      </c>
    </row>
    <row r="101" spans="1:8">
      <c r="A101" s="310"/>
      <c r="B101" s="61"/>
      <c r="C101" s="323"/>
      <c r="D101" s="324"/>
      <c r="E101" s="27" t="s">
        <v>1172</v>
      </c>
      <c r="F101" s="87">
        <v>0</v>
      </c>
      <c r="G101" s="64"/>
      <c r="H101" s="255">
        <f t="shared" si="4"/>
        <v>0</v>
      </c>
    </row>
    <row r="102" spans="1:8">
      <c r="A102" s="310"/>
      <c r="B102" s="61"/>
      <c r="C102" s="323"/>
      <c r="D102" s="324"/>
      <c r="E102" s="27" t="s">
        <v>1173</v>
      </c>
      <c r="F102" s="87">
        <v>0</v>
      </c>
      <c r="G102" s="64"/>
      <c r="H102" s="255">
        <f t="shared" si="4"/>
        <v>0</v>
      </c>
    </row>
    <row r="103" spans="1:8" ht="27">
      <c r="A103" s="310"/>
      <c r="B103" s="61"/>
      <c r="C103" s="323"/>
      <c r="D103" s="324"/>
      <c r="E103" s="27" t="s">
        <v>1200</v>
      </c>
      <c r="F103" s="87">
        <v>0</v>
      </c>
      <c r="G103" s="64"/>
      <c r="H103" s="255">
        <f t="shared" si="4"/>
        <v>0</v>
      </c>
    </row>
    <row r="104" spans="1:8">
      <c r="A104" s="310"/>
      <c r="B104" s="61"/>
      <c r="C104" s="323"/>
      <c r="D104" s="324"/>
      <c r="E104" s="310" t="s">
        <v>1201</v>
      </c>
      <c r="F104" s="87">
        <v>0</v>
      </c>
      <c r="G104" s="64">
        <f>G105+G110+G115</f>
        <v>833.23</v>
      </c>
      <c r="H104" s="64">
        <f>H105+H110+H115</f>
        <v>833.23</v>
      </c>
    </row>
    <row r="105" spans="1:8">
      <c r="A105" s="310"/>
      <c r="B105" s="61"/>
      <c r="C105" s="323"/>
      <c r="D105" s="324"/>
      <c r="E105" s="86" t="s">
        <v>1202</v>
      </c>
      <c r="F105" s="64">
        <f>SUM(F106:F109)</f>
        <v>0</v>
      </c>
      <c r="G105" s="64">
        <f>SUM(G106:G109)</f>
        <v>0</v>
      </c>
      <c r="H105" s="64">
        <f>SUM(H106:H109)</f>
        <v>0</v>
      </c>
    </row>
    <row r="106" spans="1:8">
      <c r="A106" s="310"/>
      <c r="B106" s="61"/>
      <c r="C106" s="323"/>
      <c r="D106" s="324"/>
      <c r="E106" s="86" t="s">
        <v>1119</v>
      </c>
      <c r="F106" s="87">
        <v>0</v>
      </c>
      <c r="G106" s="64">
        <f>[2]表九!F106+[3]表九!F106+[4]表九!F106+[5]表九!F106+[6]表九!F106+[7]表九!F106+[8]表九!F106+[9]表九!F106+[10]表九!F106+[11]表九!F106+[12]表九!F106</f>
        <v>0</v>
      </c>
      <c r="H106" s="255">
        <f t="shared" si="4"/>
        <v>0</v>
      </c>
    </row>
    <row r="107" spans="1:8">
      <c r="A107" s="310"/>
      <c r="B107" s="61"/>
      <c r="C107" s="323"/>
      <c r="D107" s="324"/>
      <c r="E107" s="86" t="s">
        <v>1203</v>
      </c>
      <c r="F107" s="87">
        <v>0</v>
      </c>
      <c r="G107" s="64"/>
      <c r="H107" s="255">
        <f t="shared" si="4"/>
        <v>0</v>
      </c>
    </row>
    <row r="108" spans="1:8">
      <c r="A108" s="310"/>
      <c r="B108" s="61"/>
      <c r="C108" s="323"/>
      <c r="D108" s="324"/>
      <c r="E108" s="86" t="s">
        <v>1204</v>
      </c>
      <c r="F108" s="87">
        <v>0</v>
      </c>
      <c r="G108" s="64">
        <f>[2]表九!F108+[3]表九!F108+[4]表九!F108+[5]表九!F108+[6]表九!F108+[7]表九!F108+[8]表九!F108+[9]表九!F108+[10]表九!F108+[11]表九!F108+[12]表九!F108</f>
        <v>0</v>
      </c>
      <c r="H108" s="255">
        <f t="shared" si="4"/>
        <v>0</v>
      </c>
    </row>
    <row r="109" spans="1:8">
      <c r="A109" s="310"/>
      <c r="B109" s="61"/>
      <c r="C109" s="323"/>
      <c r="D109" s="324"/>
      <c r="E109" s="86" t="s">
        <v>1205</v>
      </c>
      <c r="F109" s="87">
        <v>0</v>
      </c>
      <c r="G109" s="64">
        <f>[2]表九!F109+[3]表九!F109+[4]表九!F109+[5]表九!F109+[6]表九!F109+[7]表九!F109+[8]表九!F109+[9]表九!F109+[10]表九!F109+[11]表九!F109+[12]表九!F109</f>
        <v>0</v>
      </c>
      <c r="H109" s="255">
        <f t="shared" si="4"/>
        <v>0</v>
      </c>
    </row>
    <row r="110" spans="1:8">
      <c r="A110" s="310"/>
      <c r="B110" s="61"/>
      <c r="C110" s="323"/>
      <c r="D110" s="324"/>
      <c r="E110" s="86" t="s">
        <v>1206</v>
      </c>
      <c r="F110" s="64">
        <f>SUM(F111:F114)</f>
        <v>0</v>
      </c>
      <c r="G110" s="64">
        <f>SUM(G111:G114)</f>
        <v>0</v>
      </c>
      <c r="H110" s="64">
        <f>SUM(H111:H114)</f>
        <v>0</v>
      </c>
    </row>
    <row r="111" spans="1:8">
      <c r="A111" s="310"/>
      <c r="B111" s="61"/>
      <c r="C111" s="323"/>
      <c r="D111" s="324"/>
      <c r="E111" s="86" t="s">
        <v>1119</v>
      </c>
      <c r="F111" s="87">
        <v>0</v>
      </c>
      <c r="G111" s="64">
        <f>[2]表九!F111+[3]表九!F111+[4]表九!F111+[5]表九!F111+[6]表九!F111+[7]表九!F111+[8]表九!F111+[9]表九!F111+[10]表九!F111+[11]表九!F111+[12]表九!F111</f>
        <v>0</v>
      </c>
      <c r="H111" s="255">
        <f t="shared" si="4"/>
        <v>0</v>
      </c>
    </row>
    <row r="112" spans="1:8">
      <c r="A112" s="310"/>
      <c r="B112" s="61"/>
      <c r="C112" s="323"/>
      <c r="D112" s="324"/>
      <c r="E112" s="86" t="s">
        <v>1203</v>
      </c>
      <c r="F112" s="87">
        <v>0</v>
      </c>
      <c r="G112" s="64">
        <f>[2]表九!F112+[3]表九!F112+[4]表九!F112+[5]表九!F112+[6]表九!F112+[7]表九!F112+[8]表九!F112+[9]表九!F112+[10]表九!F112+[11]表九!F112+[12]表九!F112</f>
        <v>0</v>
      </c>
      <c r="H112" s="255">
        <f t="shared" si="4"/>
        <v>0</v>
      </c>
    </row>
    <row r="113" spans="1:8">
      <c r="A113" s="310"/>
      <c r="B113" s="61"/>
      <c r="C113" s="323"/>
      <c r="D113" s="324"/>
      <c r="E113" s="86" t="s">
        <v>1207</v>
      </c>
      <c r="F113" s="87">
        <v>0</v>
      </c>
      <c r="G113" s="64">
        <f>[2]表九!F113+[3]表九!F113+[4]表九!F113+[5]表九!F113+[6]表九!F113+[7]表九!F113+[8]表九!F113+[9]表九!F113+[10]表九!F113+[11]表九!F113+[12]表九!F113</f>
        <v>0</v>
      </c>
      <c r="H113" s="255">
        <f t="shared" si="4"/>
        <v>0</v>
      </c>
    </row>
    <row r="114" spans="1:8">
      <c r="A114" s="310"/>
      <c r="B114" s="61"/>
      <c r="C114" s="323"/>
      <c r="D114" s="324"/>
      <c r="E114" s="86" t="s">
        <v>1208</v>
      </c>
      <c r="F114" s="87">
        <v>0</v>
      </c>
      <c r="G114" s="64">
        <f>[2]表九!F114+[3]表九!F114+[4]表九!F114+[5]表九!F114+[6]表九!F114+[7]表九!F114+[8]表九!F114+[9]表九!F114+[10]表九!F114+[11]表九!F114+[12]表九!F114</f>
        <v>0</v>
      </c>
      <c r="H114" s="255">
        <f t="shared" si="4"/>
        <v>0</v>
      </c>
    </row>
    <row r="115" spans="1:8">
      <c r="A115" s="310"/>
      <c r="B115" s="61"/>
      <c r="C115" s="323"/>
      <c r="D115" s="324"/>
      <c r="E115" s="86" t="s">
        <v>1115</v>
      </c>
      <c r="F115" s="64">
        <f>SUM(F116:F119)</f>
        <v>0</v>
      </c>
      <c r="G115" s="64">
        <f>SUM(G116:G119)</f>
        <v>833.23</v>
      </c>
      <c r="H115" s="64">
        <f>SUM(H116:H119)</f>
        <v>833.23</v>
      </c>
    </row>
    <row r="116" spans="1:8">
      <c r="A116" s="310"/>
      <c r="B116" s="61"/>
      <c r="C116" s="323"/>
      <c r="D116" s="324"/>
      <c r="E116" s="86" t="s">
        <v>1117</v>
      </c>
      <c r="F116" s="87">
        <v>0</v>
      </c>
      <c r="G116" s="64">
        <v>263</v>
      </c>
      <c r="H116" s="255">
        <f t="shared" si="4"/>
        <v>263</v>
      </c>
    </row>
    <row r="117" spans="1:8">
      <c r="A117" s="310"/>
      <c r="B117" s="61"/>
      <c r="C117" s="323"/>
      <c r="D117" s="324"/>
      <c r="E117" s="86" t="s">
        <v>1119</v>
      </c>
      <c r="F117" s="87">
        <v>0</v>
      </c>
      <c r="G117" s="64">
        <v>570.23</v>
      </c>
      <c r="H117" s="255">
        <f t="shared" si="4"/>
        <v>570.23</v>
      </c>
    </row>
    <row r="118" spans="1:8" ht="27">
      <c r="A118" s="310"/>
      <c r="B118" s="61"/>
      <c r="C118" s="323"/>
      <c r="D118" s="324"/>
      <c r="E118" s="86" t="s">
        <v>1121</v>
      </c>
      <c r="F118" s="87">
        <v>0</v>
      </c>
      <c r="G118" s="64">
        <f>[2]表九!F118+[3]表九!F118+[4]表九!F118+[5]表九!F118+[6]表九!F118+[7]表九!F118+[8]表九!F118+[9]表九!F118+[10]表九!F118+[11]表九!F118+[12]表九!F118</f>
        <v>0</v>
      </c>
      <c r="H118" s="255">
        <f t="shared" si="4"/>
        <v>0</v>
      </c>
    </row>
    <row r="119" spans="1:8">
      <c r="A119" s="310"/>
      <c r="B119" s="61"/>
      <c r="C119" s="323"/>
      <c r="D119" s="324"/>
      <c r="E119" s="86"/>
      <c r="F119" s="87">
        <v>0</v>
      </c>
      <c r="G119" s="64">
        <f>[2]表九!F119+[3]表九!F119+[4]表九!F119+[5]表九!F119+[6]表九!F119+[7]表九!F119+[8]表九!F119+[9]表九!F119+[10]表九!F119+[11]表九!F119+[12]表九!F119</f>
        <v>0</v>
      </c>
      <c r="H119" s="255">
        <f t="shared" si="4"/>
        <v>0</v>
      </c>
    </row>
    <row r="120" spans="1:8">
      <c r="A120" s="310"/>
      <c r="B120" s="61"/>
      <c r="C120" s="323"/>
      <c r="D120" s="324"/>
      <c r="E120" s="312" t="s">
        <v>1213</v>
      </c>
      <c r="F120" s="87">
        <v>0</v>
      </c>
      <c r="G120" s="64">
        <f>G121+G126+G131+G140+G147+G157+G160+G163</f>
        <v>0</v>
      </c>
      <c r="H120" s="64">
        <f>H121+H126+H131+H140+H147+H157+H160+H163</f>
        <v>0</v>
      </c>
    </row>
    <row r="121" spans="1:8" ht="27">
      <c r="A121" s="310"/>
      <c r="B121" s="61"/>
      <c r="C121" s="323"/>
      <c r="D121" s="324"/>
      <c r="E121" s="86" t="s">
        <v>1214</v>
      </c>
      <c r="F121" s="64">
        <f>SUM(F122:F125)</f>
        <v>0</v>
      </c>
      <c r="G121" s="64">
        <f>SUM(G122:G125)</f>
        <v>0</v>
      </c>
      <c r="H121" s="64">
        <f>SUM(H122:H125)</f>
        <v>0</v>
      </c>
    </row>
    <row r="122" spans="1:8">
      <c r="A122" s="310"/>
      <c r="B122" s="61"/>
      <c r="C122" s="323"/>
      <c r="D122" s="324"/>
      <c r="E122" s="86" t="s">
        <v>698</v>
      </c>
      <c r="F122" s="87">
        <v>0</v>
      </c>
      <c r="G122" s="64">
        <f>[2]表九!F122+[3]表九!F122+[4]表九!F122+[5]表九!F122+[6]表九!F122+[7]表九!F122+[8]表九!F122+[9]表九!F122+[10]表九!F122+[11]表九!F122+[12]表九!F122</f>
        <v>0</v>
      </c>
      <c r="H122" s="255">
        <f t="shared" si="4"/>
        <v>0</v>
      </c>
    </row>
    <row r="123" spans="1:8">
      <c r="A123" s="310"/>
      <c r="B123" s="61"/>
      <c r="C123" s="323"/>
      <c r="D123" s="324"/>
      <c r="E123" s="86" t="s">
        <v>699</v>
      </c>
      <c r="F123" s="87">
        <v>0</v>
      </c>
      <c r="G123" s="64">
        <f>[2]表九!F123+[3]表九!F123+[4]表九!F123+[5]表九!F123+[6]表九!F123+[7]表九!F123+[8]表九!F123+[9]表九!F123+[10]表九!F123+[11]表九!F123+[12]表九!F123</f>
        <v>0</v>
      </c>
      <c r="H123" s="255">
        <f t="shared" si="4"/>
        <v>0</v>
      </c>
    </row>
    <row r="124" spans="1:8">
      <c r="A124" s="310"/>
      <c r="B124" s="61"/>
      <c r="C124" s="323"/>
      <c r="D124" s="324"/>
      <c r="E124" s="86" t="s">
        <v>1215</v>
      </c>
      <c r="F124" s="87">
        <v>0</v>
      </c>
      <c r="G124" s="64">
        <f>[2]表九!F124+[3]表九!F124+[4]表九!F124+[5]表九!F124+[6]表九!F124+[7]表九!F124+[8]表九!F124+[9]表九!F124+[10]表九!F124+[11]表九!F124+[12]表九!F124</f>
        <v>0</v>
      </c>
      <c r="H124" s="255">
        <f t="shared" si="4"/>
        <v>0</v>
      </c>
    </row>
    <row r="125" spans="1:8" ht="27">
      <c r="A125" s="310"/>
      <c r="B125" s="61"/>
      <c r="C125" s="323"/>
      <c r="D125" s="324"/>
      <c r="E125" s="86" t="s">
        <v>1216</v>
      </c>
      <c r="F125" s="87">
        <v>0</v>
      </c>
      <c r="G125" s="64">
        <f>[2]表九!F125+[3]表九!F125+[4]表九!F125+[5]表九!F125+[6]表九!F125+[7]表九!F125+[8]表九!F125+[9]表九!F125+[10]表九!F125+[11]表九!F125+[12]表九!F125</f>
        <v>0</v>
      </c>
      <c r="H125" s="255">
        <f t="shared" si="4"/>
        <v>0</v>
      </c>
    </row>
    <row r="126" spans="1:8">
      <c r="A126" s="310"/>
      <c r="B126" s="61"/>
      <c r="C126" s="323"/>
      <c r="D126" s="324"/>
      <c r="E126" s="86" t="s">
        <v>1217</v>
      </c>
      <c r="F126" s="64">
        <f>SUM(F127:F130)</f>
        <v>0</v>
      </c>
      <c r="G126" s="64">
        <f>SUM(G127:G130)</f>
        <v>0</v>
      </c>
      <c r="H126" s="64">
        <f>SUM(H127:H130)</f>
        <v>0</v>
      </c>
    </row>
    <row r="127" spans="1:8">
      <c r="A127" s="310"/>
      <c r="B127" s="61"/>
      <c r="C127" s="323"/>
      <c r="D127" s="324"/>
      <c r="E127" s="86" t="s">
        <v>1215</v>
      </c>
      <c r="F127" s="87">
        <v>0</v>
      </c>
      <c r="G127" s="64">
        <f>[2]表九!F127+[3]表九!F127+[4]表九!F127+[5]表九!F127+[6]表九!F127+[7]表九!F127+[8]表九!F127+[9]表九!F127+[10]表九!F127+[11]表九!F127+[12]表九!F127</f>
        <v>0</v>
      </c>
      <c r="H127" s="255">
        <f t="shared" si="4"/>
        <v>0</v>
      </c>
    </row>
    <row r="128" spans="1:8">
      <c r="A128" s="310"/>
      <c r="B128" s="61"/>
      <c r="C128" s="323"/>
      <c r="D128" s="324"/>
      <c r="E128" s="86" t="s">
        <v>1218</v>
      </c>
      <c r="F128" s="87">
        <v>0</v>
      </c>
      <c r="G128" s="64">
        <f>[2]表九!F128+[3]表九!F128+[4]表九!F128+[5]表九!F128+[6]表九!F128+[7]表九!F128+[8]表九!F128+[9]表九!F128+[10]表九!F128+[11]表九!F128+[12]表九!F128</f>
        <v>0</v>
      </c>
      <c r="H128" s="255">
        <f t="shared" si="4"/>
        <v>0</v>
      </c>
    </row>
    <row r="129" spans="1:8">
      <c r="A129" s="310"/>
      <c r="B129" s="61"/>
      <c r="C129" s="323"/>
      <c r="D129" s="324"/>
      <c r="E129" s="86" t="s">
        <v>1219</v>
      </c>
      <c r="F129" s="87">
        <v>0</v>
      </c>
      <c r="G129" s="64">
        <f>[2]表九!F129+[3]表九!F129+[4]表九!F129+[5]表九!F129+[6]表九!F129+[7]表九!F129+[8]表九!F129+[9]表九!F129+[10]表九!F129+[11]表九!F129+[12]表九!F129</f>
        <v>0</v>
      </c>
      <c r="H129" s="255">
        <f t="shared" si="4"/>
        <v>0</v>
      </c>
    </row>
    <row r="130" spans="1:8">
      <c r="A130" s="310"/>
      <c r="B130" s="61"/>
      <c r="C130" s="323"/>
      <c r="D130" s="324"/>
      <c r="E130" s="86" t="s">
        <v>1220</v>
      </c>
      <c r="F130" s="87">
        <v>0</v>
      </c>
      <c r="G130" s="64">
        <f>[2]表九!F130+[3]表九!F130+[4]表九!F130+[5]表九!F130+[6]表九!F130+[7]表九!F130+[8]表九!F130+[9]表九!F130+[10]表九!F130+[11]表九!F130+[12]表九!F130</f>
        <v>0</v>
      </c>
      <c r="H130" s="255">
        <f t="shared" si="4"/>
        <v>0</v>
      </c>
    </row>
    <row r="131" spans="1:8">
      <c r="A131" s="310"/>
      <c r="B131" s="61"/>
      <c r="C131" s="323"/>
      <c r="D131" s="324"/>
      <c r="E131" s="86" t="s">
        <v>1221</v>
      </c>
      <c r="F131" s="64">
        <f>SUM(F132:F139)</f>
        <v>0</v>
      </c>
      <c r="G131" s="64">
        <f>SUM(G132:G139)</f>
        <v>0</v>
      </c>
      <c r="H131" s="64">
        <f>SUM(H132:H139)</f>
        <v>0</v>
      </c>
    </row>
    <row r="132" spans="1:8">
      <c r="A132" s="310"/>
      <c r="B132" s="61"/>
      <c r="C132" s="323"/>
      <c r="D132" s="324"/>
      <c r="E132" s="86" t="s">
        <v>1222</v>
      </c>
      <c r="F132" s="87">
        <v>0</v>
      </c>
      <c r="G132" s="64">
        <f>[2]表九!F132+[3]表九!F132+[4]表九!F132+[5]表九!F132+[6]表九!F132+[7]表九!F132+[8]表九!F132+[9]表九!F132+[10]表九!F132+[11]表九!F132+[12]表九!F132</f>
        <v>0</v>
      </c>
      <c r="H132" s="255">
        <f t="shared" si="4"/>
        <v>0</v>
      </c>
    </row>
    <row r="133" spans="1:8">
      <c r="A133" s="310"/>
      <c r="B133" s="61"/>
      <c r="C133" s="323"/>
      <c r="D133" s="324"/>
      <c r="E133" s="86" t="s">
        <v>1223</v>
      </c>
      <c r="F133" s="87">
        <v>0</v>
      </c>
      <c r="G133" s="64">
        <f>[2]表九!F133+[3]表九!F133+[4]表九!F133+[5]表九!F133+[6]表九!F133+[7]表九!F133+[8]表九!F133+[9]表九!F133+[10]表九!F133+[11]表九!F133+[12]表九!F133</f>
        <v>0</v>
      </c>
      <c r="H133" s="255">
        <f t="shared" si="4"/>
        <v>0</v>
      </c>
    </row>
    <row r="134" spans="1:8">
      <c r="A134" s="310"/>
      <c r="B134" s="61"/>
      <c r="C134" s="323"/>
      <c r="D134" s="324"/>
      <c r="E134" s="86" t="s">
        <v>1224</v>
      </c>
      <c r="F134" s="87">
        <v>0</v>
      </c>
      <c r="G134" s="64">
        <f>[2]表九!F134+[3]表九!F134+[4]表九!F134+[5]表九!F134+[6]表九!F134+[7]表九!F134+[8]表九!F134+[9]表九!F134+[10]表九!F134+[11]表九!F134+[12]表九!F134</f>
        <v>0</v>
      </c>
      <c r="H134" s="255">
        <f t="shared" si="4"/>
        <v>0</v>
      </c>
    </row>
    <row r="135" spans="1:8">
      <c r="A135" s="310"/>
      <c r="B135" s="61"/>
      <c r="C135" s="323"/>
      <c r="D135" s="324"/>
      <c r="E135" s="86" t="s">
        <v>1225</v>
      </c>
      <c r="F135" s="87">
        <v>0</v>
      </c>
      <c r="G135" s="64">
        <f>[2]表九!F135+[3]表九!F135+[4]表九!F135+[5]表九!F135+[6]表九!F135+[7]表九!F135+[8]表九!F135+[9]表九!F135+[10]表九!F135+[11]表九!F135+[12]表九!F135</f>
        <v>0</v>
      </c>
      <c r="H135" s="255">
        <f t="shared" si="4"/>
        <v>0</v>
      </c>
    </row>
    <row r="136" spans="1:8">
      <c r="A136" s="310"/>
      <c r="B136" s="61"/>
      <c r="C136" s="323"/>
      <c r="D136" s="324"/>
      <c r="E136" s="86" t="s">
        <v>1226</v>
      </c>
      <c r="F136" s="87">
        <v>0</v>
      </c>
      <c r="G136" s="64">
        <f>[2]表九!F136+[3]表九!F136+[4]表九!F136+[5]表九!F136+[6]表九!F136+[7]表九!F136+[8]表九!F136+[9]表九!F136+[10]表九!F136+[11]表九!F136+[12]表九!F136</f>
        <v>0</v>
      </c>
      <c r="H136" s="255">
        <f t="shared" ref="H136:H199" si="5">G136-F136</f>
        <v>0</v>
      </c>
    </row>
    <row r="137" spans="1:8">
      <c r="A137" s="310"/>
      <c r="B137" s="61"/>
      <c r="C137" s="323"/>
      <c r="D137" s="324"/>
      <c r="E137" s="86" t="s">
        <v>1227</v>
      </c>
      <c r="F137" s="87">
        <v>0</v>
      </c>
      <c r="G137" s="64">
        <f>[2]表九!F137+[3]表九!F137+[4]表九!F137+[5]表九!F137+[6]表九!F137+[7]表九!F137+[8]表九!F137+[9]表九!F137+[10]表九!F137+[11]表九!F137+[12]表九!F137</f>
        <v>0</v>
      </c>
      <c r="H137" s="255">
        <f t="shared" si="5"/>
        <v>0</v>
      </c>
    </row>
    <row r="138" spans="1:8">
      <c r="A138" s="310"/>
      <c r="B138" s="61"/>
      <c r="C138" s="323"/>
      <c r="D138" s="324"/>
      <c r="E138" s="86" t="s">
        <v>1228</v>
      </c>
      <c r="F138" s="87">
        <v>0</v>
      </c>
      <c r="G138" s="64">
        <f>[2]表九!F138+[3]表九!F138+[4]表九!F138+[5]表九!F138+[6]表九!F138+[7]表九!F138+[8]表九!F138+[9]表九!F138+[10]表九!F138+[11]表九!F138+[12]表九!F138</f>
        <v>0</v>
      </c>
      <c r="H138" s="255">
        <f t="shared" si="5"/>
        <v>0</v>
      </c>
    </row>
    <row r="139" spans="1:8">
      <c r="A139" s="310"/>
      <c r="B139" s="61"/>
      <c r="C139" s="323"/>
      <c r="D139" s="324"/>
      <c r="E139" s="86" t="s">
        <v>1229</v>
      </c>
      <c r="F139" s="87">
        <v>0</v>
      </c>
      <c r="G139" s="64">
        <f>[2]表九!F139+[3]表九!F139+[4]表九!F139+[5]表九!F139+[6]表九!F139+[7]表九!F139+[8]表九!F139+[9]表九!F139+[10]表九!F139+[11]表九!F139+[12]表九!F139</f>
        <v>0</v>
      </c>
      <c r="H139" s="255">
        <f t="shared" si="5"/>
        <v>0</v>
      </c>
    </row>
    <row r="140" spans="1:8">
      <c r="A140" s="310"/>
      <c r="B140" s="61"/>
      <c r="C140" s="323"/>
      <c r="D140" s="324"/>
      <c r="E140" s="86" t="s">
        <v>1230</v>
      </c>
      <c r="F140" s="64">
        <f>SUM(F141:F146)</f>
        <v>0</v>
      </c>
      <c r="G140" s="64">
        <f>SUM(G141:G146)</f>
        <v>0</v>
      </c>
      <c r="H140" s="64">
        <f>SUM(H141:H146)</f>
        <v>0</v>
      </c>
    </row>
    <row r="141" spans="1:8">
      <c r="A141" s="310"/>
      <c r="B141" s="61"/>
      <c r="C141" s="323"/>
      <c r="D141" s="324"/>
      <c r="E141" s="86" t="s">
        <v>1231</v>
      </c>
      <c r="F141" s="87">
        <v>0</v>
      </c>
      <c r="G141" s="64">
        <f>[2]表九!F141+[3]表九!F141+[4]表九!F141+[5]表九!F141+[6]表九!F141+[7]表九!F141+[8]表九!F141+[9]表九!F141+[10]表九!F141+[11]表九!F141+[12]表九!F141</f>
        <v>0</v>
      </c>
      <c r="H141" s="255">
        <f t="shared" si="5"/>
        <v>0</v>
      </c>
    </row>
    <row r="142" spans="1:8">
      <c r="A142" s="310"/>
      <c r="B142" s="61"/>
      <c r="C142" s="323"/>
      <c r="D142" s="324"/>
      <c r="E142" s="86" t="s">
        <v>1232</v>
      </c>
      <c r="F142" s="87">
        <v>0</v>
      </c>
      <c r="G142" s="64">
        <f>[2]表九!F142+[3]表九!F142+[4]表九!F142+[5]表九!F142+[6]表九!F142+[7]表九!F142+[8]表九!F142+[9]表九!F142+[10]表九!F142+[11]表九!F142+[12]表九!F142</f>
        <v>0</v>
      </c>
      <c r="H142" s="255">
        <f t="shared" si="5"/>
        <v>0</v>
      </c>
    </row>
    <row r="143" spans="1:8">
      <c r="A143" s="310"/>
      <c r="B143" s="61"/>
      <c r="C143" s="323"/>
      <c r="D143" s="324"/>
      <c r="E143" s="86" t="s">
        <v>1233</v>
      </c>
      <c r="F143" s="87">
        <v>0</v>
      </c>
      <c r="G143" s="64">
        <f>[2]表九!F143+[3]表九!F143+[4]表九!F143+[5]表九!F143+[6]表九!F143+[7]表九!F143+[8]表九!F143+[9]表九!F143+[10]表九!F143+[11]表九!F143+[12]表九!F143</f>
        <v>0</v>
      </c>
      <c r="H143" s="255">
        <f t="shared" si="5"/>
        <v>0</v>
      </c>
    </row>
    <row r="144" spans="1:8">
      <c r="A144" s="310"/>
      <c r="B144" s="61"/>
      <c r="C144" s="323"/>
      <c r="D144" s="324"/>
      <c r="E144" s="86" t="s">
        <v>1234</v>
      </c>
      <c r="F144" s="87">
        <v>0</v>
      </c>
      <c r="G144" s="64">
        <f>[2]表九!F144+[3]表九!F144+[4]表九!F144+[5]表九!F144+[6]表九!F144+[7]表九!F144+[8]表九!F144+[9]表九!F144+[10]表九!F144+[11]表九!F144+[12]表九!F144</f>
        <v>0</v>
      </c>
      <c r="H144" s="255">
        <f t="shared" si="5"/>
        <v>0</v>
      </c>
    </row>
    <row r="145" spans="1:8">
      <c r="A145" s="310"/>
      <c r="B145" s="61"/>
      <c r="C145" s="323"/>
      <c r="D145" s="324"/>
      <c r="E145" s="86" t="s">
        <v>1235</v>
      </c>
      <c r="F145" s="87">
        <v>0</v>
      </c>
      <c r="G145" s="64">
        <f>[2]表九!F145+[3]表九!F145+[4]表九!F145+[5]表九!F145+[6]表九!F145+[7]表九!F145+[8]表九!F145+[9]表九!F145+[10]表九!F145+[11]表九!F145+[12]表九!F145</f>
        <v>0</v>
      </c>
      <c r="H145" s="255">
        <f t="shared" si="5"/>
        <v>0</v>
      </c>
    </row>
    <row r="146" spans="1:8">
      <c r="A146" s="310"/>
      <c r="B146" s="61"/>
      <c r="C146" s="323"/>
      <c r="D146" s="324"/>
      <c r="E146" s="86" t="s">
        <v>1236</v>
      </c>
      <c r="F146" s="87">
        <v>0</v>
      </c>
      <c r="G146" s="64">
        <f>[2]表九!F146+[3]表九!F146+[4]表九!F146+[5]表九!F146+[6]表九!F146+[7]表九!F146+[8]表九!F146+[9]表九!F146+[10]表九!F146+[11]表九!F146+[12]表九!F146</f>
        <v>0</v>
      </c>
      <c r="H146" s="255">
        <f t="shared" si="5"/>
        <v>0</v>
      </c>
    </row>
    <row r="147" spans="1:8">
      <c r="A147" s="310"/>
      <c r="B147" s="61"/>
      <c r="C147" s="323"/>
      <c r="D147" s="324"/>
      <c r="E147" s="86" t="s">
        <v>1237</v>
      </c>
      <c r="F147" s="64">
        <f>SUM(F148:F156)</f>
        <v>0</v>
      </c>
      <c r="G147" s="64">
        <f>SUM(G148:G156)</f>
        <v>0</v>
      </c>
      <c r="H147" s="64">
        <f>SUM(H148:H156)</f>
        <v>0</v>
      </c>
    </row>
    <row r="148" spans="1:8">
      <c r="A148" s="310"/>
      <c r="B148" s="61"/>
      <c r="C148" s="323"/>
      <c r="D148" s="324"/>
      <c r="E148" s="86" t="s">
        <v>1238</v>
      </c>
      <c r="F148" s="87">
        <v>0</v>
      </c>
      <c r="G148" s="64">
        <f>[2]表九!F148+[3]表九!F148+[4]表九!F148+[5]表九!F148+[6]表九!F148+[7]表九!F148+[8]表九!F148+[9]表九!F148+[10]表九!F148+[11]表九!F148+[12]表九!F148</f>
        <v>0</v>
      </c>
      <c r="H148" s="255">
        <f t="shared" si="5"/>
        <v>0</v>
      </c>
    </row>
    <row r="149" spans="1:8">
      <c r="A149" s="310"/>
      <c r="B149" s="61"/>
      <c r="C149" s="323"/>
      <c r="D149" s="324"/>
      <c r="E149" s="86" t="s">
        <v>724</v>
      </c>
      <c r="F149" s="87">
        <v>0</v>
      </c>
      <c r="G149" s="64">
        <f>[2]表九!F149+[3]表九!F149+[4]表九!F149+[5]表九!F149+[6]表九!F149+[7]表九!F149+[8]表九!F149+[9]表九!F149+[10]表九!F149+[11]表九!F149+[12]表九!F149</f>
        <v>0</v>
      </c>
      <c r="H149" s="255">
        <f t="shared" si="5"/>
        <v>0</v>
      </c>
    </row>
    <row r="150" spans="1:8">
      <c r="A150" s="310"/>
      <c r="B150" s="61"/>
      <c r="C150" s="323"/>
      <c r="D150" s="324"/>
      <c r="E150" s="86" t="s">
        <v>1239</v>
      </c>
      <c r="F150" s="87">
        <v>0</v>
      </c>
      <c r="G150" s="64">
        <f>[2]表九!F150+[3]表九!F150+[4]表九!F150+[5]表九!F150+[6]表九!F150+[7]表九!F150+[8]表九!F150+[9]表九!F150+[10]表九!F150+[11]表九!F150+[12]表九!F150</f>
        <v>0</v>
      </c>
      <c r="H150" s="255">
        <f t="shared" si="5"/>
        <v>0</v>
      </c>
    </row>
    <row r="151" spans="1:8">
      <c r="A151" s="310"/>
      <c r="B151" s="61"/>
      <c r="C151" s="323"/>
      <c r="D151" s="324"/>
      <c r="E151" s="86" t="s">
        <v>1240</v>
      </c>
      <c r="F151" s="87">
        <v>0</v>
      </c>
      <c r="G151" s="64">
        <f>[2]表九!F151+[3]表九!F151+[4]表九!F151+[5]表九!F151+[6]表九!F151+[7]表九!F151+[8]表九!F151+[9]表九!F151+[10]表九!F151+[11]表九!F151+[12]表九!F151</f>
        <v>0</v>
      </c>
      <c r="H151" s="255">
        <f t="shared" si="5"/>
        <v>0</v>
      </c>
    </row>
    <row r="152" spans="1:8">
      <c r="A152" s="310"/>
      <c r="B152" s="61"/>
      <c r="C152" s="323"/>
      <c r="D152" s="324"/>
      <c r="E152" s="86" t="s">
        <v>1241</v>
      </c>
      <c r="F152" s="87">
        <v>0</v>
      </c>
      <c r="G152" s="64">
        <f>[2]表九!F152+[3]表九!F152+[4]表九!F152+[5]表九!F152+[6]表九!F152+[7]表九!F152+[8]表九!F152+[9]表九!F152+[10]表九!F152+[11]表九!F152+[12]表九!F152</f>
        <v>0</v>
      </c>
      <c r="H152" s="255">
        <f t="shared" si="5"/>
        <v>0</v>
      </c>
    </row>
    <row r="153" spans="1:8">
      <c r="A153" s="310"/>
      <c r="B153" s="61"/>
      <c r="C153" s="323"/>
      <c r="D153" s="324"/>
      <c r="E153" s="86" t="s">
        <v>1242</v>
      </c>
      <c r="F153" s="87">
        <v>0</v>
      </c>
      <c r="G153" s="64">
        <f>[2]表九!F153+[3]表九!F153+[4]表九!F153+[5]表九!F153+[6]表九!F153+[7]表九!F153+[8]表九!F153+[9]表九!F153+[10]表九!F153+[11]表九!F153+[12]表九!F153</f>
        <v>0</v>
      </c>
      <c r="H153" s="255">
        <f t="shared" si="5"/>
        <v>0</v>
      </c>
    </row>
    <row r="154" spans="1:8">
      <c r="A154" s="310"/>
      <c r="B154" s="61"/>
      <c r="C154" s="323"/>
      <c r="D154" s="324"/>
      <c r="E154" s="86" t="s">
        <v>1243</v>
      </c>
      <c r="F154" s="87">
        <v>0</v>
      </c>
      <c r="G154" s="64">
        <f>[2]表九!F154+[3]表九!F154+[4]表九!F154+[5]表九!F154+[6]表九!F154+[7]表九!F154+[8]表九!F154+[9]表九!F154+[10]表九!F154+[11]表九!F154+[12]表九!F154</f>
        <v>0</v>
      </c>
      <c r="H154" s="255">
        <f t="shared" si="5"/>
        <v>0</v>
      </c>
    </row>
    <row r="155" spans="1:8">
      <c r="A155" s="310"/>
      <c r="B155" s="61"/>
      <c r="C155" s="323"/>
      <c r="D155" s="324"/>
      <c r="E155" s="86" t="s">
        <v>1244</v>
      </c>
      <c r="F155" s="87">
        <v>0</v>
      </c>
      <c r="G155" s="64">
        <f>[2]表九!F155+[3]表九!F155+[4]表九!F155+[5]表九!F155+[6]表九!F155+[7]表九!F155+[8]表九!F155+[9]表九!F155+[10]表九!F155+[11]表九!F155+[12]表九!F155</f>
        <v>0</v>
      </c>
      <c r="H155" s="255">
        <f t="shared" si="5"/>
        <v>0</v>
      </c>
    </row>
    <row r="156" spans="1:8">
      <c r="A156" s="310"/>
      <c r="B156" s="61"/>
      <c r="C156" s="323"/>
      <c r="D156" s="324"/>
      <c r="E156" s="86" t="s">
        <v>1245</v>
      </c>
      <c r="F156" s="87">
        <v>0</v>
      </c>
      <c r="G156" s="64">
        <f>[2]表九!F156+[3]表九!F156+[4]表九!F156+[5]表九!F156+[6]表九!F156+[7]表九!F156+[8]表九!F156+[9]表九!F156+[10]表九!F156+[11]表九!F156+[12]表九!F156</f>
        <v>0</v>
      </c>
      <c r="H156" s="255">
        <f t="shared" si="5"/>
        <v>0</v>
      </c>
    </row>
    <row r="157" spans="1:8" ht="27">
      <c r="A157" s="310"/>
      <c r="B157" s="61"/>
      <c r="C157" s="323"/>
      <c r="D157" s="324"/>
      <c r="E157" s="86" t="s">
        <v>1246</v>
      </c>
      <c r="F157" s="64">
        <f>SUM(F158:F159)</f>
        <v>0</v>
      </c>
      <c r="G157" s="64">
        <f>SUM(G158:G159)</f>
        <v>0</v>
      </c>
      <c r="H157" s="64">
        <f>SUM(H158:H159)</f>
        <v>0</v>
      </c>
    </row>
    <row r="158" spans="1:8">
      <c r="A158" s="310"/>
      <c r="B158" s="61"/>
      <c r="C158" s="323"/>
      <c r="D158" s="324"/>
      <c r="E158" s="27" t="s">
        <v>698</v>
      </c>
      <c r="F158" s="87">
        <v>0</v>
      </c>
      <c r="G158" s="64">
        <f>[2]表九!F158+[3]表九!F158+[4]表九!F158+[5]表九!F158+[6]表九!F158+[7]表九!F158+[8]表九!F158+[9]表九!F158+[10]表九!F158+[11]表九!F158+[12]表九!F158</f>
        <v>0</v>
      </c>
      <c r="H158" s="255">
        <f t="shared" si="5"/>
        <v>0</v>
      </c>
    </row>
    <row r="159" spans="1:8" ht="27">
      <c r="A159" s="310"/>
      <c r="B159" s="61"/>
      <c r="C159" s="323"/>
      <c r="D159" s="324"/>
      <c r="E159" s="27" t="s">
        <v>1247</v>
      </c>
      <c r="F159" s="87">
        <v>0</v>
      </c>
      <c r="G159" s="64">
        <f>[2]表九!F159+[3]表九!F159+[4]表九!F159+[5]表九!F159+[6]表九!F159+[7]表九!F159+[8]表九!F159+[9]表九!F159+[10]表九!F159+[11]表九!F159+[12]表九!F159</f>
        <v>0</v>
      </c>
      <c r="H159" s="255">
        <f t="shared" si="5"/>
        <v>0</v>
      </c>
    </row>
    <row r="160" spans="1:8" ht="27">
      <c r="A160" s="310"/>
      <c r="B160" s="61"/>
      <c r="C160" s="323"/>
      <c r="D160" s="324"/>
      <c r="E160" s="86" t="s">
        <v>1248</v>
      </c>
      <c r="F160" s="64">
        <f>SUM(F161:F162)</f>
        <v>0</v>
      </c>
      <c r="G160" s="64">
        <f>SUM(G161:G162)</f>
        <v>0</v>
      </c>
      <c r="H160" s="64">
        <f>SUM(H161:H162)</f>
        <v>0</v>
      </c>
    </row>
    <row r="161" spans="1:8">
      <c r="A161" s="310"/>
      <c r="B161" s="61"/>
      <c r="C161" s="323"/>
      <c r="D161" s="324"/>
      <c r="E161" s="27" t="s">
        <v>698</v>
      </c>
      <c r="F161" s="87">
        <v>0</v>
      </c>
      <c r="G161" s="64">
        <f>[2]表九!F161+[3]表九!F161+[4]表九!F161+[5]表九!F161+[6]表九!F161+[7]表九!F161+[8]表九!F161+[9]表九!F161+[10]表九!F161+[11]表九!F161+[12]表九!F161</f>
        <v>0</v>
      </c>
      <c r="H161" s="255">
        <f t="shared" si="5"/>
        <v>0</v>
      </c>
    </row>
    <row r="162" spans="1:8" ht="27">
      <c r="A162" s="310"/>
      <c r="B162" s="61"/>
      <c r="C162" s="323"/>
      <c r="D162" s="324"/>
      <c r="E162" s="27" t="s">
        <v>1249</v>
      </c>
      <c r="F162" s="87">
        <v>0</v>
      </c>
      <c r="G162" s="64">
        <f>[2]表九!F162+[3]表九!F162+[4]表九!F162+[5]表九!F162+[6]表九!F162+[7]表九!F162+[8]表九!F162+[9]表九!F162+[10]表九!F162+[11]表九!F162+[12]表九!F162</f>
        <v>0</v>
      </c>
      <c r="H162" s="255">
        <f t="shared" si="5"/>
        <v>0</v>
      </c>
    </row>
    <row r="163" spans="1:8" ht="27">
      <c r="A163" s="310"/>
      <c r="B163" s="61"/>
      <c r="C163" s="323"/>
      <c r="D163" s="324"/>
      <c r="E163" s="86" t="s">
        <v>1250</v>
      </c>
      <c r="F163" s="64"/>
      <c r="G163" s="64"/>
      <c r="H163" s="64"/>
    </row>
    <row r="164" spans="1:8">
      <c r="A164" s="310"/>
      <c r="B164" s="61"/>
      <c r="C164" s="323"/>
      <c r="D164" s="324"/>
      <c r="E164" s="312" t="s">
        <v>1251</v>
      </c>
      <c r="F164" s="87">
        <v>0</v>
      </c>
      <c r="G164" s="64"/>
      <c r="H164" s="64"/>
    </row>
    <row r="165" spans="1:8">
      <c r="A165" s="310"/>
      <c r="B165" s="61"/>
      <c r="C165" s="323"/>
      <c r="D165" s="324"/>
      <c r="E165" s="86" t="s">
        <v>1252</v>
      </c>
      <c r="F165" s="64">
        <f>SUM(F166:F167)</f>
        <v>0</v>
      </c>
      <c r="G165" s="64">
        <f>SUM(G166:G167)</f>
        <v>0</v>
      </c>
      <c r="H165" s="64">
        <f>SUM(H166:H167)</f>
        <v>0</v>
      </c>
    </row>
    <row r="166" spans="1:8">
      <c r="A166" s="310"/>
      <c r="B166" s="61"/>
      <c r="C166" s="323"/>
      <c r="D166" s="324"/>
      <c r="E166" s="86" t="s">
        <v>1253</v>
      </c>
      <c r="F166" s="87">
        <v>0</v>
      </c>
      <c r="G166" s="64">
        <f>[2]表九!F166+[3]表九!F166+[4]表九!F166+[5]表九!F166+[6]表九!F166+[7]表九!F166+[8]表九!F166+[9]表九!F166+[10]表九!F166+[11]表九!F166+[12]表九!F166</f>
        <v>0</v>
      </c>
      <c r="H166" s="255">
        <f t="shared" si="5"/>
        <v>0</v>
      </c>
    </row>
    <row r="167" spans="1:8">
      <c r="A167" s="310"/>
      <c r="B167" s="61"/>
      <c r="C167" s="323"/>
      <c r="D167" s="324"/>
      <c r="E167" s="86" t="s">
        <v>1254</v>
      </c>
      <c r="F167" s="87">
        <v>0</v>
      </c>
      <c r="G167" s="64">
        <f>[2]表九!F167+[3]表九!F167+[4]表九!F167+[5]表九!F167+[6]表九!F167+[7]表九!F167+[8]表九!F167+[9]表九!F167+[10]表九!F167+[11]表九!F167+[12]表九!F167</f>
        <v>0</v>
      </c>
      <c r="H167" s="255">
        <f t="shared" si="5"/>
        <v>0</v>
      </c>
    </row>
    <row r="168" spans="1:8">
      <c r="A168" s="310"/>
      <c r="B168" s="61"/>
      <c r="C168" s="323"/>
      <c r="D168" s="324"/>
      <c r="E168" s="312" t="s">
        <v>1255</v>
      </c>
      <c r="F168" s="64">
        <f>F169+F173+F182+F183</f>
        <v>31866.9</v>
      </c>
      <c r="G168" s="64">
        <f>G169+G173+G182+G183</f>
        <v>42850.818547999996</v>
      </c>
      <c r="H168" s="64">
        <f>H169+H173+H182+H183</f>
        <v>10983.918548000001</v>
      </c>
    </row>
    <row r="169" spans="1:8" ht="27">
      <c r="A169" s="310"/>
      <c r="B169" s="61"/>
      <c r="C169" s="323"/>
      <c r="D169" s="324"/>
      <c r="E169" s="86" t="s">
        <v>1256</v>
      </c>
      <c r="F169" s="64">
        <f>SUM(F170:F172)</f>
        <v>20899.07</v>
      </c>
      <c r="G169" s="64">
        <f>SUM(G170:G172)</f>
        <v>20078.218548000001</v>
      </c>
      <c r="H169" s="64">
        <f>SUM(H170:H172)</f>
        <v>-820.85145200000034</v>
      </c>
    </row>
    <row r="170" spans="1:8">
      <c r="A170" s="310"/>
      <c r="B170" s="61"/>
      <c r="C170" s="323"/>
      <c r="D170" s="324"/>
      <c r="E170" s="86" t="s">
        <v>1257</v>
      </c>
      <c r="F170" s="87">
        <v>0</v>
      </c>
      <c r="G170" s="64">
        <v>3.56</v>
      </c>
      <c r="H170" s="255">
        <f t="shared" si="5"/>
        <v>3.56</v>
      </c>
    </row>
    <row r="171" spans="1:8" ht="27">
      <c r="A171" s="310"/>
      <c r="B171" s="61"/>
      <c r="C171" s="323"/>
      <c r="D171" s="324"/>
      <c r="E171" s="86" t="s">
        <v>1258</v>
      </c>
      <c r="F171" s="87">
        <v>20899.07</v>
      </c>
      <c r="G171" s="64">
        <v>20074.658547999999</v>
      </c>
      <c r="H171" s="255">
        <f t="shared" si="5"/>
        <v>-824.41145200000028</v>
      </c>
    </row>
    <row r="172" spans="1:8" ht="27">
      <c r="A172" s="310"/>
      <c r="B172" s="61"/>
      <c r="C172" s="323"/>
      <c r="D172" s="324"/>
      <c r="E172" s="86" t="s">
        <v>1259</v>
      </c>
      <c r="F172" s="87">
        <v>0</v>
      </c>
      <c r="G172" s="64">
        <f>[2]表九!F172+[3]表九!F172+[4]表九!F172+[5]表九!F172+[6]表九!F172+[7]表九!F172+[8]表九!F172+[9]表九!F172+[10]表九!F172+[11]表九!F172+[12]表九!F172</f>
        <v>0</v>
      </c>
      <c r="H172" s="255">
        <f t="shared" si="5"/>
        <v>0</v>
      </c>
    </row>
    <row r="173" spans="1:8">
      <c r="A173" s="310"/>
      <c r="B173" s="61"/>
      <c r="C173" s="323"/>
      <c r="D173" s="324"/>
      <c r="E173" s="86" t="s">
        <v>1260</v>
      </c>
      <c r="F173" s="64">
        <f>SUM(F174:F181)</f>
        <v>0</v>
      </c>
      <c r="G173" s="64">
        <f>SUM(G174:G181)</f>
        <v>94.82</v>
      </c>
      <c r="H173" s="64">
        <f>SUM(H174:H181)</f>
        <v>94.82</v>
      </c>
    </row>
    <row r="174" spans="1:8">
      <c r="A174" s="310"/>
      <c r="B174" s="61"/>
      <c r="C174" s="323"/>
      <c r="D174" s="324"/>
      <c r="E174" s="86" t="s">
        <v>1261</v>
      </c>
      <c r="F174" s="87">
        <v>0</v>
      </c>
      <c r="G174" s="64">
        <f>[2]表九!F174+[3]表九!F174+[4]表九!F174+[5]表九!F174+[6]表九!F174+[7]表九!F174+[8]表九!F174+[9]表九!F174+[10]表九!F174+[11]表九!F174+[12]表九!F174</f>
        <v>0</v>
      </c>
      <c r="H174" s="255">
        <f t="shared" si="5"/>
        <v>0</v>
      </c>
    </row>
    <row r="175" spans="1:8">
      <c r="A175" s="310"/>
      <c r="B175" s="61"/>
      <c r="C175" s="323"/>
      <c r="D175" s="324"/>
      <c r="E175" s="86" t="s">
        <v>1262</v>
      </c>
      <c r="F175" s="87">
        <v>0</v>
      </c>
      <c r="G175" s="64">
        <f>[2]表九!F175+[3]表九!F175+[4]表九!F175+[5]表九!F175+[6]表九!F175+[7]表九!F175+[8]表九!F175+[9]表九!F175+[10]表九!F175+[11]表九!F175+[12]表九!F175</f>
        <v>0</v>
      </c>
      <c r="H175" s="255">
        <f t="shared" si="5"/>
        <v>0</v>
      </c>
    </row>
    <row r="176" spans="1:8">
      <c r="A176" s="310"/>
      <c r="B176" s="61"/>
      <c r="C176" s="323"/>
      <c r="D176" s="324"/>
      <c r="E176" s="86" t="s">
        <v>1263</v>
      </c>
      <c r="F176" s="87">
        <v>0</v>
      </c>
      <c r="G176" s="64">
        <v>94.82</v>
      </c>
      <c r="H176" s="255">
        <f t="shared" si="5"/>
        <v>94.82</v>
      </c>
    </row>
    <row r="177" spans="1:8">
      <c r="A177" s="310"/>
      <c r="B177" s="61"/>
      <c r="C177" s="323"/>
      <c r="D177" s="324"/>
      <c r="E177" s="86" t="s">
        <v>1264</v>
      </c>
      <c r="F177" s="87">
        <v>0</v>
      </c>
      <c r="G177" s="64">
        <f>[2]表九!F177+[3]表九!F177+[4]表九!F177+[5]表九!F177+[6]表九!F177+[7]表九!F177+[8]表九!F177+[9]表九!F177+[10]表九!F177+[11]表九!F177+[12]表九!F177</f>
        <v>0</v>
      </c>
      <c r="H177" s="255">
        <f t="shared" si="5"/>
        <v>0</v>
      </c>
    </row>
    <row r="178" spans="1:8">
      <c r="A178" s="310"/>
      <c r="B178" s="61"/>
      <c r="C178" s="323"/>
      <c r="D178" s="324"/>
      <c r="E178" s="86" t="s">
        <v>1265</v>
      </c>
      <c r="F178" s="87">
        <v>0</v>
      </c>
      <c r="G178" s="64">
        <f>[2]表九!F178+[3]表九!F178+[4]表九!F178+[5]表九!F178+[6]表九!F178+[7]表九!F178+[8]表九!F178+[9]表九!F178+[10]表九!F178+[11]表九!F178+[12]表九!F178</f>
        <v>0</v>
      </c>
      <c r="H178" s="255">
        <f t="shared" si="5"/>
        <v>0</v>
      </c>
    </row>
    <row r="179" spans="1:8">
      <c r="A179" s="310"/>
      <c r="B179" s="61"/>
      <c r="C179" s="323"/>
      <c r="D179" s="324"/>
      <c r="E179" s="86" t="s">
        <v>1266</v>
      </c>
      <c r="F179" s="87">
        <v>0</v>
      </c>
      <c r="G179" s="64">
        <f>[2]表九!F179+[3]表九!F179+[4]表九!F179+[5]表九!F179+[6]表九!F179+[7]表九!F179+[8]表九!F179+[9]表九!F179+[10]表九!F179+[11]表九!F179+[12]表九!F179</f>
        <v>0</v>
      </c>
      <c r="H179" s="255">
        <f t="shared" si="5"/>
        <v>0</v>
      </c>
    </row>
    <row r="180" spans="1:8">
      <c r="A180" s="310"/>
      <c r="B180" s="61"/>
      <c r="C180" s="323"/>
      <c r="D180" s="324"/>
      <c r="E180" s="86" t="s">
        <v>1267</v>
      </c>
      <c r="F180" s="87">
        <v>0</v>
      </c>
      <c r="G180" s="64">
        <f>[2]表九!F180+[3]表九!F180+[4]表九!F180+[5]表九!F180+[6]表九!F180+[7]表九!F180+[8]表九!F180+[9]表九!F180+[10]表九!F180+[11]表九!F180+[12]表九!F180</f>
        <v>0</v>
      </c>
      <c r="H180" s="255">
        <f t="shared" si="5"/>
        <v>0</v>
      </c>
    </row>
    <row r="181" spans="1:8" ht="27">
      <c r="A181" s="310"/>
      <c r="B181" s="61"/>
      <c r="C181" s="323"/>
      <c r="D181" s="324"/>
      <c r="E181" s="86" t="s">
        <v>1268</v>
      </c>
      <c r="F181" s="87">
        <v>0</v>
      </c>
      <c r="G181" s="64">
        <f>[2]表九!F181+[3]表九!F181+[4]表九!F181+[5]表九!F181+[6]表九!F181+[7]表九!F181+[8]表九!F181+[9]表九!F181+[10]表九!F181+[11]表九!F181+[12]表九!F181</f>
        <v>0</v>
      </c>
      <c r="H181" s="255">
        <f t="shared" si="5"/>
        <v>0</v>
      </c>
    </row>
    <row r="182" spans="1:8">
      <c r="A182" s="310"/>
      <c r="B182" s="61"/>
      <c r="C182" s="323"/>
      <c r="D182" s="324"/>
      <c r="E182" s="86" t="s">
        <v>1269</v>
      </c>
      <c r="F182" s="64"/>
      <c r="G182" s="64"/>
      <c r="H182" s="64"/>
    </row>
    <row r="183" spans="1:8">
      <c r="A183" s="310"/>
      <c r="B183" s="61"/>
      <c r="C183" s="323"/>
      <c r="D183" s="324"/>
      <c r="E183" s="86" t="s">
        <v>1270</v>
      </c>
      <c r="F183" s="64">
        <f>SUM(F184:F193)</f>
        <v>10967.830000000002</v>
      </c>
      <c r="G183" s="64">
        <f>SUM(G184:G193)</f>
        <v>22677.78</v>
      </c>
      <c r="H183" s="64">
        <f>SUM(H184:H193)</f>
        <v>11709.950000000003</v>
      </c>
    </row>
    <row r="184" spans="1:8">
      <c r="A184" s="310"/>
      <c r="B184" s="61"/>
      <c r="C184" s="323"/>
      <c r="D184" s="324"/>
      <c r="E184" s="86" t="s">
        <v>1271</v>
      </c>
      <c r="F184" s="87">
        <v>3917.47</v>
      </c>
      <c r="G184" s="64">
        <v>12249.75</v>
      </c>
      <c r="H184" s="255">
        <f t="shared" si="5"/>
        <v>8332.2800000000007</v>
      </c>
    </row>
    <row r="185" spans="1:8">
      <c r="A185" s="310"/>
      <c r="B185" s="61"/>
      <c r="C185" s="323"/>
      <c r="D185" s="324"/>
      <c r="E185" s="86" t="s">
        <v>1272</v>
      </c>
      <c r="F185" s="87">
        <v>6384.29</v>
      </c>
      <c r="G185" s="64">
        <v>8312.4599999999991</v>
      </c>
      <c r="H185" s="255">
        <f t="shared" si="5"/>
        <v>1928.1699999999992</v>
      </c>
    </row>
    <row r="186" spans="1:8">
      <c r="A186" s="310"/>
      <c r="B186" s="61"/>
      <c r="C186" s="323"/>
      <c r="D186" s="324"/>
      <c r="E186" s="86" t="s">
        <v>1273</v>
      </c>
      <c r="F186" s="87">
        <v>14.54</v>
      </c>
      <c r="G186" s="64">
        <v>81.91</v>
      </c>
      <c r="H186" s="255">
        <f t="shared" si="5"/>
        <v>67.37</v>
      </c>
    </row>
    <row r="187" spans="1:8">
      <c r="A187" s="310"/>
      <c r="B187" s="61"/>
      <c r="C187" s="323"/>
      <c r="D187" s="324"/>
      <c r="E187" s="86" t="s">
        <v>1274</v>
      </c>
      <c r="F187" s="87">
        <v>0</v>
      </c>
      <c r="G187" s="64">
        <v>0</v>
      </c>
      <c r="H187" s="255">
        <f t="shared" si="5"/>
        <v>0</v>
      </c>
    </row>
    <row r="188" spans="1:8">
      <c r="A188" s="310"/>
      <c r="B188" s="61"/>
      <c r="C188" s="323"/>
      <c r="D188" s="324"/>
      <c r="E188" s="86" t="s">
        <v>1275</v>
      </c>
      <c r="F188" s="87">
        <v>61.09</v>
      </c>
      <c r="G188" s="64">
        <v>1656.45</v>
      </c>
      <c r="H188" s="255">
        <f t="shared" si="5"/>
        <v>1595.3600000000001</v>
      </c>
    </row>
    <row r="189" spans="1:8">
      <c r="A189" s="310"/>
      <c r="B189" s="61"/>
      <c r="C189" s="323"/>
      <c r="D189" s="324"/>
      <c r="E189" s="86" t="s">
        <v>1276</v>
      </c>
      <c r="F189" s="87">
        <v>0</v>
      </c>
      <c r="G189" s="64">
        <v>0</v>
      </c>
      <c r="H189" s="255">
        <f t="shared" si="5"/>
        <v>0</v>
      </c>
    </row>
    <row r="190" spans="1:8" ht="27">
      <c r="A190" s="310"/>
      <c r="B190" s="61"/>
      <c r="C190" s="323"/>
      <c r="D190" s="324"/>
      <c r="E190" s="86" t="s">
        <v>1277</v>
      </c>
      <c r="F190" s="87">
        <v>0</v>
      </c>
      <c r="G190" s="64">
        <v>0</v>
      </c>
      <c r="H190" s="255">
        <f t="shared" si="5"/>
        <v>0</v>
      </c>
    </row>
    <row r="191" spans="1:8">
      <c r="A191" s="310"/>
      <c r="B191" s="61"/>
      <c r="C191" s="323"/>
      <c r="D191" s="324"/>
      <c r="E191" s="86" t="s">
        <v>1278</v>
      </c>
      <c r="F191" s="87">
        <v>0</v>
      </c>
      <c r="G191" s="64">
        <v>0</v>
      </c>
      <c r="H191" s="255">
        <f t="shared" si="5"/>
        <v>0</v>
      </c>
    </row>
    <row r="192" spans="1:8" ht="27">
      <c r="A192" s="310"/>
      <c r="B192" s="61"/>
      <c r="C192" s="323"/>
      <c r="D192" s="324"/>
      <c r="E192" s="86" t="s">
        <v>1279</v>
      </c>
      <c r="F192" s="87">
        <v>0</v>
      </c>
      <c r="G192" s="64">
        <v>0</v>
      </c>
      <c r="H192" s="255">
        <f t="shared" si="5"/>
        <v>0</v>
      </c>
    </row>
    <row r="193" spans="1:8" ht="27">
      <c r="A193" s="310"/>
      <c r="B193" s="61"/>
      <c r="C193" s="323"/>
      <c r="D193" s="324"/>
      <c r="E193" s="86" t="s">
        <v>1280</v>
      </c>
      <c r="F193" s="87">
        <v>590.44000000000005</v>
      </c>
      <c r="G193" s="64">
        <v>377.21</v>
      </c>
      <c r="H193" s="255">
        <f t="shared" si="5"/>
        <v>-213.23000000000008</v>
      </c>
    </row>
    <row r="194" spans="1:8">
      <c r="A194" s="310"/>
      <c r="B194" s="61"/>
      <c r="C194" s="323"/>
      <c r="D194" s="324"/>
      <c r="E194" s="312" t="s">
        <v>1281</v>
      </c>
      <c r="F194" s="64">
        <f>SUM(F195:F209)</f>
        <v>21530.16</v>
      </c>
      <c r="G194" s="64">
        <f>SUM(G195:G209)</f>
        <v>21530.149999999998</v>
      </c>
      <c r="H194" s="64">
        <f>SUM(H195:H209)</f>
        <v>-1.0000000000218279E-2</v>
      </c>
    </row>
    <row r="195" spans="1:8" ht="27">
      <c r="A195" s="310"/>
      <c r="B195" s="61"/>
      <c r="C195" s="323"/>
      <c r="D195" s="324"/>
      <c r="E195" s="312" t="s">
        <v>1282</v>
      </c>
      <c r="F195" s="87">
        <v>0</v>
      </c>
      <c r="G195" s="64">
        <f>[2]表九!F195+[3]表九!F195+[4]表九!F195+[5]表九!F195+[6]表九!F195+[7]表九!F195+[8]表九!F195+[9]表九!F195+[10]表九!F195+[11]表九!F195+[12]表九!F195</f>
        <v>0</v>
      </c>
      <c r="H195" s="255">
        <f t="shared" si="5"/>
        <v>0</v>
      </c>
    </row>
    <row r="196" spans="1:8" ht="27">
      <c r="A196" s="310"/>
      <c r="B196" s="61"/>
      <c r="C196" s="323"/>
      <c r="D196" s="324"/>
      <c r="E196" s="312" t="s">
        <v>1283</v>
      </c>
      <c r="F196" s="87">
        <v>0</v>
      </c>
      <c r="G196" s="64">
        <f>[2]表九!F196+[3]表九!F196+[4]表九!F196+[5]表九!F196+[6]表九!F196+[7]表九!F196+[8]表九!F196+[9]表九!F196+[10]表九!F196+[11]表九!F196+[12]表九!F196</f>
        <v>0</v>
      </c>
      <c r="H196" s="255">
        <f t="shared" si="5"/>
        <v>0</v>
      </c>
    </row>
    <row r="197" spans="1:8" ht="27">
      <c r="A197" s="310"/>
      <c r="B197" s="61"/>
      <c r="C197" s="323"/>
      <c r="D197" s="324"/>
      <c r="E197" s="312" t="s">
        <v>1284</v>
      </c>
      <c r="F197" s="87">
        <v>0</v>
      </c>
      <c r="G197" s="64">
        <f>[2]表九!F197+[3]表九!F197+[4]表九!F197+[5]表九!F197+[6]表九!F197+[7]表九!F197+[8]表九!F197+[9]表九!F197+[10]表九!F197+[11]表九!F197+[12]表九!F197</f>
        <v>0</v>
      </c>
      <c r="H197" s="255">
        <f t="shared" si="5"/>
        <v>0</v>
      </c>
    </row>
    <row r="198" spans="1:8">
      <c r="A198" s="310"/>
      <c r="B198" s="61"/>
      <c r="C198" s="323"/>
      <c r="D198" s="324"/>
      <c r="E198" s="312" t="s">
        <v>1285</v>
      </c>
      <c r="F198" s="87">
        <v>0</v>
      </c>
      <c r="G198" s="64">
        <f>[2]表九!F198+[3]表九!F198+[4]表九!F198+[5]表九!F198+[6]表九!F198+[7]表九!F198+[8]表九!F198+[9]表九!F198+[10]表九!F198+[11]表九!F198+[12]表九!F198</f>
        <v>0</v>
      </c>
      <c r="H198" s="255">
        <f t="shared" si="5"/>
        <v>0</v>
      </c>
    </row>
    <row r="199" spans="1:8">
      <c r="A199" s="310"/>
      <c r="B199" s="61"/>
      <c r="C199" s="323"/>
      <c r="D199" s="324"/>
      <c r="E199" s="312" t="s">
        <v>1286</v>
      </c>
      <c r="F199" s="87">
        <v>0</v>
      </c>
      <c r="G199" s="64">
        <f>[2]表九!F199+[3]表九!F199+[4]表九!F199+[5]表九!F199+[6]表九!F199+[7]表九!F199+[8]表九!F199+[9]表九!F199+[10]表九!F199+[11]表九!F199+[12]表九!F199</f>
        <v>0</v>
      </c>
      <c r="H199" s="255">
        <f t="shared" si="5"/>
        <v>0</v>
      </c>
    </row>
    <row r="200" spans="1:8">
      <c r="A200" s="310"/>
      <c r="B200" s="61"/>
      <c r="C200" s="323"/>
      <c r="D200" s="324"/>
      <c r="E200" s="312" t="s">
        <v>1287</v>
      </c>
      <c r="F200" s="87">
        <v>0</v>
      </c>
      <c r="G200" s="64">
        <f>[2]表九!F200+[3]表九!F200+[4]表九!F200+[5]表九!F200+[6]表九!F200+[7]表九!F200+[8]表九!F200+[9]表九!F200+[10]表九!F200+[11]表九!F200+[12]表九!F200</f>
        <v>0</v>
      </c>
      <c r="H200" s="255">
        <f t="shared" ref="H200:H256" si="6">G200-F200</f>
        <v>0</v>
      </c>
    </row>
    <row r="201" spans="1:8" ht="27">
      <c r="A201" s="310"/>
      <c r="B201" s="61"/>
      <c r="C201" s="323"/>
      <c r="D201" s="324"/>
      <c r="E201" s="312" t="s">
        <v>1288</v>
      </c>
      <c r="F201" s="87">
        <v>0</v>
      </c>
      <c r="G201" s="64">
        <f>[2]表九!F201+[3]表九!F201+[4]表九!F201+[5]表九!F201+[6]表九!F201+[7]表九!F201+[8]表九!F201+[9]表九!F201+[10]表九!F201+[11]表九!F201+[12]表九!F201</f>
        <v>0</v>
      </c>
      <c r="H201" s="255">
        <f t="shared" si="6"/>
        <v>0</v>
      </c>
    </row>
    <row r="202" spans="1:8" ht="27">
      <c r="A202" s="310"/>
      <c r="B202" s="61"/>
      <c r="C202" s="323"/>
      <c r="D202" s="324"/>
      <c r="E202" s="312" t="s">
        <v>1289</v>
      </c>
      <c r="F202" s="87">
        <v>0</v>
      </c>
      <c r="G202" s="64">
        <f>[2]表九!F202+[3]表九!F202+[4]表九!F202+[5]表九!F202+[6]表九!F202+[7]表九!F202+[8]表九!F202+[9]表九!F202+[10]表九!F202+[11]表九!F202+[12]表九!F202</f>
        <v>0</v>
      </c>
      <c r="H202" s="255">
        <f t="shared" si="6"/>
        <v>0</v>
      </c>
    </row>
    <row r="203" spans="1:8">
      <c r="A203" s="310"/>
      <c r="B203" s="61"/>
      <c r="C203" s="323"/>
      <c r="D203" s="324"/>
      <c r="E203" s="312" t="s">
        <v>1290</v>
      </c>
      <c r="F203" s="87">
        <v>0</v>
      </c>
      <c r="G203" s="64">
        <f>[2]表九!F203+[3]表九!F203+[4]表九!F203+[5]表九!F203+[6]表九!F203+[7]表九!F203+[8]表九!F203+[9]表九!F203+[10]表九!F203+[11]表九!F203+[12]表九!F203</f>
        <v>0</v>
      </c>
      <c r="H203" s="255">
        <f t="shared" si="6"/>
        <v>0</v>
      </c>
    </row>
    <row r="204" spans="1:8">
      <c r="A204" s="310"/>
      <c r="B204" s="61"/>
      <c r="C204" s="323"/>
      <c r="D204" s="324"/>
      <c r="E204" s="312" t="s">
        <v>1291</v>
      </c>
      <c r="F204" s="87">
        <v>289.11</v>
      </c>
      <c r="G204" s="64">
        <v>289.11</v>
      </c>
      <c r="H204" s="255">
        <f t="shared" si="6"/>
        <v>0</v>
      </c>
    </row>
    <row r="205" spans="1:8">
      <c r="A205" s="310"/>
      <c r="B205" s="61"/>
      <c r="C205" s="323"/>
      <c r="D205" s="324"/>
      <c r="E205" s="312" t="s">
        <v>1292</v>
      </c>
      <c r="F205" s="87">
        <v>8697.82</v>
      </c>
      <c r="G205" s="64">
        <v>8697.82</v>
      </c>
      <c r="H205" s="255">
        <f t="shared" si="6"/>
        <v>0</v>
      </c>
    </row>
    <row r="206" spans="1:8">
      <c r="A206" s="310"/>
      <c r="B206" s="61"/>
      <c r="C206" s="323"/>
      <c r="D206" s="324"/>
      <c r="E206" s="312" t="s">
        <v>1293</v>
      </c>
      <c r="F206" s="87">
        <v>0</v>
      </c>
      <c r="G206" s="64">
        <v>0</v>
      </c>
      <c r="H206" s="255">
        <f t="shared" si="6"/>
        <v>0</v>
      </c>
    </row>
    <row r="207" spans="1:8">
      <c r="A207" s="310"/>
      <c r="B207" s="61"/>
      <c r="C207" s="323"/>
      <c r="D207" s="324"/>
      <c r="E207" s="312" t="s">
        <v>1294</v>
      </c>
      <c r="F207" s="87">
        <v>0</v>
      </c>
      <c r="G207" s="64">
        <v>0</v>
      </c>
      <c r="H207" s="255">
        <f t="shared" si="6"/>
        <v>0</v>
      </c>
    </row>
    <row r="208" spans="1:8" ht="27">
      <c r="A208" s="310"/>
      <c r="B208" s="61"/>
      <c r="C208" s="323"/>
      <c r="D208" s="324"/>
      <c r="E208" s="312" t="s">
        <v>1295</v>
      </c>
      <c r="F208" s="87">
        <v>11639.5</v>
      </c>
      <c r="G208" s="64">
        <v>11639.49</v>
      </c>
      <c r="H208" s="255">
        <f t="shared" si="6"/>
        <v>-1.0000000000218279E-2</v>
      </c>
    </row>
    <row r="209" spans="1:8">
      <c r="A209" s="310"/>
      <c r="B209" s="61"/>
      <c r="C209" s="323"/>
      <c r="D209" s="324"/>
      <c r="E209" s="312" t="s">
        <v>1296</v>
      </c>
      <c r="F209" s="87">
        <v>903.73</v>
      </c>
      <c r="G209" s="64">
        <v>903.73</v>
      </c>
      <c r="H209" s="255">
        <f t="shared" si="6"/>
        <v>0</v>
      </c>
    </row>
    <row r="210" spans="1:8">
      <c r="A210" s="310"/>
      <c r="B210" s="61"/>
      <c r="C210" s="323"/>
      <c r="D210" s="324"/>
      <c r="E210" s="312" t="s">
        <v>1297</v>
      </c>
      <c r="F210" s="87">
        <v>0</v>
      </c>
      <c r="G210" s="64">
        <f>SUM(G211:G225)</f>
        <v>155.76</v>
      </c>
      <c r="H210" s="64">
        <f>SUM(H211:H225)</f>
        <v>155.76</v>
      </c>
    </row>
    <row r="211" spans="1:8" ht="27">
      <c r="A211" s="310"/>
      <c r="B211" s="61"/>
      <c r="C211" s="323"/>
      <c r="D211" s="324"/>
      <c r="E211" s="312" t="s">
        <v>1298</v>
      </c>
      <c r="F211" s="87">
        <v>0</v>
      </c>
      <c r="G211" s="64">
        <f>[2]表九!F211+[3]表九!F211+[4]表九!F211+[5]表九!F211+[6]表九!F211+[7]表九!F211+[8]表九!F211+[9]表九!F211+[10]表九!F211+[11]表九!F211+[12]表九!F211</f>
        <v>0</v>
      </c>
      <c r="H211" s="255">
        <f t="shared" si="6"/>
        <v>0</v>
      </c>
    </row>
    <row r="212" spans="1:8" ht="27">
      <c r="A212" s="310"/>
      <c r="B212" s="61"/>
      <c r="C212" s="323"/>
      <c r="D212" s="324"/>
      <c r="E212" s="312" t="s">
        <v>1299</v>
      </c>
      <c r="F212" s="87">
        <v>0</v>
      </c>
      <c r="G212" s="64">
        <f>[2]表九!F212+[3]表九!F212+[4]表九!F212+[5]表九!F212+[6]表九!F212+[7]表九!F212+[8]表九!F212+[9]表九!F212+[10]表九!F212+[11]表九!F212+[12]表九!F212</f>
        <v>0</v>
      </c>
      <c r="H212" s="255">
        <f t="shared" si="6"/>
        <v>0</v>
      </c>
    </row>
    <row r="213" spans="1:8" ht="27">
      <c r="A213" s="310"/>
      <c r="B213" s="61"/>
      <c r="C213" s="323"/>
      <c r="D213" s="324"/>
      <c r="E213" s="312" t="s">
        <v>1300</v>
      </c>
      <c r="F213" s="87">
        <v>0</v>
      </c>
      <c r="G213" s="64">
        <f>[2]表九!F213+[3]表九!F213+[4]表九!F213+[5]表九!F213+[6]表九!F213+[7]表九!F213+[8]表九!F213+[9]表九!F213+[10]表九!F213+[11]表九!F213+[12]表九!F213</f>
        <v>0</v>
      </c>
      <c r="H213" s="255">
        <f t="shared" si="6"/>
        <v>0</v>
      </c>
    </row>
    <row r="214" spans="1:8" ht="27">
      <c r="A214" s="310"/>
      <c r="B214" s="61"/>
      <c r="C214" s="323"/>
      <c r="D214" s="324"/>
      <c r="E214" s="312" t="s">
        <v>1301</v>
      </c>
      <c r="F214" s="87">
        <v>0</v>
      </c>
      <c r="G214" s="64">
        <f>[2]表九!F214+[3]表九!F214+[4]表九!F214+[5]表九!F214+[6]表九!F214+[7]表九!F214+[8]表九!F214+[9]表九!F214+[10]表九!F214+[11]表九!F214+[12]表九!F214</f>
        <v>0</v>
      </c>
      <c r="H214" s="255">
        <f t="shared" si="6"/>
        <v>0</v>
      </c>
    </row>
    <row r="215" spans="1:8" ht="27">
      <c r="A215" s="310"/>
      <c r="B215" s="61"/>
      <c r="C215" s="323"/>
      <c r="D215" s="324"/>
      <c r="E215" s="312" t="s">
        <v>1302</v>
      </c>
      <c r="F215" s="87">
        <v>0</v>
      </c>
      <c r="G215" s="64">
        <f>[2]表九!F215+[3]表九!F215+[4]表九!F215+[5]表九!F215+[6]表九!F215+[7]表九!F215+[8]表九!F215+[9]表九!F215+[10]表九!F215+[11]表九!F215+[12]表九!F215</f>
        <v>0</v>
      </c>
      <c r="H215" s="255">
        <f t="shared" si="6"/>
        <v>0</v>
      </c>
    </row>
    <row r="216" spans="1:8" ht="27">
      <c r="A216" s="310"/>
      <c r="B216" s="61"/>
      <c r="C216" s="323"/>
      <c r="D216" s="324"/>
      <c r="E216" s="312" t="s">
        <v>1303</v>
      </c>
      <c r="F216" s="87">
        <v>0</v>
      </c>
      <c r="G216" s="64">
        <f>[2]表九!F216+[3]表九!F216+[4]表九!F216+[5]表九!F216+[6]表九!F216+[7]表九!F216+[8]表九!F216+[9]表九!F216+[10]表九!F216+[11]表九!F216+[12]表九!F216</f>
        <v>0</v>
      </c>
      <c r="H216" s="255">
        <f t="shared" si="6"/>
        <v>0</v>
      </c>
    </row>
    <row r="217" spans="1:8" ht="27">
      <c r="A217" s="310"/>
      <c r="B217" s="61"/>
      <c r="C217" s="323"/>
      <c r="D217" s="324"/>
      <c r="E217" s="312" t="s">
        <v>1304</v>
      </c>
      <c r="F217" s="87">
        <v>0</v>
      </c>
      <c r="G217" s="64">
        <f>[2]表九!F217+[3]表九!F217+[4]表九!F217+[5]表九!F217+[6]表九!F217+[7]表九!F217+[8]表九!F217+[9]表九!F217+[10]表九!F217+[11]表九!F217+[12]表九!F217</f>
        <v>0</v>
      </c>
      <c r="H217" s="255">
        <f t="shared" si="6"/>
        <v>0</v>
      </c>
    </row>
    <row r="218" spans="1:8" ht="27">
      <c r="A218" s="310"/>
      <c r="B218" s="61"/>
      <c r="C218" s="323"/>
      <c r="D218" s="324"/>
      <c r="E218" s="312" t="s">
        <v>1305</v>
      </c>
      <c r="F218" s="87">
        <v>0</v>
      </c>
      <c r="G218" s="64">
        <f>[2]表九!F218+[3]表九!F218+[4]表九!F218+[5]表九!F218+[6]表九!F218+[7]表九!F218+[8]表九!F218+[9]表九!F218+[10]表九!F218+[11]表九!F218+[12]表九!F218</f>
        <v>0</v>
      </c>
      <c r="H218" s="255">
        <f t="shared" si="6"/>
        <v>0</v>
      </c>
    </row>
    <row r="219" spans="1:8">
      <c r="A219" s="310"/>
      <c r="B219" s="61"/>
      <c r="C219" s="323"/>
      <c r="D219" s="324"/>
      <c r="E219" s="312" t="s">
        <v>1306</v>
      </c>
      <c r="F219" s="87">
        <v>0</v>
      </c>
      <c r="G219" s="64">
        <f>[2]表九!F219+[3]表九!F219+[4]表九!F219+[5]表九!F219+[6]表九!F219+[7]表九!F219+[8]表九!F219+[9]表九!F219+[10]表九!F219+[11]表九!F219+[12]表九!F219</f>
        <v>0</v>
      </c>
      <c r="H219" s="255">
        <f t="shared" si="6"/>
        <v>0</v>
      </c>
    </row>
    <row r="220" spans="1:8">
      <c r="A220" s="310"/>
      <c r="B220" s="61"/>
      <c r="C220" s="323"/>
      <c r="D220" s="324"/>
      <c r="E220" s="312" t="s">
        <v>1307</v>
      </c>
      <c r="F220" s="87">
        <v>0</v>
      </c>
      <c r="G220" s="64">
        <f>[2]表九!F220+[3]表九!F220+[4]表九!F220+[5]表九!F220+[6]表九!F220+[7]表九!F220+[8]表九!F220+[9]表九!F220+[10]表九!F220+[11]表九!F220+[12]表九!F220</f>
        <v>0</v>
      </c>
      <c r="H220" s="255">
        <f t="shared" si="6"/>
        <v>0</v>
      </c>
    </row>
    <row r="221" spans="1:8">
      <c r="A221" s="310"/>
      <c r="B221" s="61"/>
      <c r="C221" s="323"/>
      <c r="D221" s="324"/>
      <c r="E221" s="312" t="s">
        <v>1308</v>
      </c>
      <c r="F221" s="87">
        <v>0</v>
      </c>
      <c r="G221" s="64">
        <f>[2]表九!F221+[3]表九!F221+[4]表九!F221+[5]表九!F221+[6]表九!F221+[7]表九!F221+[8]表九!F221+[9]表九!F221+[10]表九!F221+[11]表九!F221+[12]表九!F221</f>
        <v>0</v>
      </c>
      <c r="H221" s="255">
        <f t="shared" si="6"/>
        <v>0</v>
      </c>
    </row>
    <row r="222" spans="1:8" ht="27">
      <c r="A222" s="310"/>
      <c r="B222" s="61"/>
      <c r="C222" s="323"/>
      <c r="D222" s="324"/>
      <c r="E222" s="312" t="s">
        <v>1309</v>
      </c>
      <c r="F222" s="87">
        <v>0</v>
      </c>
      <c r="G222" s="64">
        <f>[2]表九!F222+[3]表九!F222+[4]表九!F222+[5]表九!F222+[6]表九!F222+[7]表九!F222+[8]表九!F222+[9]表九!F222+[10]表九!F222+[11]表九!F222+[12]表九!F222</f>
        <v>0</v>
      </c>
      <c r="H222" s="255">
        <f t="shared" si="6"/>
        <v>0</v>
      </c>
    </row>
    <row r="223" spans="1:8">
      <c r="A223" s="310"/>
      <c r="B223" s="61"/>
      <c r="C223" s="323"/>
      <c r="D223" s="324"/>
      <c r="E223" s="312" t="s">
        <v>1310</v>
      </c>
      <c r="F223" s="87">
        <v>0</v>
      </c>
      <c r="G223" s="64">
        <f>[2]表九!F223+[3]表九!F223+[4]表九!F223+[5]表九!F223+[6]表九!F223+[7]表九!F223+[8]表九!F223+[9]表九!F223+[10]表九!F223+[11]表九!F223+[12]表九!F223</f>
        <v>0</v>
      </c>
      <c r="H223" s="255">
        <f t="shared" si="6"/>
        <v>0</v>
      </c>
    </row>
    <row r="224" spans="1:8" ht="27">
      <c r="A224" s="310"/>
      <c r="B224" s="61"/>
      <c r="C224" s="323"/>
      <c r="D224" s="324"/>
      <c r="E224" s="312" t="s">
        <v>1311</v>
      </c>
      <c r="F224" s="87">
        <v>0</v>
      </c>
      <c r="G224" s="64">
        <v>155.76</v>
      </c>
      <c r="H224" s="255">
        <f t="shared" si="6"/>
        <v>155.76</v>
      </c>
    </row>
    <row r="225" spans="1:8">
      <c r="A225" s="310"/>
      <c r="B225" s="61"/>
      <c r="C225" s="323"/>
      <c r="D225" s="324"/>
      <c r="E225" s="312" t="s">
        <v>1312</v>
      </c>
      <c r="F225" s="87">
        <v>0</v>
      </c>
      <c r="G225" s="64">
        <f>[2]表九!F225+[3]表九!F225+[4]表九!F225+[5]表九!F225+[6]表九!F225+[7]表九!F225+[8]表九!F225+[9]表九!F225+[10]表九!F225+[11]表九!F225+[12]表九!F225</f>
        <v>0</v>
      </c>
      <c r="H225" s="255">
        <f t="shared" si="6"/>
        <v>0</v>
      </c>
    </row>
    <row r="226" spans="1:8">
      <c r="A226" s="310"/>
      <c r="B226" s="61"/>
      <c r="C226" s="323"/>
      <c r="D226" s="324"/>
      <c r="E226" s="312" t="s">
        <v>1313</v>
      </c>
      <c r="F226" s="87">
        <v>0</v>
      </c>
      <c r="G226" s="64">
        <f>G227+G240</f>
        <v>0</v>
      </c>
      <c r="H226" s="64">
        <f>H227+H240</f>
        <v>0</v>
      </c>
    </row>
    <row r="227" spans="1:8">
      <c r="A227" s="310"/>
      <c r="B227" s="61"/>
      <c r="C227" s="323"/>
      <c r="D227" s="324"/>
      <c r="E227" s="312" t="s">
        <v>1314</v>
      </c>
      <c r="F227" s="64">
        <f>SUM(F228:F239)</f>
        <v>0</v>
      </c>
      <c r="G227" s="64">
        <f>SUM(G228:G239)</f>
        <v>0</v>
      </c>
      <c r="H227" s="64">
        <f>SUM(H228:H239)</f>
        <v>0</v>
      </c>
    </row>
    <row r="228" spans="1:8">
      <c r="A228" s="310"/>
      <c r="B228" s="61"/>
      <c r="C228" s="323"/>
      <c r="D228" s="324"/>
      <c r="E228" s="312" t="s">
        <v>1315</v>
      </c>
      <c r="F228" s="87">
        <v>0</v>
      </c>
      <c r="G228" s="64">
        <f>[2]表九!F228+[3]表九!F228+[4]表九!F228+[5]表九!F228+[6]表九!F228+[7]表九!F228+[8]表九!F228+[9]表九!F228+[10]表九!F228+[11]表九!F228+[12]表九!F228</f>
        <v>0</v>
      </c>
      <c r="H228" s="255">
        <f t="shared" si="6"/>
        <v>0</v>
      </c>
    </row>
    <row r="229" spans="1:8">
      <c r="A229" s="310"/>
      <c r="B229" s="61"/>
      <c r="C229" s="323"/>
      <c r="D229" s="324"/>
      <c r="E229" s="312" t="s">
        <v>1316</v>
      </c>
      <c r="F229" s="87">
        <v>0</v>
      </c>
      <c r="G229" s="64">
        <f>[2]表九!F229+[3]表九!F229+[4]表九!F229+[5]表九!F229+[6]表九!F229+[7]表九!F229+[8]表九!F229+[9]表九!F229+[10]表九!F229+[11]表九!F229+[12]表九!F229</f>
        <v>0</v>
      </c>
      <c r="H229" s="255">
        <f t="shared" si="6"/>
        <v>0</v>
      </c>
    </row>
    <row r="230" spans="1:8">
      <c r="A230" s="310"/>
      <c r="B230" s="61"/>
      <c r="C230" s="323"/>
      <c r="D230" s="324"/>
      <c r="E230" s="312" t="s">
        <v>1317</v>
      </c>
      <c r="F230" s="87">
        <v>0</v>
      </c>
      <c r="G230" s="64">
        <f>[2]表九!F230+[3]表九!F230+[4]表九!F230+[5]表九!F230+[6]表九!F230+[7]表九!F230+[8]表九!F230+[9]表九!F230+[10]表九!F230+[11]表九!F230+[12]表九!F230</f>
        <v>0</v>
      </c>
      <c r="H230" s="255">
        <f t="shared" si="6"/>
        <v>0</v>
      </c>
    </row>
    <row r="231" spans="1:8">
      <c r="A231" s="310"/>
      <c r="B231" s="61"/>
      <c r="C231" s="323"/>
      <c r="D231" s="324"/>
      <c r="E231" s="312" t="s">
        <v>1318</v>
      </c>
      <c r="F231" s="87">
        <v>0</v>
      </c>
      <c r="G231" s="64">
        <f>[2]表九!F231+[3]表九!F231+[4]表九!F231+[5]表九!F231+[6]表九!F231+[7]表九!F231+[8]表九!F231+[9]表九!F231+[10]表九!F231+[11]表九!F231+[12]表九!F231</f>
        <v>0</v>
      </c>
      <c r="H231" s="255">
        <f t="shared" si="6"/>
        <v>0</v>
      </c>
    </row>
    <row r="232" spans="1:8">
      <c r="A232" s="310"/>
      <c r="B232" s="61"/>
      <c r="C232" s="323"/>
      <c r="D232" s="324"/>
      <c r="E232" s="312" t="s">
        <v>1319</v>
      </c>
      <c r="F232" s="87">
        <v>0</v>
      </c>
      <c r="G232" s="64">
        <f>[2]表九!F232+[3]表九!F232+[4]表九!F232+[5]表九!F232+[6]表九!F232+[7]表九!F232+[8]表九!F232+[9]表九!F232+[10]表九!F232+[11]表九!F232+[12]表九!F232</f>
        <v>0</v>
      </c>
      <c r="H232" s="255">
        <f t="shared" si="6"/>
        <v>0</v>
      </c>
    </row>
    <row r="233" spans="1:8">
      <c r="A233" s="310"/>
      <c r="B233" s="61"/>
      <c r="C233" s="323"/>
      <c r="D233" s="324"/>
      <c r="E233" s="312" t="s">
        <v>1320</v>
      </c>
      <c r="F233" s="87">
        <v>0</v>
      </c>
      <c r="G233" s="64">
        <f>[2]表九!F233+[3]表九!F233+[4]表九!F233+[5]表九!F233+[6]表九!F233+[7]表九!F233+[8]表九!F233+[9]表九!F233+[10]表九!F233+[11]表九!F233+[12]表九!F233</f>
        <v>0</v>
      </c>
      <c r="H233" s="255">
        <f t="shared" si="6"/>
        <v>0</v>
      </c>
    </row>
    <row r="234" spans="1:8">
      <c r="A234" s="310"/>
      <c r="B234" s="61"/>
      <c r="C234" s="323"/>
      <c r="D234" s="324"/>
      <c r="E234" s="312" t="s">
        <v>1321</v>
      </c>
      <c r="F234" s="87">
        <v>0</v>
      </c>
      <c r="G234" s="64">
        <f>[2]表九!F234+[3]表九!F234+[4]表九!F234+[5]表九!F234+[6]表九!F234+[7]表九!F234+[8]表九!F234+[9]表九!F234+[10]表九!F234+[11]表九!F234+[12]表九!F234</f>
        <v>0</v>
      </c>
      <c r="H234" s="255">
        <f t="shared" si="6"/>
        <v>0</v>
      </c>
    </row>
    <row r="235" spans="1:8">
      <c r="A235" s="310"/>
      <c r="B235" s="61"/>
      <c r="C235" s="323"/>
      <c r="D235" s="324"/>
      <c r="E235" s="312" t="s">
        <v>1322</v>
      </c>
      <c r="F235" s="87">
        <v>0</v>
      </c>
      <c r="G235" s="64">
        <f>[2]表九!F235+[3]表九!F235+[4]表九!F235+[5]表九!F235+[6]表九!F235+[7]表九!F235+[8]表九!F235+[9]表九!F235+[10]表九!F235+[11]表九!F235+[12]表九!F235</f>
        <v>0</v>
      </c>
      <c r="H235" s="255">
        <f t="shared" si="6"/>
        <v>0</v>
      </c>
    </row>
    <row r="236" spans="1:8">
      <c r="A236" s="310"/>
      <c r="B236" s="61"/>
      <c r="C236" s="323"/>
      <c r="D236" s="324"/>
      <c r="E236" s="312" t="s">
        <v>1323</v>
      </c>
      <c r="F236" s="87">
        <v>0</v>
      </c>
      <c r="G236" s="64">
        <f>[2]表九!F236+[3]表九!F236+[4]表九!F236+[5]表九!F236+[6]表九!F236+[7]表九!F236+[8]表九!F236+[9]表九!F236+[10]表九!F236+[11]表九!F236+[12]表九!F236</f>
        <v>0</v>
      </c>
      <c r="H236" s="255">
        <f t="shared" si="6"/>
        <v>0</v>
      </c>
    </row>
    <row r="237" spans="1:8">
      <c r="A237" s="310"/>
      <c r="B237" s="61"/>
      <c r="C237" s="323"/>
      <c r="D237" s="324"/>
      <c r="E237" s="312" t="s">
        <v>1324</v>
      </c>
      <c r="F237" s="87">
        <v>0</v>
      </c>
      <c r="G237" s="64">
        <f>[2]表九!F237+[3]表九!F237+[4]表九!F237+[5]表九!F237+[6]表九!F237+[7]表九!F237+[8]表九!F237+[9]表九!F237+[10]表九!F237+[11]表九!F237+[12]表九!F237</f>
        <v>0</v>
      </c>
      <c r="H237" s="255">
        <f t="shared" si="6"/>
        <v>0</v>
      </c>
    </row>
    <row r="238" spans="1:8">
      <c r="A238" s="310"/>
      <c r="B238" s="61"/>
      <c r="C238" s="323"/>
      <c r="D238" s="324"/>
      <c r="E238" s="312" t="s">
        <v>1325</v>
      </c>
      <c r="F238" s="87">
        <v>0</v>
      </c>
      <c r="G238" s="64">
        <f>[2]表九!F238+[3]表九!F238+[4]表九!F238+[5]表九!F238+[6]表九!F238+[7]表九!F238+[8]表九!F238+[9]表九!F238+[10]表九!F238+[11]表九!F238+[12]表九!F238</f>
        <v>0</v>
      </c>
      <c r="H238" s="255">
        <f t="shared" si="6"/>
        <v>0</v>
      </c>
    </row>
    <row r="239" spans="1:8">
      <c r="A239" s="310"/>
      <c r="B239" s="61"/>
      <c r="C239" s="323"/>
      <c r="D239" s="324"/>
      <c r="E239" s="312" t="s">
        <v>1326</v>
      </c>
      <c r="F239" s="87">
        <v>0</v>
      </c>
      <c r="G239" s="64">
        <f>[2]表九!F239+[3]表九!F239+[4]表九!F239+[5]表九!F239+[6]表九!F239+[7]表九!F239+[8]表九!F239+[9]表九!F239+[10]表九!F239+[11]表九!F239+[12]表九!F239</f>
        <v>0</v>
      </c>
      <c r="H239" s="255">
        <f t="shared" si="6"/>
        <v>0</v>
      </c>
    </row>
    <row r="240" spans="1:8">
      <c r="A240" s="310"/>
      <c r="B240" s="61"/>
      <c r="C240" s="323"/>
      <c r="D240" s="324"/>
      <c r="E240" s="312" t="s">
        <v>1327</v>
      </c>
      <c r="F240" s="64">
        <f>SUM(F241:F246)</f>
        <v>0</v>
      </c>
      <c r="G240" s="64">
        <f>SUM(G241:G246)</f>
        <v>0</v>
      </c>
      <c r="H240" s="64">
        <f>SUM(H241:H246)</f>
        <v>0</v>
      </c>
    </row>
    <row r="241" spans="1:8">
      <c r="A241" s="310"/>
      <c r="B241" s="61"/>
      <c r="C241" s="323"/>
      <c r="D241" s="324"/>
      <c r="E241" s="312" t="s">
        <v>776</v>
      </c>
      <c r="F241" s="87">
        <v>0</v>
      </c>
      <c r="G241" s="64">
        <f>[2]表九!F241+[3]表九!F241+[4]表九!F241+[5]表九!F241+[6]表九!F241+[7]表九!F241+[8]表九!F241+[9]表九!F241+[10]表九!F241+[11]表九!F241+[12]表九!F241</f>
        <v>0</v>
      </c>
      <c r="H241" s="255">
        <f t="shared" si="6"/>
        <v>0</v>
      </c>
    </row>
    <row r="242" spans="1:8">
      <c r="A242" s="310"/>
      <c r="B242" s="61"/>
      <c r="C242" s="323"/>
      <c r="D242" s="324"/>
      <c r="E242" s="312" t="s">
        <v>819</v>
      </c>
      <c r="F242" s="87">
        <v>0</v>
      </c>
      <c r="G242" s="64">
        <f>[2]表九!F242+[3]表九!F242+[4]表九!F242+[5]表九!F242+[6]表九!F242+[7]表九!F242+[8]表九!F242+[9]表九!F242+[10]表九!F242+[11]表九!F242+[12]表九!F242</f>
        <v>0</v>
      </c>
      <c r="H242" s="255">
        <f t="shared" si="6"/>
        <v>0</v>
      </c>
    </row>
    <row r="243" spans="1:8">
      <c r="A243" s="310"/>
      <c r="B243" s="61"/>
      <c r="C243" s="323"/>
      <c r="D243" s="324"/>
      <c r="E243" s="312" t="s">
        <v>1328</v>
      </c>
      <c r="F243" s="87">
        <v>0</v>
      </c>
      <c r="G243" s="64">
        <f>[2]表九!F243+[3]表九!F243+[4]表九!F243+[5]表九!F243+[6]表九!F243+[7]表九!F243+[8]表九!F243+[9]表九!F243+[10]表九!F243+[11]表九!F243+[12]表九!F243</f>
        <v>0</v>
      </c>
      <c r="H243" s="255">
        <f t="shared" si="6"/>
        <v>0</v>
      </c>
    </row>
    <row r="244" spans="1:8">
      <c r="A244" s="310"/>
      <c r="B244" s="61"/>
      <c r="C244" s="323"/>
      <c r="D244" s="324"/>
      <c r="E244" s="312" t="s">
        <v>1329</v>
      </c>
      <c r="F244" s="87">
        <v>0</v>
      </c>
      <c r="G244" s="64">
        <f>[2]表九!F244+[3]表九!F244+[4]表九!F244+[5]表九!F244+[6]表九!F244+[7]表九!F244+[8]表九!F244+[9]表九!F244+[10]表九!F244+[11]表九!F244+[12]表九!F244</f>
        <v>0</v>
      </c>
      <c r="H244" s="255">
        <f t="shared" si="6"/>
        <v>0</v>
      </c>
    </row>
    <row r="245" spans="1:8">
      <c r="A245" s="310"/>
      <c r="B245" s="61"/>
      <c r="C245" s="323"/>
      <c r="D245" s="324"/>
      <c r="E245" s="312" t="s">
        <v>1330</v>
      </c>
      <c r="F245" s="87">
        <v>0</v>
      </c>
      <c r="G245" s="64">
        <f>[2]表九!F245+[3]表九!F245+[4]表九!F245+[5]表九!F245+[6]表九!F245+[7]表九!F245+[8]表九!F245+[9]表九!F245+[10]表九!F245+[11]表九!F245+[12]表九!F245</f>
        <v>0</v>
      </c>
      <c r="H245" s="255">
        <f t="shared" si="6"/>
        <v>0</v>
      </c>
    </row>
    <row r="246" spans="1:8">
      <c r="A246" s="310"/>
      <c r="B246" s="61"/>
      <c r="C246" s="323"/>
      <c r="D246" s="324"/>
      <c r="E246" s="312" t="s">
        <v>1331</v>
      </c>
      <c r="F246" s="87">
        <v>0</v>
      </c>
      <c r="G246" s="64">
        <f>[2]表九!F246+[3]表九!F246+[4]表九!F246+[5]表九!F246+[6]表九!F246+[7]表九!F246+[8]表九!F246+[9]表九!F246+[10]表九!F246+[11]表九!F246+[12]表九!F246</f>
        <v>0</v>
      </c>
      <c r="H246" s="255">
        <f t="shared" si="6"/>
        <v>0</v>
      </c>
    </row>
    <row r="247" spans="1:8">
      <c r="A247" s="310"/>
      <c r="B247" s="61"/>
      <c r="C247" s="323"/>
      <c r="D247" s="324"/>
      <c r="E247" s="86"/>
      <c r="F247" s="87">
        <v>0</v>
      </c>
      <c r="G247" s="64"/>
      <c r="H247" s="255">
        <f t="shared" si="6"/>
        <v>0</v>
      </c>
    </row>
    <row r="248" spans="1:8">
      <c r="A248" s="310"/>
      <c r="B248" s="61"/>
      <c r="C248" s="323"/>
      <c r="D248" s="324"/>
      <c r="E248" s="86"/>
      <c r="F248" s="87">
        <v>0</v>
      </c>
      <c r="G248" s="64"/>
      <c r="H248" s="255">
        <f t="shared" si="6"/>
        <v>0</v>
      </c>
    </row>
    <row r="249" spans="1:8">
      <c r="A249" s="325" t="s">
        <v>1073</v>
      </c>
      <c r="B249" s="319">
        <f>SUM(B7,B8,B9,B10,B11,B12,B18,B19,B22,B23,B24,B25,B26,B27,B33,B34)</f>
        <v>157429.08999999997</v>
      </c>
      <c r="C249" s="319">
        <f>SUM(C7,C8,C9,C10,C11,C12,C18,C19,C22,C23,C24,C25,C26,C27,C33,C34)</f>
        <v>157429.09</v>
      </c>
      <c r="D249" s="320">
        <f>C249-B249</f>
        <v>0</v>
      </c>
      <c r="E249" s="88" t="s">
        <v>2118</v>
      </c>
      <c r="F249" s="64">
        <f>SUM(F226,F210,F194,F168,F164,F120,F104,F46,F35,F23,F7)</f>
        <v>292081.76</v>
      </c>
      <c r="G249" s="64">
        <f>SUM(G226,G210,G194,G168,G164,G120,G104,G46,G35,G23,G7)</f>
        <v>300995.96920000005</v>
      </c>
      <c r="H249" s="64">
        <f>SUM(H226,H210,H194,H168,H164,H120,H104,H46,H35,H23,H7)</f>
        <v>8914.2092000000102</v>
      </c>
    </row>
    <row r="250" spans="1:8">
      <c r="A250" s="326" t="s">
        <v>1333</v>
      </c>
      <c r="B250" s="317">
        <f>B251</f>
        <v>5167.4199999999983</v>
      </c>
      <c r="C250" s="317">
        <f>C251</f>
        <v>10501</v>
      </c>
      <c r="D250" s="317">
        <f>D251</f>
        <v>5333.5800000000017</v>
      </c>
      <c r="E250" s="326" t="s">
        <v>1334</v>
      </c>
      <c r="F250" s="87">
        <v>0</v>
      </c>
      <c r="G250" s="64">
        <f>G251</f>
        <v>0</v>
      </c>
      <c r="H250" s="64">
        <f t="shared" si="6"/>
        <v>0</v>
      </c>
    </row>
    <row r="251" spans="1:8">
      <c r="A251" s="314" t="s">
        <v>1335</v>
      </c>
      <c r="B251" s="254">
        <v>5167.4199999999983</v>
      </c>
      <c r="C251" s="317">
        <v>10501</v>
      </c>
      <c r="D251" s="318">
        <f>C251-B251</f>
        <v>5333.5800000000017</v>
      </c>
      <c r="E251" s="314" t="s">
        <v>1336</v>
      </c>
      <c r="F251" s="87">
        <v>0</v>
      </c>
      <c r="G251" s="64"/>
      <c r="H251" s="255">
        <f t="shared" si="6"/>
        <v>0</v>
      </c>
    </row>
    <row r="252" spans="1:8">
      <c r="A252" s="326" t="s">
        <v>1907</v>
      </c>
      <c r="B252" s="254">
        <v>0</v>
      </c>
      <c r="C252" s="317"/>
      <c r="D252" s="318"/>
      <c r="E252" s="326" t="s">
        <v>1910</v>
      </c>
      <c r="F252" s="64"/>
      <c r="G252" s="64"/>
      <c r="H252" s="64">
        <f t="shared" si="6"/>
        <v>0</v>
      </c>
    </row>
    <row r="253" spans="1:8">
      <c r="A253" s="326" t="s">
        <v>1908</v>
      </c>
      <c r="B253" s="254">
        <v>132485.25</v>
      </c>
      <c r="C253" s="317">
        <v>136065.88</v>
      </c>
      <c r="D253" s="318">
        <f>C253-B253</f>
        <v>3580.6300000000047</v>
      </c>
      <c r="E253" s="326" t="s">
        <v>1911</v>
      </c>
      <c r="F253" s="64">
        <v>0</v>
      </c>
      <c r="G253" s="64">
        <v>0</v>
      </c>
      <c r="H253" s="64">
        <v>0</v>
      </c>
    </row>
    <row r="254" spans="1:8">
      <c r="A254" s="326" t="s">
        <v>1909</v>
      </c>
      <c r="B254" s="254">
        <v>0</v>
      </c>
      <c r="C254" s="317"/>
      <c r="D254" s="318"/>
      <c r="E254" s="326" t="s">
        <v>1912</v>
      </c>
      <c r="F254" s="64">
        <v>0</v>
      </c>
      <c r="G254" s="64">
        <v>0</v>
      </c>
      <c r="H254" s="64">
        <v>0</v>
      </c>
    </row>
    <row r="255" spans="1:8">
      <c r="A255" s="326" t="s">
        <v>1337</v>
      </c>
      <c r="B255" s="254">
        <v>0</v>
      </c>
      <c r="C255" s="317">
        <f>C256+C257</f>
        <v>0</v>
      </c>
      <c r="D255" s="318"/>
      <c r="E255" s="326" t="s">
        <v>1338</v>
      </c>
      <c r="F255" s="64">
        <f>F256+F257</f>
        <v>3000</v>
      </c>
      <c r="G255" s="64">
        <f>G256+G257</f>
        <v>3000</v>
      </c>
      <c r="H255" s="64">
        <f>H256+H257</f>
        <v>0</v>
      </c>
    </row>
    <row r="256" spans="1:8">
      <c r="A256" s="316" t="s">
        <v>1339</v>
      </c>
      <c r="B256" s="254">
        <v>0</v>
      </c>
      <c r="C256" s="317"/>
      <c r="D256" s="318"/>
      <c r="E256" s="316" t="s">
        <v>1340</v>
      </c>
      <c r="F256" s="87">
        <v>3000</v>
      </c>
      <c r="G256" s="64">
        <v>3000</v>
      </c>
      <c r="H256" s="255">
        <f t="shared" si="6"/>
        <v>0</v>
      </c>
    </row>
    <row r="257" spans="1:8">
      <c r="A257" s="316" t="s">
        <v>1341</v>
      </c>
      <c r="B257" s="254">
        <v>0</v>
      </c>
      <c r="C257" s="317"/>
      <c r="D257" s="318"/>
      <c r="E257" s="316" t="s">
        <v>1342</v>
      </c>
      <c r="F257" s="87">
        <v>0</v>
      </c>
      <c r="G257" s="64"/>
      <c r="H257" s="327"/>
    </row>
    <row r="258" spans="1:8">
      <c r="A258" s="316"/>
      <c r="B258" s="313"/>
      <c r="C258" s="317"/>
      <c r="D258" s="318"/>
      <c r="E258" s="316"/>
      <c r="F258" s="87">
        <v>0</v>
      </c>
      <c r="G258" s="64"/>
      <c r="H258" s="327"/>
    </row>
    <row r="259" spans="1:8">
      <c r="A259" s="316"/>
      <c r="B259" s="328"/>
      <c r="C259" s="274"/>
      <c r="D259" s="329"/>
      <c r="E259" s="316"/>
      <c r="F259" s="87">
        <v>0</v>
      </c>
      <c r="G259" s="330"/>
      <c r="H259" s="327"/>
    </row>
    <row r="260" spans="1:8" s="322" customFormat="1">
      <c r="A260" s="325" t="s">
        <v>40</v>
      </c>
      <c r="B260" s="319">
        <f>B255+B254+B253+B252+B250+B249</f>
        <v>295081.75999999995</v>
      </c>
      <c r="C260" s="319">
        <f>C255+C254+C253+C252+C250+C249</f>
        <v>303995.96999999997</v>
      </c>
      <c r="D260" s="320">
        <f>C260-B260</f>
        <v>8914.210000000021</v>
      </c>
      <c r="E260" s="325" t="s">
        <v>962</v>
      </c>
      <c r="F260" s="321">
        <f>F255+F254+F253+F252+F250+F249</f>
        <v>295081.76</v>
      </c>
      <c r="G260" s="321">
        <f>G255+G254+G253+G252+G250+G249</f>
        <v>303995.96920000005</v>
      </c>
      <c r="H260" s="321">
        <f>H255+H254+H253+H252+H250+H249</f>
        <v>8914.2092000000102</v>
      </c>
    </row>
    <row r="272" spans="1:8">
      <c r="C272" s="92"/>
      <c r="F272" s="92"/>
      <c r="G272" s="92"/>
    </row>
    <row r="273" spans="3:7">
      <c r="C273" s="92"/>
      <c r="F273" s="92"/>
      <c r="G273" s="92"/>
    </row>
    <row r="274" spans="3:7">
      <c r="C274" s="92"/>
      <c r="F274" s="92"/>
      <c r="G274" s="92"/>
    </row>
    <row r="275" spans="3:7">
      <c r="C275" s="92"/>
      <c r="F275" s="92"/>
      <c r="G275" s="92"/>
    </row>
    <row r="276" spans="3:7">
      <c r="C276" s="92"/>
      <c r="F276" s="92"/>
      <c r="G276" s="92"/>
    </row>
    <row r="277" spans="3:7">
      <c r="C277" s="92"/>
      <c r="F277" s="92"/>
      <c r="G277" s="92"/>
    </row>
    <row r="278" spans="3:7">
      <c r="C278" s="92"/>
      <c r="F278" s="92"/>
      <c r="G278" s="92"/>
    </row>
    <row r="279" spans="3:7">
      <c r="C279" s="92"/>
      <c r="F279" s="92"/>
      <c r="G279" s="92"/>
    </row>
    <row r="280" spans="3:7">
      <c r="C280" s="92"/>
      <c r="F280" s="92"/>
      <c r="G280" s="92"/>
    </row>
    <row r="281" spans="3:7">
      <c r="C281" s="92"/>
      <c r="F281" s="92"/>
      <c r="G281" s="92"/>
    </row>
    <row r="282" spans="3:7">
      <c r="C282" s="92"/>
      <c r="F282" s="92"/>
      <c r="G282" s="92"/>
    </row>
    <row r="283" spans="3:7">
      <c r="C283" s="92"/>
      <c r="F283" s="92"/>
      <c r="G283" s="92"/>
    </row>
    <row r="284" spans="3:7">
      <c r="C284" s="92"/>
      <c r="F284" s="92"/>
      <c r="G284" s="92"/>
    </row>
    <row r="285" spans="3:7">
      <c r="C285" s="92"/>
      <c r="F285" s="92"/>
      <c r="G285" s="92"/>
    </row>
    <row r="286" spans="3:7">
      <c r="C286" s="92"/>
      <c r="F286" s="92"/>
      <c r="G286" s="92"/>
    </row>
    <row r="287" spans="3:7">
      <c r="C287" s="92"/>
      <c r="F287" s="92"/>
      <c r="G287" s="92"/>
    </row>
    <row r="288" spans="3:7">
      <c r="C288" s="92"/>
      <c r="F288" s="92"/>
      <c r="G288" s="92"/>
    </row>
    <row r="289" spans="3:7">
      <c r="C289" s="92"/>
      <c r="F289" s="92"/>
      <c r="G289" s="92"/>
    </row>
    <row r="290" spans="3:7">
      <c r="C290" s="92"/>
      <c r="F290" s="92"/>
      <c r="G290" s="92"/>
    </row>
    <row r="291" spans="3:7">
      <c r="C291" s="92"/>
      <c r="F291" s="92"/>
      <c r="G291" s="92"/>
    </row>
    <row r="292" spans="3:7">
      <c r="C292" s="92"/>
      <c r="F292" s="92"/>
      <c r="G292" s="92"/>
    </row>
    <row r="293" spans="3:7">
      <c r="C293" s="92"/>
      <c r="F293" s="92"/>
      <c r="G293" s="92"/>
    </row>
    <row r="294" spans="3:7">
      <c r="C294" s="92"/>
      <c r="F294" s="92"/>
      <c r="G294" s="92"/>
    </row>
    <row r="295" spans="3:7">
      <c r="C295" s="92"/>
      <c r="F295" s="92"/>
      <c r="G295" s="92"/>
    </row>
    <row r="296" spans="3:7">
      <c r="C296" s="92"/>
      <c r="F296" s="92"/>
      <c r="G296" s="92"/>
    </row>
    <row r="297" spans="3:7">
      <c r="C297" s="92"/>
      <c r="F297" s="92"/>
      <c r="G297" s="92"/>
    </row>
    <row r="298" spans="3:7">
      <c r="C298" s="92"/>
      <c r="F298" s="92"/>
      <c r="G298" s="92"/>
    </row>
    <row r="299" spans="3:7">
      <c r="C299" s="92"/>
      <c r="F299" s="92"/>
      <c r="G299" s="92"/>
    </row>
    <row r="300" spans="3:7">
      <c r="C300" s="92"/>
      <c r="F300" s="92"/>
      <c r="G300" s="92"/>
    </row>
    <row r="301" spans="3:7">
      <c r="C301" s="92"/>
      <c r="F301" s="92"/>
      <c r="G301" s="92"/>
    </row>
    <row r="302" spans="3:7">
      <c r="C302" s="92"/>
      <c r="F302" s="92"/>
      <c r="G302" s="92"/>
    </row>
    <row r="303" spans="3:7">
      <c r="C303" s="92"/>
      <c r="F303" s="92"/>
      <c r="G303" s="92"/>
    </row>
    <row r="304" spans="3:7">
      <c r="C304" s="92"/>
      <c r="F304" s="92"/>
      <c r="G304" s="92"/>
    </row>
    <row r="305" spans="3:7">
      <c r="C305" s="92"/>
      <c r="F305" s="92"/>
      <c r="G305" s="92"/>
    </row>
    <row r="306" spans="3:7">
      <c r="C306" s="92"/>
      <c r="F306" s="92"/>
      <c r="G306" s="92"/>
    </row>
    <row r="307" spans="3:7">
      <c r="C307" s="92"/>
      <c r="F307" s="92"/>
      <c r="G307" s="92"/>
    </row>
    <row r="308" spans="3:7">
      <c r="C308" s="92"/>
      <c r="F308" s="92"/>
      <c r="G308" s="92"/>
    </row>
    <row r="309" spans="3:7">
      <c r="C309" s="92"/>
      <c r="F309" s="92"/>
      <c r="G309" s="92"/>
    </row>
    <row r="310" spans="3:7">
      <c r="C310" s="92"/>
      <c r="F310" s="92"/>
      <c r="G310" s="92"/>
    </row>
    <row r="311" spans="3:7">
      <c r="C311" s="92"/>
      <c r="F311" s="92"/>
      <c r="G311" s="92"/>
    </row>
    <row r="312" spans="3:7">
      <c r="C312" s="92"/>
      <c r="F312" s="92"/>
      <c r="G312" s="92"/>
    </row>
  </sheetData>
  <autoFilter ref="A6:J246"/>
  <mergeCells count="8">
    <mergeCell ref="A2:H2"/>
    <mergeCell ref="H5:H6"/>
    <mergeCell ref="E4:H4"/>
    <mergeCell ref="E5:E6"/>
    <mergeCell ref="A5:A6"/>
    <mergeCell ref="D5:D6"/>
    <mergeCell ref="A4:D4"/>
    <mergeCell ref="G3:H3"/>
  </mergeCells>
  <phoneticPr fontId="22" type="noConversion"/>
  <printOptions horizontalCentered="1"/>
  <pageMargins left="0" right="0" top="0.59055118110236227" bottom="0.47244094488188981" header="0.31496062992125984" footer="0.31496062992125984"/>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3"/>
  <sheetViews>
    <sheetView showGridLines="0" showZeros="0" workbookViewId="0">
      <pane xSplit="1" ySplit="5" topLeftCell="B167" activePane="bottomRight" state="frozen"/>
      <selection activeCell="D17" sqref="D17"/>
      <selection pane="topRight" activeCell="D17" sqref="D17"/>
      <selection pane="bottomLeft" activeCell="D17" sqref="D17"/>
      <selection pane="bottomRight" activeCell="G3" sqref="G3:H3"/>
    </sheetView>
  </sheetViews>
  <sheetFormatPr defaultColWidth="9" defaultRowHeight="13.5"/>
  <cols>
    <col min="1" max="1" width="53.25" style="56" customWidth="1"/>
    <col min="2" max="4" width="14.125" style="57" customWidth="1"/>
    <col min="5" max="5" width="47.625" style="56" customWidth="1"/>
    <col min="6" max="6" width="14.875" style="56" customWidth="1"/>
    <col min="7" max="7" width="14.625" style="57" customWidth="1"/>
    <col min="8" max="8" width="14.5" style="56" bestFit="1" customWidth="1"/>
    <col min="9" max="16384" width="9" style="56"/>
  </cols>
  <sheetData>
    <row r="1" spans="1:8" ht="14.25">
      <c r="A1" s="264" t="s">
        <v>1963</v>
      </c>
      <c r="B1" s="55"/>
      <c r="C1" s="55"/>
      <c r="D1" s="55"/>
    </row>
    <row r="2" spans="1:8" s="58" customFormat="1" ht="22.5">
      <c r="A2" s="436" t="s">
        <v>3063</v>
      </c>
      <c r="B2" s="436"/>
      <c r="C2" s="436"/>
      <c r="D2" s="436"/>
      <c r="E2" s="436"/>
      <c r="F2" s="436"/>
      <c r="G2" s="436"/>
    </row>
    <row r="3" spans="1:8" ht="19.149999999999999" customHeight="1">
      <c r="G3" s="440" t="s">
        <v>2114</v>
      </c>
      <c r="H3" s="440"/>
    </row>
    <row r="4" spans="1:8" ht="27.6" customHeight="1">
      <c r="A4" s="437" t="s">
        <v>964</v>
      </c>
      <c r="B4" s="438"/>
      <c r="C4" s="438"/>
      <c r="D4" s="439"/>
      <c r="E4" s="437" t="s">
        <v>965</v>
      </c>
      <c r="F4" s="438"/>
      <c r="G4" s="438"/>
      <c r="H4" s="439"/>
    </row>
    <row r="5" spans="1:8" s="59" customFormat="1" ht="19.149999999999999" hidden="1" customHeight="1">
      <c r="A5" s="434" t="s">
        <v>10</v>
      </c>
      <c r="B5" s="80"/>
      <c r="C5" s="80"/>
      <c r="D5" s="95"/>
      <c r="E5" s="434" t="s">
        <v>10</v>
      </c>
      <c r="F5" s="82"/>
      <c r="G5" s="81"/>
      <c r="H5" s="97"/>
    </row>
    <row r="6" spans="1:8" s="59" customFormat="1" ht="60" customHeight="1">
      <c r="A6" s="435"/>
      <c r="B6" s="81" t="s">
        <v>2119</v>
      </c>
      <c r="C6" s="81" t="s">
        <v>2120</v>
      </c>
      <c r="D6" s="269" t="s">
        <v>2135</v>
      </c>
      <c r="E6" s="435"/>
      <c r="F6" s="81" t="s">
        <v>2119</v>
      </c>
      <c r="G6" s="81" t="s">
        <v>2120</v>
      </c>
      <c r="H6" s="269" t="s">
        <v>2135</v>
      </c>
    </row>
    <row r="7" spans="1:8" ht="16.899999999999999" customHeight="1">
      <c r="A7" s="60" t="s">
        <v>1080</v>
      </c>
      <c r="B7" s="61"/>
      <c r="C7" s="61"/>
      <c r="D7" s="311"/>
      <c r="E7" s="60" t="s">
        <v>1081</v>
      </c>
      <c r="F7" s="87">
        <f>F8+F14+F20</f>
        <v>0</v>
      </c>
      <c r="G7" s="87">
        <f>G8+G14+G20</f>
        <v>0</v>
      </c>
      <c r="H7" s="87">
        <f>H8+H14+H20</f>
        <v>0</v>
      </c>
    </row>
    <row r="8" spans="1:8" ht="16.899999999999999" customHeight="1">
      <c r="A8" s="60" t="s">
        <v>1082</v>
      </c>
      <c r="B8" s="61"/>
      <c r="C8" s="61"/>
      <c r="D8" s="311"/>
      <c r="E8" s="62" t="s">
        <v>1083</v>
      </c>
      <c r="F8" s="87">
        <f>SUM(F9:F13)</f>
        <v>0</v>
      </c>
      <c r="G8" s="87">
        <f>SUM(G9:G13)</f>
        <v>0</v>
      </c>
      <c r="H8" s="87">
        <f>SUM(H9:H13)</f>
        <v>0</v>
      </c>
    </row>
    <row r="9" spans="1:8" ht="16.899999999999999" customHeight="1">
      <c r="A9" s="60" t="s">
        <v>1084</v>
      </c>
      <c r="B9" s="61"/>
      <c r="C9" s="61"/>
      <c r="D9" s="311"/>
      <c r="E9" s="62" t="s">
        <v>1085</v>
      </c>
      <c r="F9" s="87">
        <v>0</v>
      </c>
      <c r="G9" s="87">
        <v>0</v>
      </c>
      <c r="H9" s="98">
        <f t="shared" ref="H9:H71" si="0">G9-F9</f>
        <v>0</v>
      </c>
    </row>
    <row r="10" spans="1:8" ht="16.899999999999999" customHeight="1">
      <c r="A10" s="60" t="s">
        <v>1086</v>
      </c>
      <c r="B10" s="61"/>
      <c r="C10" s="61"/>
      <c r="D10" s="311"/>
      <c r="E10" s="62" t="s">
        <v>1087</v>
      </c>
      <c r="F10" s="87"/>
      <c r="G10" s="87"/>
      <c r="H10" s="98">
        <f t="shared" si="0"/>
        <v>0</v>
      </c>
    </row>
    <row r="11" spans="1:8" ht="16.899999999999999" customHeight="1">
      <c r="A11" s="60" t="s">
        <v>1088</v>
      </c>
      <c r="B11" s="61"/>
      <c r="C11" s="61"/>
      <c r="D11" s="311"/>
      <c r="E11" s="62" t="s">
        <v>1089</v>
      </c>
      <c r="F11" s="87"/>
      <c r="G11" s="87"/>
      <c r="H11" s="98">
        <f t="shared" si="0"/>
        <v>0</v>
      </c>
    </row>
    <row r="12" spans="1:8" ht="16.899999999999999" customHeight="1">
      <c r="A12" s="60" t="s">
        <v>1090</v>
      </c>
      <c r="B12" s="313">
        <f>SUM(B13:B17)</f>
        <v>100000</v>
      </c>
      <c r="C12" s="313">
        <f>SUM(C13:C17)</f>
        <v>100000</v>
      </c>
      <c r="D12" s="315">
        <f>C12-B12</f>
        <v>0</v>
      </c>
      <c r="E12" s="62" t="s">
        <v>1091</v>
      </c>
      <c r="F12" s="87"/>
      <c r="G12" s="87"/>
      <c r="H12" s="98">
        <f t="shared" si="0"/>
        <v>0</v>
      </c>
    </row>
    <row r="13" spans="1:8" ht="16.899999999999999" customHeight="1">
      <c r="A13" s="63" t="s">
        <v>1092</v>
      </c>
      <c r="B13" s="313">
        <v>27000</v>
      </c>
      <c r="C13" s="313">
        <v>27000</v>
      </c>
      <c r="D13" s="315">
        <f t="shared" ref="D13:D17" si="1">C13-B13</f>
        <v>0</v>
      </c>
      <c r="E13" s="62" t="s">
        <v>1093</v>
      </c>
      <c r="F13" s="87"/>
      <c r="G13" s="87"/>
      <c r="H13" s="98">
        <f t="shared" si="0"/>
        <v>0</v>
      </c>
    </row>
    <row r="14" spans="1:8" ht="16.899999999999999" customHeight="1">
      <c r="A14" s="63" t="s">
        <v>1094</v>
      </c>
      <c r="B14" s="313">
        <v>8300</v>
      </c>
      <c r="C14" s="313">
        <v>8300</v>
      </c>
      <c r="D14" s="315">
        <f t="shared" si="1"/>
        <v>0</v>
      </c>
      <c r="E14" s="62" t="s">
        <v>1095</v>
      </c>
      <c r="F14" s="87">
        <f>SUM(F15:F19)</f>
        <v>0</v>
      </c>
      <c r="G14" s="87">
        <f>SUM(G15:G19)</f>
        <v>0</v>
      </c>
      <c r="H14" s="87">
        <f>SUM(H15:H19)</f>
        <v>0</v>
      </c>
    </row>
    <row r="15" spans="1:8" ht="16.899999999999999" customHeight="1">
      <c r="A15" s="63" t="s">
        <v>1096</v>
      </c>
      <c r="B15" s="313">
        <v>24000</v>
      </c>
      <c r="C15" s="313">
        <v>24000</v>
      </c>
      <c r="D15" s="315">
        <f t="shared" si="1"/>
        <v>0</v>
      </c>
      <c r="E15" s="62" t="s">
        <v>1097</v>
      </c>
      <c r="F15" s="87"/>
      <c r="G15" s="87"/>
      <c r="H15" s="98">
        <f t="shared" si="0"/>
        <v>0</v>
      </c>
    </row>
    <row r="16" spans="1:8" ht="16.899999999999999" customHeight="1">
      <c r="A16" s="63" t="s">
        <v>1098</v>
      </c>
      <c r="B16" s="313">
        <v>-1360</v>
      </c>
      <c r="C16" s="313">
        <v>-1360</v>
      </c>
      <c r="D16" s="315">
        <f t="shared" si="1"/>
        <v>0</v>
      </c>
      <c r="E16" s="62" t="s">
        <v>1099</v>
      </c>
      <c r="F16" s="87"/>
      <c r="G16" s="87"/>
      <c r="H16" s="98">
        <f t="shared" si="0"/>
        <v>0</v>
      </c>
    </row>
    <row r="17" spans="1:8" ht="18.399999999999999" customHeight="1">
      <c r="A17" s="63" t="s">
        <v>1100</v>
      </c>
      <c r="B17" s="61">
        <v>42060</v>
      </c>
      <c r="C17" s="61">
        <v>42060</v>
      </c>
      <c r="D17" s="315">
        <f t="shared" si="1"/>
        <v>0</v>
      </c>
      <c r="E17" s="62" t="s">
        <v>1101</v>
      </c>
      <c r="F17" s="87"/>
      <c r="G17" s="87"/>
      <c r="H17" s="98">
        <f t="shared" si="0"/>
        <v>0</v>
      </c>
    </row>
    <row r="18" spans="1:8" ht="18.399999999999999" customHeight="1">
      <c r="A18" s="60" t="s">
        <v>1102</v>
      </c>
      <c r="B18" s="61"/>
      <c r="C18" s="61"/>
      <c r="D18" s="311"/>
      <c r="E18" s="62" t="s">
        <v>1103</v>
      </c>
      <c r="F18" s="87"/>
      <c r="G18" s="87"/>
      <c r="H18" s="98">
        <f t="shared" si="0"/>
        <v>0</v>
      </c>
    </row>
    <row r="19" spans="1:8" ht="18.399999999999999" customHeight="1">
      <c r="A19" s="60" t="s">
        <v>1104</v>
      </c>
      <c r="B19" s="61">
        <f t="shared" ref="B19:C19" si="2">SUM(B20:B21)</f>
        <v>0</v>
      </c>
      <c r="C19" s="61">
        <f t="shared" si="2"/>
        <v>0</v>
      </c>
      <c r="D19" s="311"/>
      <c r="E19" s="62" t="s">
        <v>1105</v>
      </c>
      <c r="F19" s="87"/>
      <c r="G19" s="87"/>
      <c r="H19" s="98">
        <f t="shared" si="0"/>
        <v>0</v>
      </c>
    </row>
    <row r="20" spans="1:8" ht="18.399999999999999" customHeight="1">
      <c r="A20" s="63" t="s">
        <v>1106</v>
      </c>
      <c r="B20" s="313"/>
      <c r="C20" s="313"/>
      <c r="D20" s="315"/>
      <c r="E20" s="62" t="s">
        <v>1107</v>
      </c>
      <c r="F20" s="87">
        <f>SUM(F21:F22)</f>
        <v>0</v>
      </c>
      <c r="G20" s="87">
        <f>SUM(G21:G22)</f>
        <v>0</v>
      </c>
      <c r="H20" s="87">
        <f>SUM(H21:H22)</f>
        <v>0</v>
      </c>
    </row>
    <row r="21" spans="1:8" ht="18.399999999999999" customHeight="1">
      <c r="A21" s="63" t="s">
        <v>1108</v>
      </c>
      <c r="B21" s="313"/>
      <c r="C21" s="313"/>
      <c r="D21" s="315"/>
      <c r="E21" s="65" t="s">
        <v>1109</v>
      </c>
      <c r="F21" s="87"/>
      <c r="G21" s="87"/>
      <c r="H21" s="98">
        <f t="shared" si="0"/>
        <v>0</v>
      </c>
    </row>
    <row r="22" spans="1:8" ht="18.399999999999999" customHeight="1">
      <c r="A22" s="60" t="s">
        <v>1110</v>
      </c>
      <c r="B22" s="61"/>
      <c r="C22" s="61"/>
      <c r="D22" s="311"/>
      <c r="E22" s="65" t="s">
        <v>1111</v>
      </c>
      <c r="F22" s="87"/>
      <c r="G22" s="87"/>
      <c r="H22" s="98">
        <f t="shared" si="0"/>
        <v>0</v>
      </c>
    </row>
    <row r="23" spans="1:8" ht="18.399999999999999" customHeight="1">
      <c r="A23" s="60" t="s">
        <v>1112</v>
      </c>
      <c r="B23" s="61"/>
      <c r="C23" s="61"/>
      <c r="D23" s="311"/>
      <c r="E23" s="60" t="s">
        <v>1113</v>
      </c>
      <c r="F23" s="87">
        <f>F24+F28+F32</f>
        <v>0</v>
      </c>
      <c r="G23" s="87">
        <f>G24+G28+G32</f>
        <v>0</v>
      </c>
      <c r="H23" s="87">
        <f>H24+H28+H32</f>
        <v>0</v>
      </c>
    </row>
    <row r="24" spans="1:8" ht="18.399999999999999" customHeight="1">
      <c r="A24" s="60" t="s">
        <v>1114</v>
      </c>
      <c r="B24" s="61"/>
      <c r="C24" s="61"/>
      <c r="D24" s="311"/>
      <c r="E24" s="62" t="s">
        <v>1115</v>
      </c>
      <c r="F24" s="87">
        <f>SUM(F25:F27)</f>
        <v>0</v>
      </c>
      <c r="G24" s="87">
        <f>SUM(G25:G27)</f>
        <v>0</v>
      </c>
      <c r="H24" s="87">
        <f>SUM(H25:H27)</f>
        <v>0</v>
      </c>
    </row>
    <row r="25" spans="1:8" ht="18.399999999999999" customHeight="1">
      <c r="A25" s="60" t="s">
        <v>1116</v>
      </c>
      <c r="B25" s="61"/>
      <c r="C25" s="61"/>
      <c r="D25" s="311"/>
      <c r="E25" s="62" t="s">
        <v>1117</v>
      </c>
      <c r="F25" s="87"/>
      <c r="G25" s="87"/>
      <c r="H25" s="98">
        <f t="shared" si="0"/>
        <v>0</v>
      </c>
    </row>
    <row r="26" spans="1:8" ht="18.399999999999999" customHeight="1">
      <c r="A26" s="60" t="s">
        <v>1118</v>
      </c>
      <c r="B26" s="61">
        <v>7000</v>
      </c>
      <c r="C26" s="61">
        <v>7000</v>
      </c>
      <c r="D26" s="311">
        <f>C26-B26</f>
        <v>0</v>
      </c>
      <c r="E26" s="62" t="s">
        <v>1119</v>
      </c>
      <c r="F26" s="87"/>
      <c r="G26" s="87"/>
      <c r="H26" s="98">
        <f t="shared" si="0"/>
        <v>0</v>
      </c>
    </row>
    <row r="27" spans="1:8" ht="18.399999999999999" customHeight="1">
      <c r="A27" s="60" t="s">
        <v>1120</v>
      </c>
      <c r="B27" s="61">
        <f t="shared" ref="B27:C27" si="3">SUM(B28:B32)</f>
        <v>0</v>
      </c>
      <c r="C27" s="61">
        <f t="shared" si="3"/>
        <v>0</v>
      </c>
      <c r="D27" s="311"/>
      <c r="E27" s="62" t="s">
        <v>1121</v>
      </c>
      <c r="F27" s="87"/>
      <c r="G27" s="87"/>
      <c r="H27" s="98">
        <f t="shared" si="0"/>
        <v>0</v>
      </c>
    </row>
    <row r="28" spans="1:8" ht="18.399999999999999" customHeight="1">
      <c r="A28" s="63" t="s">
        <v>1122</v>
      </c>
      <c r="B28" s="313"/>
      <c r="C28" s="313"/>
      <c r="D28" s="315"/>
      <c r="E28" s="62" t="s">
        <v>1123</v>
      </c>
      <c r="F28" s="87">
        <f>SUM(F29:F31)</f>
        <v>0</v>
      </c>
      <c r="G28" s="87">
        <f>SUM(G29:G31)</f>
        <v>0</v>
      </c>
      <c r="H28" s="87">
        <f>SUM(H29:H31)</f>
        <v>0</v>
      </c>
    </row>
    <row r="29" spans="1:8" ht="18.399999999999999" customHeight="1">
      <c r="A29" s="63" t="s">
        <v>1124</v>
      </c>
      <c r="B29" s="313"/>
      <c r="C29" s="313"/>
      <c r="D29" s="315"/>
      <c r="E29" s="62" t="s">
        <v>1117</v>
      </c>
      <c r="F29" s="87"/>
      <c r="G29" s="87"/>
      <c r="H29" s="98">
        <f t="shared" si="0"/>
        <v>0</v>
      </c>
    </row>
    <row r="30" spans="1:8" ht="18.399999999999999" customHeight="1">
      <c r="A30" s="63" t="s">
        <v>1125</v>
      </c>
      <c r="B30" s="313"/>
      <c r="C30" s="313"/>
      <c r="D30" s="315"/>
      <c r="E30" s="62" t="s">
        <v>1119</v>
      </c>
      <c r="F30" s="87"/>
      <c r="G30" s="87"/>
      <c r="H30" s="98">
        <f t="shared" si="0"/>
        <v>0</v>
      </c>
    </row>
    <row r="31" spans="1:8" ht="18.399999999999999" customHeight="1">
      <c r="A31" s="63" t="s">
        <v>1126</v>
      </c>
      <c r="B31" s="313"/>
      <c r="C31" s="313"/>
      <c r="D31" s="315"/>
      <c r="E31" s="4" t="s">
        <v>1127</v>
      </c>
      <c r="F31" s="87"/>
      <c r="G31" s="87"/>
      <c r="H31" s="98">
        <f t="shared" si="0"/>
        <v>0</v>
      </c>
    </row>
    <row r="32" spans="1:8" ht="18.399999999999999" customHeight="1">
      <c r="A32" s="63" t="s">
        <v>1128</v>
      </c>
      <c r="B32" s="313"/>
      <c r="C32" s="313"/>
      <c r="D32" s="315"/>
      <c r="E32" s="62" t="s">
        <v>1129</v>
      </c>
      <c r="F32" s="87">
        <f>SUM(F33:F34)</f>
        <v>0</v>
      </c>
      <c r="G32" s="87">
        <f>SUM(G33:G34)</f>
        <v>0</v>
      </c>
      <c r="H32" s="87">
        <f>SUM(H33:H34)</f>
        <v>0</v>
      </c>
    </row>
    <row r="33" spans="1:8" ht="18.399999999999999" customHeight="1">
      <c r="A33" s="60" t="s">
        <v>1130</v>
      </c>
      <c r="B33" s="61"/>
      <c r="C33" s="61"/>
      <c r="D33" s="311"/>
      <c r="E33" s="65" t="s">
        <v>1119</v>
      </c>
      <c r="F33" s="87"/>
      <c r="G33" s="87"/>
      <c r="H33" s="98">
        <f t="shared" si="0"/>
        <v>0</v>
      </c>
    </row>
    <row r="34" spans="1:8" ht="18.399999999999999" customHeight="1">
      <c r="A34" s="63" t="s">
        <v>1131</v>
      </c>
      <c r="B34" s="313">
        <f>B35+B36+B37+B41+B42+B43+B44+B45+B46+B49+B50</f>
        <v>7063.45</v>
      </c>
      <c r="C34" s="313">
        <f>C35+C36+C37+C41+C42+C43+C44+C45+C46+C49+C50</f>
        <v>7063.45</v>
      </c>
      <c r="D34" s="315">
        <f>C34-B34</f>
        <v>0</v>
      </c>
      <c r="E34" s="65" t="s">
        <v>1132</v>
      </c>
      <c r="F34" s="87"/>
      <c r="G34" s="87"/>
      <c r="H34" s="98">
        <f t="shared" si="0"/>
        <v>0</v>
      </c>
    </row>
    <row r="35" spans="1:8" ht="18.399999999999999" customHeight="1">
      <c r="A35" s="66" t="s">
        <v>1133</v>
      </c>
      <c r="B35" s="87"/>
      <c r="C35" s="87"/>
      <c r="D35" s="255"/>
      <c r="E35" s="60" t="s">
        <v>1134</v>
      </c>
      <c r="F35" s="87">
        <f>F36+F41</f>
        <v>0</v>
      </c>
      <c r="G35" s="87">
        <f>G36+G41</f>
        <v>0</v>
      </c>
      <c r="H35" s="87">
        <f>H36+H41</f>
        <v>0</v>
      </c>
    </row>
    <row r="36" spans="1:8" ht="18.399999999999999" customHeight="1">
      <c r="A36" s="66" t="s">
        <v>1135</v>
      </c>
      <c r="B36" s="87"/>
      <c r="C36" s="87"/>
      <c r="D36" s="255"/>
      <c r="E36" s="60" t="s">
        <v>1136</v>
      </c>
      <c r="F36" s="87">
        <f>SUM(F37:F40)</f>
        <v>0</v>
      </c>
      <c r="G36" s="87">
        <f>SUM(G37:G40)</f>
        <v>0</v>
      </c>
      <c r="H36" s="87">
        <f>SUM(H37:H40)</f>
        <v>0</v>
      </c>
    </row>
    <row r="37" spans="1:8" ht="18.399999999999999" customHeight="1">
      <c r="A37" s="66" t="s">
        <v>1137</v>
      </c>
      <c r="B37" s="87">
        <f>B38+B39+B40</f>
        <v>0</v>
      </c>
      <c r="C37" s="87">
        <f>C38+C39+C40</f>
        <v>0</v>
      </c>
      <c r="D37" s="255"/>
      <c r="E37" s="60" t="s">
        <v>1138</v>
      </c>
      <c r="F37" s="87"/>
      <c r="G37" s="87"/>
      <c r="H37" s="98">
        <f t="shared" si="0"/>
        <v>0</v>
      </c>
    </row>
    <row r="38" spans="1:8" ht="18.399999999999999" customHeight="1">
      <c r="A38" s="66" t="s">
        <v>1139</v>
      </c>
      <c r="B38" s="87"/>
      <c r="C38" s="87"/>
      <c r="D38" s="255"/>
      <c r="E38" s="60" t="s">
        <v>1140</v>
      </c>
      <c r="F38" s="87"/>
      <c r="G38" s="87"/>
      <c r="H38" s="98">
        <f t="shared" si="0"/>
        <v>0</v>
      </c>
    </row>
    <row r="39" spans="1:8" ht="18.399999999999999" customHeight="1">
      <c r="A39" s="62" t="s">
        <v>1141</v>
      </c>
      <c r="B39" s="87"/>
      <c r="C39" s="87"/>
      <c r="D39" s="255"/>
      <c r="E39" s="60" t="s">
        <v>1142</v>
      </c>
      <c r="F39" s="87"/>
      <c r="G39" s="87"/>
      <c r="H39" s="98">
        <f t="shared" si="0"/>
        <v>0</v>
      </c>
    </row>
    <row r="40" spans="1:8" ht="18.399999999999999" customHeight="1">
      <c r="A40" s="62" t="s">
        <v>1143</v>
      </c>
      <c r="B40" s="87"/>
      <c r="C40" s="87"/>
      <c r="D40" s="255"/>
      <c r="E40" s="60" t="s">
        <v>1144</v>
      </c>
      <c r="F40" s="87"/>
      <c r="G40" s="87"/>
      <c r="H40" s="98">
        <f t="shared" si="0"/>
        <v>0</v>
      </c>
    </row>
    <row r="41" spans="1:8" ht="18.399999999999999" customHeight="1">
      <c r="A41" s="66" t="s">
        <v>1145</v>
      </c>
      <c r="B41" s="87"/>
      <c r="C41" s="87"/>
      <c r="D41" s="255"/>
      <c r="E41" s="60" t="s">
        <v>1146</v>
      </c>
      <c r="F41" s="87">
        <f>SUM(F42:F45)</f>
        <v>0</v>
      </c>
      <c r="G41" s="87">
        <f>SUM(G42:G45)</f>
        <v>0</v>
      </c>
      <c r="H41" s="87">
        <f>SUM(H42:H45)</f>
        <v>0</v>
      </c>
    </row>
    <row r="42" spans="1:8" ht="18.399999999999999" customHeight="1">
      <c r="A42" s="66" t="s">
        <v>1147</v>
      </c>
      <c r="B42" s="87"/>
      <c r="C42" s="87"/>
      <c r="D42" s="255"/>
      <c r="E42" s="60" t="s">
        <v>1148</v>
      </c>
      <c r="F42" s="87"/>
      <c r="G42" s="87"/>
      <c r="H42" s="98">
        <f t="shared" si="0"/>
        <v>0</v>
      </c>
    </row>
    <row r="43" spans="1:8" ht="18.399999999999999" customHeight="1">
      <c r="A43" s="66" t="s">
        <v>1149</v>
      </c>
      <c r="B43" s="87"/>
      <c r="C43" s="87"/>
      <c r="D43" s="255"/>
      <c r="E43" s="60" t="s">
        <v>1150</v>
      </c>
      <c r="F43" s="87"/>
      <c r="G43" s="87"/>
      <c r="H43" s="98">
        <f t="shared" si="0"/>
        <v>0</v>
      </c>
    </row>
    <row r="44" spans="1:8" ht="18.399999999999999" customHeight="1">
      <c r="A44" s="66" t="s">
        <v>1151</v>
      </c>
      <c r="B44" s="87"/>
      <c r="C44" s="87"/>
      <c r="D44" s="255"/>
      <c r="E44" s="60" t="s">
        <v>1152</v>
      </c>
      <c r="F44" s="87"/>
      <c r="G44" s="87"/>
      <c r="H44" s="98">
        <f t="shared" si="0"/>
        <v>0</v>
      </c>
    </row>
    <row r="45" spans="1:8" ht="18.399999999999999" customHeight="1">
      <c r="A45" s="66" t="s">
        <v>1153</v>
      </c>
      <c r="B45" s="87"/>
      <c r="C45" s="87"/>
      <c r="D45" s="255"/>
      <c r="E45" s="60" t="s">
        <v>1154</v>
      </c>
      <c r="F45" s="87"/>
      <c r="G45" s="87"/>
      <c r="H45" s="98">
        <f t="shared" si="0"/>
        <v>0</v>
      </c>
    </row>
    <row r="46" spans="1:8" ht="18.399999999999999" customHeight="1">
      <c r="A46" s="66" t="s">
        <v>1155</v>
      </c>
      <c r="B46" s="87">
        <f>B47+B48</f>
        <v>0</v>
      </c>
      <c r="C46" s="87">
        <f>C47+C48</f>
        <v>0</v>
      </c>
      <c r="D46" s="255"/>
      <c r="E46" s="60" t="s">
        <v>1156</v>
      </c>
      <c r="F46" s="87">
        <f>F47+F63+F67+F68+F74+F78+F82+F86+F92+F95</f>
        <v>103819.63</v>
      </c>
      <c r="G46" s="87">
        <f>G47+G63+G67+G68+G74+G78+G82+G86+G92+G95</f>
        <v>102180.52</v>
      </c>
      <c r="H46" s="87">
        <f>H47+H63+H67+H68+H74+H78+H82+H86+H92+H95</f>
        <v>-1639.1099999999974</v>
      </c>
    </row>
    <row r="47" spans="1:8" s="67" customFormat="1" ht="18.399999999999999" customHeight="1">
      <c r="A47" s="63" t="s">
        <v>1157</v>
      </c>
      <c r="B47" s="331"/>
      <c r="C47" s="331"/>
      <c r="D47" s="332"/>
      <c r="E47" s="60" t="s">
        <v>1158</v>
      </c>
      <c r="F47" s="87">
        <f>SUM(F48:F62)</f>
        <v>90893.63</v>
      </c>
      <c r="G47" s="331">
        <f>SUM(G48:G62)</f>
        <v>89254.52</v>
      </c>
      <c r="H47" s="331">
        <f>SUM(H48:H62)</f>
        <v>-1639.1099999999974</v>
      </c>
    </row>
    <row r="48" spans="1:8" ht="18.399999999999999" customHeight="1">
      <c r="A48" s="62" t="s">
        <v>1159</v>
      </c>
      <c r="B48" s="87"/>
      <c r="C48" s="87"/>
      <c r="D48" s="255"/>
      <c r="E48" s="4" t="s">
        <v>1160</v>
      </c>
      <c r="F48" s="87">
        <v>88181.3</v>
      </c>
      <c r="G48" s="87">
        <v>86509.99</v>
      </c>
      <c r="H48" s="98">
        <f t="shared" si="0"/>
        <v>-1671.3099999999977</v>
      </c>
    </row>
    <row r="49" spans="1:8" ht="18.399999999999999" customHeight="1">
      <c r="A49" s="66" t="s">
        <v>1161</v>
      </c>
      <c r="B49" s="87"/>
      <c r="C49" s="87">
        <v>289.11</v>
      </c>
      <c r="D49" s="255">
        <f>C49-B49</f>
        <v>289.11</v>
      </c>
      <c r="E49" s="4" t="s">
        <v>1162</v>
      </c>
      <c r="F49" s="87"/>
      <c r="G49" s="87"/>
      <c r="H49" s="98">
        <f t="shared" si="0"/>
        <v>0</v>
      </c>
    </row>
    <row r="50" spans="1:8" ht="18.399999999999999" customHeight="1">
      <c r="A50" s="66" t="s">
        <v>1163</v>
      </c>
      <c r="B50" s="87">
        <f>B51+B52</f>
        <v>7063.45</v>
      </c>
      <c r="C50" s="87">
        <f>C51+C52</f>
        <v>6774.34</v>
      </c>
      <c r="D50" s="255">
        <f>C50-B50</f>
        <v>-289.10999999999967</v>
      </c>
      <c r="E50" s="4" t="s">
        <v>1164</v>
      </c>
      <c r="F50" s="87"/>
      <c r="G50" s="87"/>
      <c r="H50" s="98">
        <f t="shared" si="0"/>
        <v>0</v>
      </c>
    </row>
    <row r="51" spans="1:8" ht="18.399999999999999" customHeight="1">
      <c r="A51" s="66" t="s">
        <v>1165</v>
      </c>
      <c r="B51" s="61">
        <v>7063.45</v>
      </c>
      <c r="C51" s="61">
        <v>6774.34</v>
      </c>
      <c r="D51" s="255">
        <f>C51-B51</f>
        <v>-289.10999999999967</v>
      </c>
      <c r="E51" s="4" t="s">
        <v>1166</v>
      </c>
      <c r="F51" s="87"/>
      <c r="G51" s="87"/>
      <c r="H51" s="98">
        <f t="shared" si="0"/>
        <v>0</v>
      </c>
    </row>
    <row r="52" spans="1:8" ht="20.100000000000001" customHeight="1">
      <c r="A52" s="62" t="s">
        <v>1167</v>
      </c>
      <c r="B52" s="61"/>
      <c r="C52" s="61"/>
      <c r="D52" s="311"/>
      <c r="E52" s="4" t="s">
        <v>1168</v>
      </c>
      <c r="F52" s="87"/>
      <c r="G52" s="87"/>
      <c r="H52" s="98">
        <f t="shared" si="0"/>
        <v>0</v>
      </c>
    </row>
    <row r="53" spans="1:8" ht="20.100000000000001" customHeight="1">
      <c r="A53" s="62"/>
      <c r="B53" s="333"/>
      <c r="C53" s="333"/>
      <c r="D53" s="334"/>
      <c r="E53" s="4" t="s">
        <v>1169</v>
      </c>
      <c r="F53" s="87">
        <v>2712.33</v>
      </c>
      <c r="G53" s="87">
        <v>2744.53</v>
      </c>
      <c r="H53" s="98">
        <f t="shared" si="0"/>
        <v>32.200000000000273</v>
      </c>
    </row>
    <row r="54" spans="1:8" ht="20.100000000000001" customHeight="1">
      <c r="A54" s="62"/>
      <c r="B54" s="333"/>
      <c r="C54" s="333"/>
      <c r="D54" s="334"/>
      <c r="E54" s="4" t="s">
        <v>1170</v>
      </c>
      <c r="F54" s="87"/>
      <c r="G54" s="87"/>
      <c r="H54" s="98">
        <f t="shared" si="0"/>
        <v>0</v>
      </c>
    </row>
    <row r="55" spans="1:8" ht="20.100000000000001" customHeight="1">
      <c r="A55" s="62"/>
      <c r="B55" s="333"/>
      <c r="C55" s="333"/>
      <c r="D55" s="334"/>
      <c r="E55" s="4" t="s">
        <v>1171</v>
      </c>
      <c r="F55" s="87"/>
      <c r="G55" s="87"/>
      <c r="H55" s="98">
        <f t="shared" si="0"/>
        <v>0</v>
      </c>
    </row>
    <row r="56" spans="1:8">
      <c r="A56" s="62"/>
      <c r="B56" s="335"/>
      <c r="C56" s="335"/>
      <c r="D56" s="336"/>
      <c r="E56" s="4" t="s">
        <v>1172</v>
      </c>
      <c r="F56" s="87"/>
      <c r="G56" s="87"/>
      <c r="H56" s="98">
        <f t="shared" si="0"/>
        <v>0</v>
      </c>
    </row>
    <row r="57" spans="1:8">
      <c r="A57" s="62"/>
      <c r="B57" s="335"/>
      <c r="C57" s="335"/>
      <c r="D57" s="336"/>
      <c r="E57" s="4" t="s">
        <v>1173</v>
      </c>
      <c r="F57" s="87"/>
      <c r="G57" s="87"/>
      <c r="H57" s="98">
        <f t="shared" si="0"/>
        <v>0</v>
      </c>
    </row>
    <row r="58" spans="1:8">
      <c r="A58" s="62"/>
      <c r="B58" s="335"/>
      <c r="C58" s="335"/>
      <c r="D58" s="336"/>
      <c r="E58" s="4" t="s">
        <v>872</v>
      </c>
      <c r="F58" s="87"/>
      <c r="G58" s="87"/>
      <c r="H58" s="98">
        <f t="shared" si="0"/>
        <v>0</v>
      </c>
    </row>
    <row r="59" spans="1:8">
      <c r="A59" s="62"/>
      <c r="B59" s="335"/>
      <c r="C59" s="335"/>
      <c r="D59" s="336"/>
      <c r="E59" s="4" t="s">
        <v>1174</v>
      </c>
      <c r="F59" s="87"/>
      <c r="G59" s="87"/>
      <c r="H59" s="98">
        <f t="shared" si="0"/>
        <v>0</v>
      </c>
    </row>
    <row r="60" spans="1:8">
      <c r="A60" s="62"/>
      <c r="B60" s="335"/>
      <c r="C60" s="335"/>
      <c r="D60" s="336"/>
      <c r="E60" s="68" t="s">
        <v>1175</v>
      </c>
      <c r="F60" s="87"/>
      <c r="G60" s="87"/>
      <c r="H60" s="98">
        <f t="shared" si="0"/>
        <v>0</v>
      </c>
    </row>
    <row r="61" spans="1:8">
      <c r="A61" s="62"/>
      <c r="B61" s="335"/>
      <c r="C61" s="335"/>
      <c r="D61" s="336"/>
      <c r="E61" s="68" t="s">
        <v>1176</v>
      </c>
      <c r="F61" s="87"/>
      <c r="G61" s="87"/>
      <c r="H61" s="98">
        <f t="shared" si="0"/>
        <v>0</v>
      </c>
    </row>
    <row r="62" spans="1:8">
      <c r="A62" s="62"/>
      <c r="B62" s="335"/>
      <c r="C62" s="335"/>
      <c r="D62" s="336"/>
      <c r="E62" s="68" t="s">
        <v>1177</v>
      </c>
      <c r="F62" s="87"/>
      <c r="G62" s="87"/>
      <c r="H62" s="98">
        <f t="shared" si="0"/>
        <v>0</v>
      </c>
    </row>
    <row r="63" spans="1:8">
      <c r="A63" s="62"/>
      <c r="B63" s="335"/>
      <c r="C63" s="335"/>
      <c r="D63" s="336"/>
      <c r="E63" s="60" t="s">
        <v>1178</v>
      </c>
      <c r="F63" s="87">
        <f>SUM(F64:F66)</f>
        <v>0</v>
      </c>
      <c r="G63" s="87">
        <f>SUM(G64:G66)</f>
        <v>0</v>
      </c>
      <c r="H63" s="87">
        <f>SUM(H64:H66)</f>
        <v>0</v>
      </c>
    </row>
    <row r="64" spans="1:8">
      <c r="A64" s="62"/>
      <c r="B64" s="335"/>
      <c r="C64" s="335"/>
      <c r="D64" s="336"/>
      <c r="E64" s="4" t="s">
        <v>1160</v>
      </c>
      <c r="F64" s="87"/>
      <c r="G64" s="87"/>
      <c r="H64" s="98">
        <f t="shared" si="0"/>
        <v>0</v>
      </c>
    </row>
    <row r="65" spans="1:8">
      <c r="A65" s="62"/>
      <c r="B65" s="335"/>
      <c r="C65" s="335"/>
      <c r="D65" s="336"/>
      <c r="E65" s="4" t="s">
        <v>1162</v>
      </c>
      <c r="F65" s="87"/>
      <c r="G65" s="87"/>
      <c r="H65" s="98">
        <f t="shared" si="0"/>
        <v>0</v>
      </c>
    </row>
    <row r="66" spans="1:8">
      <c r="A66" s="62"/>
      <c r="B66" s="335"/>
      <c r="C66" s="335"/>
      <c r="D66" s="336"/>
      <c r="E66" s="4" t="s">
        <v>1179</v>
      </c>
      <c r="F66" s="87"/>
      <c r="G66" s="87"/>
      <c r="H66" s="98">
        <f t="shared" si="0"/>
        <v>0</v>
      </c>
    </row>
    <row r="67" spans="1:8">
      <c r="A67" s="62"/>
      <c r="B67" s="335"/>
      <c r="C67" s="335"/>
      <c r="D67" s="336"/>
      <c r="E67" s="60" t="s">
        <v>1180</v>
      </c>
      <c r="F67" s="87"/>
      <c r="G67" s="87"/>
      <c r="H67" s="87"/>
    </row>
    <row r="68" spans="1:8">
      <c r="A68" s="62"/>
      <c r="B68" s="335"/>
      <c r="C68" s="335"/>
      <c r="D68" s="336"/>
      <c r="E68" s="60" t="s">
        <v>1181</v>
      </c>
      <c r="F68" s="87">
        <f>SUM(F69:F73)</f>
        <v>0</v>
      </c>
      <c r="G68" s="87">
        <f>SUM(G69:G73)</f>
        <v>0</v>
      </c>
      <c r="H68" s="87">
        <f>SUM(H69:H73)</f>
        <v>0</v>
      </c>
    </row>
    <row r="69" spans="1:8">
      <c r="A69" s="60"/>
      <c r="B69" s="335"/>
      <c r="C69" s="335"/>
      <c r="D69" s="336"/>
      <c r="E69" s="4" t="s">
        <v>1182</v>
      </c>
      <c r="F69" s="87"/>
      <c r="G69" s="87"/>
      <c r="H69" s="98">
        <f t="shared" si="0"/>
        <v>0</v>
      </c>
    </row>
    <row r="70" spans="1:8">
      <c r="A70" s="60"/>
      <c r="B70" s="335"/>
      <c r="C70" s="335"/>
      <c r="D70" s="336"/>
      <c r="E70" s="4" t="s">
        <v>1183</v>
      </c>
      <c r="F70" s="87"/>
      <c r="G70" s="87"/>
      <c r="H70" s="98">
        <f t="shared" si="0"/>
        <v>0</v>
      </c>
    </row>
    <row r="71" spans="1:8">
      <c r="A71" s="60"/>
      <c r="B71" s="335"/>
      <c r="C71" s="335"/>
      <c r="D71" s="336"/>
      <c r="E71" s="4" t="s">
        <v>1184</v>
      </c>
      <c r="F71" s="87"/>
      <c r="G71" s="87"/>
      <c r="H71" s="98">
        <f t="shared" si="0"/>
        <v>0</v>
      </c>
    </row>
    <row r="72" spans="1:8">
      <c r="A72" s="60"/>
      <c r="B72" s="335"/>
      <c r="C72" s="335"/>
      <c r="D72" s="336"/>
      <c r="E72" s="4" t="s">
        <v>1185</v>
      </c>
      <c r="F72" s="87"/>
      <c r="G72" s="87"/>
      <c r="H72" s="98">
        <f t="shared" ref="H72:H135" si="4">G72-F72</f>
        <v>0</v>
      </c>
    </row>
    <row r="73" spans="1:8">
      <c r="A73" s="60"/>
      <c r="B73" s="335"/>
      <c r="C73" s="335"/>
      <c r="D73" s="336"/>
      <c r="E73" s="4" t="s">
        <v>1186</v>
      </c>
      <c r="F73" s="87"/>
      <c r="G73" s="87"/>
      <c r="H73" s="98">
        <f t="shared" si="4"/>
        <v>0</v>
      </c>
    </row>
    <row r="74" spans="1:8">
      <c r="A74" s="60"/>
      <c r="B74" s="335"/>
      <c r="C74" s="335"/>
      <c r="D74" s="336"/>
      <c r="E74" s="60" t="s">
        <v>1187</v>
      </c>
      <c r="F74" s="87">
        <f>SUM(F75:F77)</f>
        <v>7000</v>
      </c>
      <c r="G74" s="87">
        <f>SUM(G75:G77)</f>
        <v>7000</v>
      </c>
      <c r="H74" s="87">
        <f>SUM(H75:H77)</f>
        <v>0</v>
      </c>
    </row>
    <row r="75" spans="1:8">
      <c r="A75" s="60"/>
      <c r="B75" s="335"/>
      <c r="C75" s="335"/>
      <c r="D75" s="336"/>
      <c r="E75" s="60" t="s">
        <v>1188</v>
      </c>
      <c r="F75" s="87"/>
      <c r="G75" s="87">
        <v>7000</v>
      </c>
      <c r="H75" s="98">
        <f t="shared" si="4"/>
        <v>7000</v>
      </c>
    </row>
    <row r="76" spans="1:8">
      <c r="A76" s="60"/>
      <c r="B76" s="335"/>
      <c r="C76" s="335"/>
      <c r="D76" s="336"/>
      <c r="E76" s="60" t="s">
        <v>1189</v>
      </c>
      <c r="F76" s="87"/>
      <c r="G76" s="87"/>
      <c r="H76" s="98">
        <f t="shared" si="4"/>
        <v>0</v>
      </c>
    </row>
    <row r="77" spans="1:8">
      <c r="A77" s="60"/>
      <c r="B77" s="335"/>
      <c r="C77" s="335"/>
      <c r="D77" s="336"/>
      <c r="E77" s="60" t="s">
        <v>1190</v>
      </c>
      <c r="F77" s="87">
        <v>7000</v>
      </c>
      <c r="G77" s="87"/>
      <c r="H77" s="98">
        <f t="shared" si="4"/>
        <v>-7000</v>
      </c>
    </row>
    <row r="78" spans="1:8">
      <c r="A78" s="60"/>
      <c r="B78" s="335"/>
      <c r="C78" s="335"/>
      <c r="D78" s="336"/>
      <c r="E78" s="60" t="s">
        <v>1191</v>
      </c>
      <c r="F78" s="87">
        <f>SUM(F79:F81)</f>
        <v>0</v>
      </c>
      <c r="G78" s="87">
        <f>SUM(G79:G81)</f>
        <v>0</v>
      </c>
      <c r="H78" s="87">
        <f>SUM(H79:H81)</f>
        <v>0</v>
      </c>
    </row>
    <row r="79" spans="1:8">
      <c r="A79" s="60"/>
      <c r="B79" s="335"/>
      <c r="C79" s="335"/>
      <c r="D79" s="336"/>
      <c r="E79" s="65" t="s">
        <v>1160</v>
      </c>
      <c r="F79" s="87"/>
      <c r="G79" s="87"/>
      <c r="H79" s="98">
        <f t="shared" si="4"/>
        <v>0</v>
      </c>
    </row>
    <row r="80" spans="1:8">
      <c r="A80" s="60"/>
      <c r="B80" s="335"/>
      <c r="C80" s="335"/>
      <c r="D80" s="336"/>
      <c r="E80" s="65" t="s">
        <v>1162</v>
      </c>
      <c r="F80" s="87"/>
      <c r="G80" s="87"/>
      <c r="H80" s="98">
        <f t="shared" si="4"/>
        <v>0</v>
      </c>
    </row>
    <row r="81" spans="1:8">
      <c r="A81" s="60"/>
      <c r="B81" s="335"/>
      <c r="C81" s="335"/>
      <c r="D81" s="336"/>
      <c r="E81" s="65" t="s">
        <v>1192</v>
      </c>
      <c r="F81" s="87"/>
      <c r="G81" s="87"/>
      <c r="H81" s="98">
        <f t="shared" si="4"/>
        <v>0</v>
      </c>
    </row>
    <row r="82" spans="1:8">
      <c r="A82" s="60"/>
      <c r="B82" s="335"/>
      <c r="C82" s="335"/>
      <c r="D82" s="336"/>
      <c r="E82" s="60" t="s">
        <v>1193</v>
      </c>
      <c r="F82" s="87">
        <f>SUM(F83:F85)</f>
        <v>0</v>
      </c>
      <c r="G82" s="87">
        <f>SUM(G83:G85)</f>
        <v>0</v>
      </c>
      <c r="H82" s="87">
        <f>SUM(H83:H85)</f>
        <v>0</v>
      </c>
    </row>
    <row r="83" spans="1:8">
      <c r="A83" s="60"/>
      <c r="B83" s="335"/>
      <c r="C83" s="335"/>
      <c r="D83" s="336"/>
      <c r="E83" s="65" t="s">
        <v>1160</v>
      </c>
      <c r="F83" s="87"/>
      <c r="G83" s="87"/>
      <c r="H83" s="98">
        <f t="shared" si="4"/>
        <v>0</v>
      </c>
    </row>
    <row r="84" spans="1:8">
      <c r="A84" s="60"/>
      <c r="B84" s="335"/>
      <c r="C84" s="335"/>
      <c r="D84" s="336"/>
      <c r="E84" s="65" t="s">
        <v>1162</v>
      </c>
      <c r="F84" s="87"/>
      <c r="G84" s="87"/>
      <c r="H84" s="98">
        <f t="shared" si="4"/>
        <v>0</v>
      </c>
    </row>
    <row r="85" spans="1:8">
      <c r="A85" s="60"/>
      <c r="B85" s="335"/>
      <c r="C85" s="335"/>
      <c r="D85" s="336"/>
      <c r="E85" s="65" t="s">
        <v>1194</v>
      </c>
      <c r="F85" s="87"/>
      <c r="G85" s="87"/>
      <c r="H85" s="98">
        <f t="shared" si="4"/>
        <v>0</v>
      </c>
    </row>
    <row r="86" spans="1:8">
      <c r="A86" s="60"/>
      <c r="B86" s="335"/>
      <c r="C86" s="335"/>
      <c r="D86" s="336"/>
      <c r="E86" s="60" t="s">
        <v>1195</v>
      </c>
      <c r="F86" s="87">
        <f>SUM(F87:F91)</f>
        <v>0</v>
      </c>
      <c r="G86" s="87">
        <f>SUM(G87:G91)</f>
        <v>0</v>
      </c>
      <c r="H86" s="87">
        <f>SUM(H87:H91)</f>
        <v>0</v>
      </c>
    </row>
    <row r="87" spans="1:8">
      <c r="A87" s="60"/>
      <c r="B87" s="335"/>
      <c r="C87" s="335"/>
      <c r="D87" s="336"/>
      <c r="E87" s="65" t="s">
        <v>1182</v>
      </c>
      <c r="F87" s="87"/>
      <c r="G87" s="87"/>
      <c r="H87" s="98">
        <f t="shared" si="4"/>
        <v>0</v>
      </c>
    </row>
    <row r="88" spans="1:8">
      <c r="A88" s="60"/>
      <c r="B88" s="335"/>
      <c r="C88" s="335"/>
      <c r="D88" s="336"/>
      <c r="E88" s="65" t="s">
        <v>1183</v>
      </c>
      <c r="F88" s="87"/>
      <c r="G88" s="87"/>
      <c r="H88" s="98">
        <f t="shared" si="4"/>
        <v>0</v>
      </c>
    </row>
    <row r="89" spans="1:8">
      <c r="A89" s="60"/>
      <c r="B89" s="335"/>
      <c r="C89" s="335"/>
      <c r="D89" s="336"/>
      <c r="E89" s="65" t="s">
        <v>1184</v>
      </c>
      <c r="F89" s="87"/>
      <c r="G89" s="87"/>
      <c r="H89" s="98">
        <f t="shared" si="4"/>
        <v>0</v>
      </c>
    </row>
    <row r="90" spans="1:8">
      <c r="A90" s="60"/>
      <c r="B90" s="335"/>
      <c r="C90" s="335"/>
      <c r="D90" s="336"/>
      <c r="E90" s="65" t="s">
        <v>1185</v>
      </c>
      <c r="F90" s="87"/>
      <c r="G90" s="87"/>
      <c r="H90" s="98">
        <f t="shared" si="4"/>
        <v>0</v>
      </c>
    </row>
    <row r="91" spans="1:8" ht="27">
      <c r="A91" s="60"/>
      <c r="B91" s="335"/>
      <c r="C91" s="335"/>
      <c r="D91" s="336"/>
      <c r="E91" s="65" t="s">
        <v>1196</v>
      </c>
      <c r="F91" s="87"/>
      <c r="G91" s="87"/>
      <c r="H91" s="98">
        <f t="shared" si="4"/>
        <v>0</v>
      </c>
    </row>
    <row r="92" spans="1:8">
      <c r="A92" s="60"/>
      <c r="B92" s="335"/>
      <c r="C92" s="335"/>
      <c r="D92" s="336"/>
      <c r="E92" s="60" t="s">
        <v>1197</v>
      </c>
      <c r="F92" s="87">
        <f>SUM(F93:F94)</f>
        <v>5926</v>
      </c>
      <c r="G92" s="87">
        <f>SUM(G93:G94)</f>
        <v>5926</v>
      </c>
      <c r="H92" s="87">
        <f>SUM(H93:H94)</f>
        <v>0</v>
      </c>
    </row>
    <row r="93" spans="1:8">
      <c r="A93" s="60"/>
      <c r="B93" s="335"/>
      <c r="C93" s="335"/>
      <c r="D93" s="336"/>
      <c r="E93" s="65" t="s">
        <v>1188</v>
      </c>
      <c r="F93" s="87">
        <v>5926</v>
      </c>
      <c r="G93" s="87">
        <v>5926</v>
      </c>
      <c r="H93" s="98">
        <f t="shared" si="4"/>
        <v>0</v>
      </c>
    </row>
    <row r="94" spans="1:8">
      <c r="A94" s="60"/>
      <c r="B94" s="335"/>
      <c r="C94" s="335"/>
      <c r="D94" s="336"/>
      <c r="E94" s="65" t="s">
        <v>1198</v>
      </c>
      <c r="F94" s="87"/>
      <c r="G94" s="87"/>
      <c r="H94" s="98">
        <f t="shared" si="4"/>
        <v>0</v>
      </c>
    </row>
    <row r="95" spans="1:8" ht="27">
      <c r="A95" s="60"/>
      <c r="B95" s="335"/>
      <c r="C95" s="335"/>
      <c r="D95" s="336"/>
      <c r="E95" s="65" t="s">
        <v>1199</v>
      </c>
      <c r="F95" s="87">
        <f>SUM(F96:F103)</f>
        <v>0</v>
      </c>
      <c r="G95" s="87">
        <f>SUM(G96:G103)</f>
        <v>0</v>
      </c>
      <c r="H95" s="87">
        <f>SUM(H96:H103)</f>
        <v>0</v>
      </c>
    </row>
    <row r="96" spans="1:8">
      <c r="A96" s="60"/>
      <c r="B96" s="335"/>
      <c r="C96" s="335"/>
      <c r="D96" s="336"/>
      <c r="E96" s="65" t="s">
        <v>1160</v>
      </c>
      <c r="F96" s="87"/>
      <c r="G96" s="87"/>
      <c r="H96" s="98">
        <f t="shared" si="4"/>
        <v>0</v>
      </c>
    </row>
    <row r="97" spans="1:8">
      <c r="A97" s="60"/>
      <c r="B97" s="335"/>
      <c r="C97" s="335"/>
      <c r="D97" s="336"/>
      <c r="E97" s="65" t="s">
        <v>1162</v>
      </c>
      <c r="F97" s="87"/>
      <c r="G97" s="87"/>
      <c r="H97" s="98">
        <f t="shared" si="4"/>
        <v>0</v>
      </c>
    </row>
    <row r="98" spans="1:8">
      <c r="A98" s="60"/>
      <c r="B98" s="335"/>
      <c r="C98" s="335"/>
      <c r="D98" s="336"/>
      <c r="E98" s="65" t="s">
        <v>1164</v>
      </c>
      <c r="F98" s="87"/>
      <c r="G98" s="87"/>
      <c r="H98" s="98">
        <f t="shared" si="4"/>
        <v>0</v>
      </c>
    </row>
    <row r="99" spans="1:8">
      <c r="A99" s="60"/>
      <c r="B99" s="335"/>
      <c r="C99" s="335"/>
      <c r="D99" s="336"/>
      <c r="E99" s="65" t="s">
        <v>1166</v>
      </c>
      <c r="F99" s="87"/>
      <c r="G99" s="87"/>
      <c r="H99" s="98">
        <f t="shared" si="4"/>
        <v>0</v>
      </c>
    </row>
    <row r="100" spans="1:8">
      <c r="A100" s="60"/>
      <c r="B100" s="335"/>
      <c r="C100" s="335"/>
      <c r="D100" s="336"/>
      <c r="E100" s="65" t="s">
        <v>1170</v>
      </c>
      <c r="F100" s="87"/>
      <c r="G100" s="87"/>
      <c r="H100" s="98">
        <f t="shared" si="4"/>
        <v>0</v>
      </c>
    </row>
    <row r="101" spans="1:8">
      <c r="A101" s="60"/>
      <c r="B101" s="335"/>
      <c r="C101" s="335"/>
      <c r="D101" s="336"/>
      <c r="E101" s="65" t="s">
        <v>1172</v>
      </c>
      <c r="F101" s="87"/>
      <c r="G101" s="87"/>
      <c r="H101" s="98">
        <f t="shared" si="4"/>
        <v>0</v>
      </c>
    </row>
    <row r="102" spans="1:8">
      <c r="A102" s="60"/>
      <c r="B102" s="335"/>
      <c r="C102" s="335"/>
      <c r="D102" s="336"/>
      <c r="E102" s="65" t="s">
        <v>1173</v>
      </c>
      <c r="F102" s="87"/>
      <c r="G102" s="87"/>
      <c r="H102" s="98">
        <f t="shared" si="4"/>
        <v>0</v>
      </c>
    </row>
    <row r="103" spans="1:8" ht="27">
      <c r="A103" s="60"/>
      <c r="B103" s="335"/>
      <c r="C103" s="335"/>
      <c r="D103" s="336"/>
      <c r="E103" s="65" t="s">
        <v>1200</v>
      </c>
      <c r="F103" s="87"/>
      <c r="G103" s="87"/>
      <c r="H103" s="98">
        <f t="shared" si="4"/>
        <v>0</v>
      </c>
    </row>
    <row r="104" spans="1:8">
      <c r="A104" s="60"/>
      <c r="B104" s="335"/>
      <c r="C104" s="335"/>
      <c r="D104" s="336"/>
      <c r="E104" s="60" t="s">
        <v>1201</v>
      </c>
      <c r="F104" s="87">
        <f>F105+F110+F115</f>
        <v>0</v>
      </c>
      <c r="G104" s="87">
        <f>G105+G110+G115</f>
        <v>0</v>
      </c>
      <c r="H104" s="87">
        <f>H105+H110+H115</f>
        <v>0</v>
      </c>
    </row>
    <row r="105" spans="1:8">
      <c r="A105" s="60"/>
      <c r="B105" s="335"/>
      <c r="C105" s="335"/>
      <c r="D105" s="336"/>
      <c r="E105" s="4" t="s">
        <v>1202</v>
      </c>
      <c r="F105" s="87">
        <f>SUM(F106:F109)</f>
        <v>0</v>
      </c>
      <c r="G105" s="87">
        <f>SUM(G106:G109)</f>
        <v>0</v>
      </c>
      <c r="H105" s="87">
        <f>SUM(H106:H109)</f>
        <v>0</v>
      </c>
    </row>
    <row r="106" spans="1:8">
      <c r="A106" s="60"/>
      <c r="B106" s="335"/>
      <c r="C106" s="335"/>
      <c r="D106" s="336"/>
      <c r="E106" s="4" t="s">
        <v>1119</v>
      </c>
      <c r="F106" s="87"/>
      <c r="G106" s="87"/>
      <c r="H106" s="98">
        <f t="shared" si="4"/>
        <v>0</v>
      </c>
    </row>
    <row r="107" spans="1:8">
      <c r="A107" s="60"/>
      <c r="B107" s="335"/>
      <c r="C107" s="335"/>
      <c r="D107" s="336"/>
      <c r="E107" s="4" t="s">
        <v>1203</v>
      </c>
      <c r="F107" s="87"/>
      <c r="G107" s="87"/>
      <c r="H107" s="98">
        <f t="shared" si="4"/>
        <v>0</v>
      </c>
    </row>
    <row r="108" spans="1:8">
      <c r="A108" s="60"/>
      <c r="B108" s="335"/>
      <c r="C108" s="335"/>
      <c r="D108" s="336"/>
      <c r="E108" s="4" t="s">
        <v>1204</v>
      </c>
      <c r="F108" s="87"/>
      <c r="G108" s="87"/>
      <c r="H108" s="98">
        <f t="shared" si="4"/>
        <v>0</v>
      </c>
    </row>
    <row r="109" spans="1:8">
      <c r="A109" s="60"/>
      <c r="B109" s="335"/>
      <c r="C109" s="335"/>
      <c r="D109" s="336"/>
      <c r="E109" s="4" t="s">
        <v>1205</v>
      </c>
      <c r="F109" s="87"/>
      <c r="G109" s="87"/>
      <c r="H109" s="98">
        <f t="shared" si="4"/>
        <v>0</v>
      </c>
    </row>
    <row r="110" spans="1:8">
      <c r="A110" s="60"/>
      <c r="B110" s="335"/>
      <c r="C110" s="335"/>
      <c r="D110" s="336"/>
      <c r="E110" s="4" t="s">
        <v>1206</v>
      </c>
      <c r="F110" s="87">
        <f>SUM(F111:F114)</f>
        <v>0</v>
      </c>
      <c r="G110" s="87">
        <f>SUM(G111:G114)</f>
        <v>0</v>
      </c>
      <c r="H110" s="87">
        <f>SUM(H111:H114)</f>
        <v>0</v>
      </c>
    </row>
    <row r="111" spans="1:8">
      <c r="A111" s="60"/>
      <c r="B111" s="335"/>
      <c r="C111" s="335"/>
      <c r="D111" s="336"/>
      <c r="E111" s="4" t="s">
        <v>1119</v>
      </c>
      <c r="F111" s="87"/>
      <c r="G111" s="87"/>
      <c r="H111" s="98">
        <f t="shared" si="4"/>
        <v>0</v>
      </c>
    </row>
    <row r="112" spans="1:8">
      <c r="A112" s="60"/>
      <c r="B112" s="335"/>
      <c r="C112" s="335"/>
      <c r="D112" s="336"/>
      <c r="E112" s="4" t="s">
        <v>1203</v>
      </c>
      <c r="F112" s="87"/>
      <c r="G112" s="87"/>
      <c r="H112" s="98">
        <f t="shared" si="4"/>
        <v>0</v>
      </c>
    </row>
    <row r="113" spans="1:8">
      <c r="A113" s="60"/>
      <c r="B113" s="335"/>
      <c r="C113" s="335"/>
      <c r="D113" s="336"/>
      <c r="E113" s="4" t="s">
        <v>1207</v>
      </c>
      <c r="F113" s="87"/>
      <c r="G113" s="87"/>
      <c r="H113" s="98">
        <f t="shared" si="4"/>
        <v>0</v>
      </c>
    </row>
    <row r="114" spans="1:8">
      <c r="A114" s="60"/>
      <c r="B114" s="335"/>
      <c r="C114" s="335"/>
      <c r="D114" s="336"/>
      <c r="E114" s="4" t="s">
        <v>1208</v>
      </c>
      <c r="F114" s="87"/>
      <c r="G114" s="87"/>
      <c r="H114" s="98">
        <f t="shared" si="4"/>
        <v>0</v>
      </c>
    </row>
    <row r="115" spans="1:8">
      <c r="A115" s="60"/>
      <c r="B115" s="335"/>
      <c r="C115" s="335"/>
      <c r="D115" s="336"/>
      <c r="E115" s="4" t="s">
        <v>1209</v>
      </c>
      <c r="F115" s="87">
        <f>SUM(F116:F119)</f>
        <v>0</v>
      </c>
      <c r="G115" s="87">
        <f>SUM(G116:G119)</f>
        <v>0</v>
      </c>
      <c r="H115" s="87">
        <f>SUM(H116:H119)</f>
        <v>0</v>
      </c>
    </row>
    <row r="116" spans="1:8">
      <c r="A116" s="60"/>
      <c r="B116" s="335"/>
      <c r="C116" s="335"/>
      <c r="D116" s="336"/>
      <c r="E116" s="4" t="s">
        <v>670</v>
      </c>
      <c r="F116" s="87"/>
      <c r="G116" s="87"/>
      <c r="H116" s="98">
        <f t="shared" si="4"/>
        <v>0</v>
      </c>
    </row>
    <row r="117" spans="1:8">
      <c r="A117" s="60"/>
      <c r="B117" s="335"/>
      <c r="C117" s="335"/>
      <c r="D117" s="336"/>
      <c r="E117" s="4" t="s">
        <v>1210</v>
      </c>
      <c r="F117" s="87"/>
      <c r="G117" s="87"/>
      <c r="H117" s="98">
        <f t="shared" si="4"/>
        <v>0</v>
      </c>
    </row>
    <row r="118" spans="1:8">
      <c r="A118" s="60"/>
      <c r="B118" s="335"/>
      <c r="C118" s="335"/>
      <c r="D118" s="336"/>
      <c r="E118" s="4" t="s">
        <v>1211</v>
      </c>
      <c r="F118" s="87"/>
      <c r="G118" s="87"/>
      <c r="H118" s="98">
        <f t="shared" si="4"/>
        <v>0</v>
      </c>
    </row>
    <row r="119" spans="1:8">
      <c r="A119" s="60"/>
      <c r="B119" s="335"/>
      <c r="C119" s="335"/>
      <c r="D119" s="336"/>
      <c r="E119" s="4" t="s">
        <v>1212</v>
      </c>
      <c r="F119" s="87"/>
      <c r="G119" s="87"/>
      <c r="H119" s="98">
        <f t="shared" si="4"/>
        <v>0</v>
      </c>
    </row>
    <row r="120" spans="1:8">
      <c r="A120" s="60"/>
      <c r="B120" s="335"/>
      <c r="C120" s="335"/>
      <c r="D120" s="336"/>
      <c r="E120" s="62" t="s">
        <v>1213</v>
      </c>
      <c r="F120" s="87">
        <f>F121+F126+F131+F140+F147+F157+F160+F163</f>
        <v>0</v>
      </c>
      <c r="G120" s="87">
        <f>G121+G126+G131+G140+G147+G157+G160+G163</f>
        <v>0</v>
      </c>
      <c r="H120" s="87">
        <f>H121+H126+H131+H140+H147+H157+H160+H163</f>
        <v>0</v>
      </c>
    </row>
    <row r="121" spans="1:8">
      <c r="A121" s="60"/>
      <c r="B121" s="335"/>
      <c r="C121" s="335"/>
      <c r="D121" s="336"/>
      <c r="E121" s="4" t="s">
        <v>1214</v>
      </c>
      <c r="F121" s="87">
        <f>SUM(F122:F125)</f>
        <v>0</v>
      </c>
      <c r="G121" s="87">
        <f>SUM(G122:G125)</f>
        <v>0</v>
      </c>
      <c r="H121" s="87">
        <f>SUM(H122:H125)</f>
        <v>0</v>
      </c>
    </row>
    <row r="122" spans="1:8">
      <c r="A122" s="60"/>
      <c r="B122" s="335"/>
      <c r="C122" s="335"/>
      <c r="D122" s="336"/>
      <c r="E122" s="4" t="s">
        <v>698</v>
      </c>
      <c r="F122" s="87"/>
      <c r="G122" s="87"/>
      <c r="H122" s="98">
        <f t="shared" si="4"/>
        <v>0</v>
      </c>
    </row>
    <row r="123" spans="1:8">
      <c r="A123" s="60"/>
      <c r="B123" s="335"/>
      <c r="C123" s="335"/>
      <c r="D123" s="336"/>
      <c r="E123" s="4" t="s">
        <v>699</v>
      </c>
      <c r="F123" s="87"/>
      <c r="G123" s="87"/>
      <c r="H123" s="98">
        <f t="shared" si="4"/>
        <v>0</v>
      </c>
    </row>
    <row r="124" spans="1:8">
      <c r="A124" s="60"/>
      <c r="B124" s="335"/>
      <c r="C124" s="335"/>
      <c r="D124" s="336"/>
      <c r="E124" s="4" t="s">
        <v>1215</v>
      </c>
      <c r="F124" s="87"/>
      <c r="G124" s="87"/>
      <c r="H124" s="98">
        <f t="shared" si="4"/>
        <v>0</v>
      </c>
    </row>
    <row r="125" spans="1:8">
      <c r="A125" s="60"/>
      <c r="B125" s="335"/>
      <c r="C125" s="335"/>
      <c r="D125" s="336"/>
      <c r="E125" s="4" t="s">
        <v>1216</v>
      </c>
      <c r="F125" s="87"/>
      <c r="G125" s="87"/>
      <c r="H125" s="98">
        <f t="shared" si="4"/>
        <v>0</v>
      </c>
    </row>
    <row r="126" spans="1:8">
      <c r="A126" s="60"/>
      <c r="B126" s="335"/>
      <c r="C126" s="335"/>
      <c r="D126" s="336"/>
      <c r="E126" s="4" t="s">
        <v>1217</v>
      </c>
      <c r="F126" s="87">
        <f>SUM(F127:F130)</f>
        <v>0</v>
      </c>
      <c r="G126" s="87">
        <f>SUM(G127:G130)</f>
        <v>0</v>
      </c>
      <c r="H126" s="87">
        <f>SUM(H127:H130)</f>
        <v>0</v>
      </c>
    </row>
    <row r="127" spans="1:8">
      <c r="A127" s="60"/>
      <c r="B127" s="335"/>
      <c r="C127" s="335"/>
      <c r="D127" s="336"/>
      <c r="E127" s="4" t="s">
        <v>1215</v>
      </c>
      <c r="F127" s="87"/>
      <c r="G127" s="87"/>
      <c r="H127" s="98">
        <f t="shared" si="4"/>
        <v>0</v>
      </c>
    </row>
    <row r="128" spans="1:8">
      <c r="A128" s="60"/>
      <c r="B128" s="335"/>
      <c r="C128" s="335"/>
      <c r="D128" s="336"/>
      <c r="E128" s="4" t="s">
        <v>1218</v>
      </c>
      <c r="F128" s="87"/>
      <c r="G128" s="87"/>
      <c r="H128" s="98">
        <f t="shared" si="4"/>
        <v>0</v>
      </c>
    </row>
    <row r="129" spans="1:8">
      <c r="A129" s="60"/>
      <c r="B129" s="335"/>
      <c r="C129" s="335"/>
      <c r="D129" s="336"/>
      <c r="E129" s="4" t="s">
        <v>1219</v>
      </c>
      <c r="F129" s="87"/>
      <c r="G129" s="87"/>
      <c r="H129" s="98">
        <f t="shared" si="4"/>
        <v>0</v>
      </c>
    </row>
    <row r="130" spans="1:8">
      <c r="A130" s="60"/>
      <c r="B130" s="335"/>
      <c r="C130" s="335"/>
      <c r="D130" s="336"/>
      <c r="E130" s="4" t="s">
        <v>1220</v>
      </c>
      <c r="F130" s="87"/>
      <c r="G130" s="87"/>
      <c r="H130" s="98">
        <f t="shared" si="4"/>
        <v>0</v>
      </c>
    </row>
    <row r="131" spans="1:8">
      <c r="A131" s="60"/>
      <c r="B131" s="335"/>
      <c r="C131" s="335"/>
      <c r="D131" s="336"/>
      <c r="E131" s="4" t="s">
        <v>1221</v>
      </c>
      <c r="F131" s="87">
        <f>SUM(F132:F139)</f>
        <v>0</v>
      </c>
      <c r="G131" s="87">
        <f>SUM(G132:G139)</f>
        <v>0</v>
      </c>
      <c r="H131" s="87">
        <f>SUM(H132:H139)</f>
        <v>0</v>
      </c>
    </row>
    <row r="132" spans="1:8">
      <c r="A132" s="60"/>
      <c r="B132" s="335"/>
      <c r="C132" s="335"/>
      <c r="D132" s="336"/>
      <c r="E132" s="4" t="s">
        <v>1222</v>
      </c>
      <c r="F132" s="87"/>
      <c r="G132" s="87"/>
      <c r="H132" s="98">
        <f t="shared" si="4"/>
        <v>0</v>
      </c>
    </row>
    <row r="133" spans="1:8">
      <c r="A133" s="60"/>
      <c r="B133" s="335"/>
      <c r="C133" s="335"/>
      <c r="D133" s="336"/>
      <c r="E133" s="4" t="s">
        <v>1223</v>
      </c>
      <c r="F133" s="87"/>
      <c r="G133" s="87"/>
      <c r="H133" s="98">
        <f t="shared" si="4"/>
        <v>0</v>
      </c>
    </row>
    <row r="134" spans="1:8">
      <c r="A134" s="60"/>
      <c r="B134" s="335"/>
      <c r="C134" s="335"/>
      <c r="D134" s="336"/>
      <c r="E134" s="4" t="s">
        <v>1224</v>
      </c>
      <c r="F134" s="87"/>
      <c r="G134" s="87"/>
      <c r="H134" s="98">
        <f t="shared" si="4"/>
        <v>0</v>
      </c>
    </row>
    <row r="135" spans="1:8">
      <c r="A135" s="60"/>
      <c r="B135" s="335"/>
      <c r="C135" s="335"/>
      <c r="D135" s="336"/>
      <c r="E135" s="4" t="s">
        <v>1225</v>
      </c>
      <c r="F135" s="87"/>
      <c r="G135" s="87"/>
      <c r="H135" s="98">
        <f t="shared" si="4"/>
        <v>0</v>
      </c>
    </row>
    <row r="136" spans="1:8">
      <c r="A136" s="60"/>
      <c r="B136" s="335"/>
      <c r="C136" s="335"/>
      <c r="D136" s="336"/>
      <c r="E136" s="4" t="s">
        <v>1226</v>
      </c>
      <c r="F136" s="87"/>
      <c r="G136" s="87"/>
      <c r="H136" s="98">
        <f t="shared" ref="H136:H199" si="5">G136-F136</f>
        <v>0</v>
      </c>
    </row>
    <row r="137" spans="1:8">
      <c r="A137" s="60"/>
      <c r="B137" s="335"/>
      <c r="C137" s="335"/>
      <c r="D137" s="336"/>
      <c r="E137" s="4" t="s">
        <v>1227</v>
      </c>
      <c r="F137" s="87"/>
      <c r="G137" s="87"/>
      <c r="H137" s="98">
        <f t="shared" si="5"/>
        <v>0</v>
      </c>
    </row>
    <row r="138" spans="1:8">
      <c r="A138" s="60"/>
      <c r="B138" s="335"/>
      <c r="C138" s="335"/>
      <c r="D138" s="336"/>
      <c r="E138" s="4" t="s">
        <v>1228</v>
      </c>
      <c r="F138" s="87"/>
      <c r="G138" s="87"/>
      <c r="H138" s="98">
        <f t="shared" si="5"/>
        <v>0</v>
      </c>
    </row>
    <row r="139" spans="1:8">
      <c r="A139" s="60"/>
      <c r="B139" s="335"/>
      <c r="C139" s="335"/>
      <c r="D139" s="336"/>
      <c r="E139" s="4" t="s">
        <v>1229</v>
      </c>
      <c r="F139" s="87"/>
      <c r="G139" s="87"/>
      <c r="H139" s="98">
        <f t="shared" si="5"/>
        <v>0</v>
      </c>
    </row>
    <row r="140" spans="1:8">
      <c r="A140" s="60"/>
      <c r="B140" s="335"/>
      <c r="C140" s="335"/>
      <c r="D140" s="336"/>
      <c r="E140" s="4" t="s">
        <v>1230</v>
      </c>
      <c r="F140" s="87">
        <f>SUM(F141:F146)</f>
        <v>0</v>
      </c>
      <c r="G140" s="87">
        <f>SUM(G141:G146)</f>
        <v>0</v>
      </c>
      <c r="H140" s="87">
        <f>SUM(H141:H146)</f>
        <v>0</v>
      </c>
    </row>
    <row r="141" spans="1:8">
      <c r="A141" s="60"/>
      <c r="B141" s="335"/>
      <c r="C141" s="335"/>
      <c r="D141" s="336"/>
      <c r="E141" s="4" t="s">
        <v>1231</v>
      </c>
      <c r="F141" s="87"/>
      <c r="G141" s="87"/>
      <c r="H141" s="98">
        <f t="shared" si="5"/>
        <v>0</v>
      </c>
    </row>
    <row r="142" spans="1:8">
      <c r="A142" s="60"/>
      <c r="B142" s="335"/>
      <c r="C142" s="335"/>
      <c r="D142" s="336"/>
      <c r="E142" s="4" t="s">
        <v>1232</v>
      </c>
      <c r="F142" s="87"/>
      <c r="G142" s="87"/>
      <c r="H142" s="98">
        <f t="shared" si="5"/>
        <v>0</v>
      </c>
    </row>
    <row r="143" spans="1:8">
      <c r="A143" s="60"/>
      <c r="B143" s="335"/>
      <c r="C143" s="335"/>
      <c r="D143" s="336"/>
      <c r="E143" s="4" t="s">
        <v>1233</v>
      </c>
      <c r="F143" s="87"/>
      <c r="G143" s="87"/>
      <c r="H143" s="98">
        <f t="shared" si="5"/>
        <v>0</v>
      </c>
    </row>
    <row r="144" spans="1:8">
      <c r="A144" s="60"/>
      <c r="B144" s="335"/>
      <c r="C144" s="335"/>
      <c r="D144" s="336"/>
      <c r="E144" s="4" t="s">
        <v>1234</v>
      </c>
      <c r="F144" s="87"/>
      <c r="G144" s="87"/>
      <c r="H144" s="98">
        <f t="shared" si="5"/>
        <v>0</v>
      </c>
    </row>
    <row r="145" spans="1:8">
      <c r="A145" s="60"/>
      <c r="B145" s="335"/>
      <c r="C145" s="335"/>
      <c r="D145" s="336"/>
      <c r="E145" s="4" t="s">
        <v>1235</v>
      </c>
      <c r="F145" s="87"/>
      <c r="G145" s="87"/>
      <c r="H145" s="98">
        <f t="shared" si="5"/>
        <v>0</v>
      </c>
    </row>
    <row r="146" spans="1:8">
      <c r="A146" s="60"/>
      <c r="B146" s="335"/>
      <c r="C146" s="335"/>
      <c r="D146" s="336"/>
      <c r="E146" s="4" t="s">
        <v>1236</v>
      </c>
      <c r="F146" s="87"/>
      <c r="G146" s="87"/>
      <c r="H146" s="98">
        <f t="shared" si="5"/>
        <v>0</v>
      </c>
    </row>
    <row r="147" spans="1:8">
      <c r="A147" s="60"/>
      <c r="B147" s="335"/>
      <c r="C147" s="335"/>
      <c r="D147" s="336"/>
      <c r="E147" s="4" t="s">
        <v>1237</v>
      </c>
      <c r="F147" s="87">
        <f>SUM(F148:F156)</f>
        <v>0</v>
      </c>
      <c r="G147" s="87">
        <f>SUM(G148:G156)</f>
        <v>0</v>
      </c>
      <c r="H147" s="87">
        <f>SUM(H148:H156)</f>
        <v>0</v>
      </c>
    </row>
    <row r="148" spans="1:8">
      <c r="A148" s="60"/>
      <c r="B148" s="335"/>
      <c r="C148" s="335"/>
      <c r="D148" s="336"/>
      <c r="E148" s="4" t="s">
        <v>1238</v>
      </c>
      <c r="F148" s="87"/>
      <c r="G148" s="87"/>
      <c r="H148" s="98">
        <f t="shared" si="5"/>
        <v>0</v>
      </c>
    </row>
    <row r="149" spans="1:8">
      <c r="A149" s="60"/>
      <c r="B149" s="335"/>
      <c r="C149" s="335"/>
      <c r="D149" s="336"/>
      <c r="E149" s="4" t="s">
        <v>724</v>
      </c>
      <c r="F149" s="87"/>
      <c r="G149" s="87"/>
      <c r="H149" s="98">
        <f t="shared" si="5"/>
        <v>0</v>
      </c>
    </row>
    <row r="150" spans="1:8">
      <c r="A150" s="60"/>
      <c r="B150" s="335"/>
      <c r="C150" s="335"/>
      <c r="D150" s="336"/>
      <c r="E150" s="4" t="s">
        <v>1239</v>
      </c>
      <c r="F150" s="87"/>
      <c r="G150" s="87"/>
      <c r="H150" s="98">
        <f t="shared" si="5"/>
        <v>0</v>
      </c>
    </row>
    <row r="151" spans="1:8">
      <c r="A151" s="60"/>
      <c r="B151" s="335"/>
      <c r="C151" s="335"/>
      <c r="D151" s="336"/>
      <c r="E151" s="4" t="s">
        <v>1240</v>
      </c>
      <c r="F151" s="87"/>
      <c r="G151" s="87"/>
      <c r="H151" s="98">
        <f t="shared" si="5"/>
        <v>0</v>
      </c>
    </row>
    <row r="152" spans="1:8">
      <c r="A152" s="60"/>
      <c r="B152" s="335"/>
      <c r="C152" s="335"/>
      <c r="D152" s="336"/>
      <c r="E152" s="4" t="s">
        <v>1241</v>
      </c>
      <c r="F152" s="87"/>
      <c r="G152" s="87"/>
      <c r="H152" s="98">
        <f t="shared" si="5"/>
        <v>0</v>
      </c>
    </row>
    <row r="153" spans="1:8">
      <c r="A153" s="60"/>
      <c r="B153" s="335"/>
      <c r="C153" s="335"/>
      <c r="D153" s="336"/>
      <c r="E153" s="4" t="s">
        <v>1242</v>
      </c>
      <c r="F153" s="87"/>
      <c r="G153" s="87"/>
      <c r="H153" s="98">
        <f t="shared" si="5"/>
        <v>0</v>
      </c>
    </row>
    <row r="154" spans="1:8">
      <c r="A154" s="60"/>
      <c r="B154" s="335"/>
      <c r="C154" s="335"/>
      <c r="D154" s="336"/>
      <c r="E154" s="4" t="s">
        <v>1243</v>
      </c>
      <c r="F154" s="87"/>
      <c r="G154" s="87"/>
      <c r="H154" s="98">
        <f t="shared" si="5"/>
        <v>0</v>
      </c>
    </row>
    <row r="155" spans="1:8">
      <c r="A155" s="60"/>
      <c r="B155" s="335"/>
      <c r="C155" s="335"/>
      <c r="D155" s="336"/>
      <c r="E155" s="4" t="s">
        <v>1244</v>
      </c>
      <c r="F155" s="87"/>
      <c r="G155" s="87"/>
      <c r="H155" s="98">
        <f t="shared" si="5"/>
        <v>0</v>
      </c>
    </row>
    <row r="156" spans="1:8">
      <c r="A156" s="60"/>
      <c r="B156" s="335"/>
      <c r="C156" s="335"/>
      <c r="D156" s="336"/>
      <c r="E156" s="4" t="s">
        <v>1245</v>
      </c>
      <c r="F156" s="87"/>
      <c r="G156" s="87"/>
      <c r="H156" s="98">
        <f t="shared" si="5"/>
        <v>0</v>
      </c>
    </row>
    <row r="157" spans="1:8">
      <c r="A157" s="60"/>
      <c r="B157" s="335"/>
      <c r="C157" s="335"/>
      <c r="D157" s="336"/>
      <c r="E157" s="4" t="s">
        <v>1246</v>
      </c>
      <c r="F157" s="87">
        <f>SUM(F158:F159)</f>
        <v>0</v>
      </c>
      <c r="G157" s="87">
        <f>SUM(G158:G159)</f>
        <v>0</v>
      </c>
      <c r="H157" s="87">
        <f>SUM(H158:H159)</f>
        <v>0</v>
      </c>
    </row>
    <row r="158" spans="1:8">
      <c r="A158" s="60"/>
      <c r="B158" s="335"/>
      <c r="C158" s="335"/>
      <c r="D158" s="336"/>
      <c r="E158" s="65" t="s">
        <v>698</v>
      </c>
      <c r="F158" s="87"/>
      <c r="G158" s="87"/>
      <c r="H158" s="98">
        <f t="shared" si="5"/>
        <v>0</v>
      </c>
    </row>
    <row r="159" spans="1:8" ht="27">
      <c r="A159" s="60"/>
      <c r="B159" s="335"/>
      <c r="C159" s="335"/>
      <c r="D159" s="336"/>
      <c r="E159" s="65" t="s">
        <v>1247</v>
      </c>
      <c r="F159" s="87"/>
      <c r="G159" s="87"/>
      <c r="H159" s="98">
        <f t="shared" si="5"/>
        <v>0</v>
      </c>
    </row>
    <row r="160" spans="1:8">
      <c r="A160" s="60"/>
      <c r="B160" s="335"/>
      <c r="C160" s="335"/>
      <c r="D160" s="336"/>
      <c r="E160" s="4" t="s">
        <v>1248</v>
      </c>
      <c r="F160" s="87">
        <f>SUM(F161:F162)</f>
        <v>0</v>
      </c>
      <c r="G160" s="87">
        <f>SUM(G161:G162)</f>
        <v>0</v>
      </c>
      <c r="H160" s="87">
        <f>SUM(H161:H162)</f>
        <v>0</v>
      </c>
    </row>
    <row r="161" spans="1:8">
      <c r="A161" s="60"/>
      <c r="B161" s="335"/>
      <c r="C161" s="335"/>
      <c r="D161" s="336"/>
      <c r="E161" s="65" t="s">
        <v>698</v>
      </c>
      <c r="F161" s="87"/>
      <c r="G161" s="87"/>
      <c r="H161" s="98">
        <f t="shared" si="5"/>
        <v>0</v>
      </c>
    </row>
    <row r="162" spans="1:8">
      <c r="A162" s="60"/>
      <c r="B162" s="335"/>
      <c r="C162" s="335"/>
      <c r="D162" s="336"/>
      <c r="E162" s="65" t="s">
        <v>1249</v>
      </c>
      <c r="F162" s="87"/>
      <c r="G162" s="87"/>
      <c r="H162" s="98">
        <f t="shared" si="5"/>
        <v>0</v>
      </c>
    </row>
    <row r="163" spans="1:8">
      <c r="A163" s="60"/>
      <c r="B163" s="335"/>
      <c r="C163" s="335"/>
      <c r="D163" s="336"/>
      <c r="E163" s="4" t="s">
        <v>1250</v>
      </c>
      <c r="F163" s="87"/>
      <c r="G163" s="87"/>
      <c r="H163" s="87"/>
    </row>
    <row r="164" spans="1:8">
      <c r="A164" s="60"/>
      <c r="B164" s="335"/>
      <c r="C164" s="335"/>
      <c r="D164" s="336"/>
      <c r="E164" s="62" t="s">
        <v>1251</v>
      </c>
      <c r="F164" s="87"/>
      <c r="G164" s="87"/>
      <c r="H164" s="87"/>
    </row>
    <row r="165" spans="1:8">
      <c r="A165" s="60"/>
      <c r="B165" s="335"/>
      <c r="C165" s="335"/>
      <c r="D165" s="336"/>
      <c r="E165" s="4" t="s">
        <v>1252</v>
      </c>
      <c r="F165" s="87">
        <f>SUM(F166:F167)</f>
        <v>0</v>
      </c>
      <c r="G165" s="87">
        <f>SUM(G166:G167)</f>
        <v>0</v>
      </c>
      <c r="H165" s="87">
        <f>SUM(H166:H167)</f>
        <v>0</v>
      </c>
    </row>
    <row r="166" spans="1:8">
      <c r="A166" s="60"/>
      <c r="B166" s="335"/>
      <c r="C166" s="335"/>
      <c r="D166" s="336"/>
      <c r="E166" s="4" t="s">
        <v>1253</v>
      </c>
      <c r="F166" s="87"/>
      <c r="G166" s="87"/>
      <c r="H166" s="98">
        <f t="shared" si="5"/>
        <v>0</v>
      </c>
    </row>
    <row r="167" spans="1:8">
      <c r="A167" s="60"/>
      <c r="B167" s="335"/>
      <c r="C167" s="335"/>
      <c r="D167" s="336"/>
      <c r="E167" s="4" t="s">
        <v>1254</v>
      </c>
      <c r="F167" s="87"/>
      <c r="G167" s="87"/>
      <c r="H167" s="98">
        <f t="shared" si="5"/>
        <v>0</v>
      </c>
    </row>
    <row r="168" spans="1:8">
      <c r="A168" s="60"/>
      <c r="B168" s="335"/>
      <c r="C168" s="335"/>
      <c r="D168" s="336"/>
      <c r="E168" s="62" t="s">
        <v>1255</v>
      </c>
      <c r="F168" s="87">
        <f>F169+F173+F182+F183</f>
        <v>10606.04</v>
      </c>
      <c r="G168" s="87">
        <f>G169+G173+G182+G183</f>
        <v>9899.9</v>
      </c>
      <c r="H168" s="87">
        <f>H169+H173+H182+H183</f>
        <v>-706.14000000000055</v>
      </c>
    </row>
    <row r="169" spans="1:8">
      <c r="A169" s="60"/>
      <c r="B169" s="335"/>
      <c r="C169" s="335"/>
      <c r="D169" s="336"/>
      <c r="E169" s="4" t="s">
        <v>1256</v>
      </c>
      <c r="F169" s="87">
        <f>SUM(F170:F172)</f>
        <v>0</v>
      </c>
      <c r="G169" s="87">
        <f>SUM(G170:G172)</f>
        <v>0</v>
      </c>
      <c r="H169" s="87">
        <f>SUM(H170:H172)</f>
        <v>0</v>
      </c>
    </row>
    <row r="170" spans="1:8">
      <c r="A170" s="60"/>
      <c r="B170" s="335"/>
      <c r="C170" s="335"/>
      <c r="D170" s="336"/>
      <c r="E170" s="4" t="s">
        <v>1257</v>
      </c>
      <c r="F170" s="87">
        <v>0</v>
      </c>
      <c r="G170" s="87">
        <v>0</v>
      </c>
      <c r="H170" s="98">
        <f t="shared" si="5"/>
        <v>0</v>
      </c>
    </row>
    <row r="171" spans="1:8">
      <c r="A171" s="60"/>
      <c r="B171" s="335"/>
      <c r="C171" s="335"/>
      <c r="D171" s="336"/>
      <c r="E171" s="4" t="s">
        <v>1258</v>
      </c>
      <c r="F171" s="87"/>
      <c r="G171" s="87"/>
      <c r="H171" s="98">
        <f t="shared" si="5"/>
        <v>0</v>
      </c>
    </row>
    <row r="172" spans="1:8">
      <c r="A172" s="60"/>
      <c r="B172" s="335"/>
      <c r="C172" s="335"/>
      <c r="D172" s="336"/>
      <c r="E172" s="4" t="s">
        <v>1259</v>
      </c>
      <c r="F172" s="87"/>
      <c r="G172" s="87"/>
      <c r="H172" s="98">
        <f t="shared" si="5"/>
        <v>0</v>
      </c>
    </row>
    <row r="173" spans="1:8">
      <c r="A173" s="60"/>
      <c r="B173" s="335"/>
      <c r="C173" s="335"/>
      <c r="D173" s="336"/>
      <c r="E173" s="4" t="s">
        <v>1260</v>
      </c>
      <c r="F173" s="87">
        <f>SUM(F174:F181)</f>
        <v>0</v>
      </c>
      <c r="G173" s="87">
        <f>SUM(G174:G181)</f>
        <v>94.82</v>
      </c>
      <c r="H173" s="87">
        <f>SUM(H174:H181)</f>
        <v>94.82</v>
      </c>
    </row>
    <row r="174" spans="1:8">
      <c r="A174" s="60"/>
      <c r="B174" s="335"/>
      <c r="C174" s="335"/>
      <c r="D174" s="336"/>
      <c r="E174" s="4" t="s">
        <v>1261</v>
      </c>
      <c r="F174" s="87"/>
      <c r="G174" s="87"/>
      <c r="H174" s="98">
        <f t="shared" si="5"/>
        <v>0</v>
      </c>
    </row>
    <row r="175" spans="1:8">
      <c r="A175" s="60"/>
      <c r="B175" s="335"/>
      <c r="C175" s="335"/>
      <c r="D175" s="336"/>
      <c r="E175" s="4" t="s">
        <v>1262</v>
      </c>
      <c r="F175" s="87"/>
      <c r="G175" s="87"/>
      <c r="H175" s="98">
        <f t="shared" si="5"/>
        <v>0</v>
      </c>
    </row>
    <row r="176" spans="1:8">
      <c r="A176" s="60"/>
      <c r="B176" s="335"/>
      <c r="C176" s="335"/>
      <c r="D176" s="336"/>
      <c r="E176" s="4" t="s">
        <v>1263</v>
      </c>
      <c r="F176" s="87"/>
      <c r="G176" s="87">
        <v>94.82</v>
      </c>
      <c r="H176" s="98">
        <f t="shared" si="5"/>
        <v>94.82</v>
      </c>
    </row>
    <row r="177" spans="1:8">
      <c r="A177" s="60"/>
      <c r="B177" s="335"/>
      <c r="C177" s="335"/>
      <c r="D177" s="336"/>
      <c r="E177" s="4" t="s">
        <v>1264</v>
      </c>
      <c r="F177" s="87"/>
      <c r="G177" s="87"/>
      <c r="H177" s="98">
        <f t="shared" si="5"/>
        <v>0</v>
      </c>
    </row>
    <row r="178" spans="1:8">
      <c r="A178" s="60"/>
      <c r="B178" s="335"/>
      <c r="C178" s="335"/>
      <c r="D178" s="336"/>
      <c r="E178" s="4" t="s">
        <v>1265</v>
      </c>
      <c r="F178" s="87"/>
      <c r="G178" s="87"/>
      <c r="H178" s="98">
        <f t="shared" si="5"/>
        <v>0</v>
      </c>
    </row>
    <row r="179" spans="1:8">
      <c r="A179" s="60"/>
      <c r="B179" s="335"/>
      <c r="C179" s="335"/>
      <c r="D179" s="336"/>
      <c r="E179" s="4" t="s">
        <v>1266</v>
      </c>
      <c r="F179" s="87"/>
      <c r="G179" s="87"/>
      <c r="H179" s="98">
        <f t="shared" si="5"/>
        <v>0</v>
      </c>
    </row>
    <row r="180" spans="1:8">
      <c r="A180" s="60"/>
      <c r="B180" s="335"/>
      <c r="C180" s="335"/>
      <c r="D180" s="336"/>
      <c r="E180" s="4" t="s">
        <v>1267</v>
      </c>
      <c r="F180" s="87"/>
      <c r="G180" s="87"/>
      <c r="H180" s="98">
        <f t="shared" si="5"/>
        <v>0</v>
      </c>
    </row>
    <row r="181" spans="1:8">
      <c r="A181" s="60"/>
      <c r="B181" s="335"/>
      <c r="C181" s="335"/>
      <c r="D181" s="336"/>
      <c r="E181" s="4" t="s">
        <v>1268</v>
      </c>
      <c r="F181" s="87"/>
      <c r="G181" s="87"/>
      <c r="H181" s="98">
        <f t="shared" si="5"/>
        <v>0</v>
      </c>
    </row>
    <row r="182" spans="1:8">
      <c r="A182" s="60"/>
      <c r="B182" s="335"/>
      <c r="C182" s="335"/>
      <c r="D182" s="336"/>
      <c r="E182" s="4" t="s">
        <v>1269</v>
      </c>
      <c r="F182" s="87"/>
      <c r="G182" s="87"/>
      <c r="H182" s="87"/>
    </row>
    <row r="183" spans="1:8">
      <c r="A183" s="60"/>
      <c r="B183" s="335"/>
      <c r="C183" s="335"/>
      <c r="D183" s="336"/>
      <c r="E183" s="4" t="s">
        <v>1270</v>
      </c>
      <c r="F183" s="87">
        <f>SUM(F184:F193)</f>
        <v>10606.04</v>
      </c>
      <c r="G183" s="87">
        <f>SUM(G184:G193)</f>
        <v>9805.08</v>
      </c>
      <c r="H183" s="87">
        <f>SUM(H184:H193)</f>
        <v>-800.96000000000049</v>
      </c>
    </row>
    <row r="184" spans="1:8">
      <c r="A184" s="60"/>
      <c r="B184" s="335"/>
      <c r="C184" s="335"/>
      <c r="D184" s="336"/>
      <c r="E184" s="4" t="s">
        <v>1271</v>
      </c>
      <c r="F184" s="87">
        <v>3917.31</v>
      </c>
      <c r="G184" s="87">
        <v>4912.9799999999996</v>
      </c>
      <c r="H184" s="98">
        <f t="shared" si="5"/>
        <v>995.66999999999962</v>
      </c>
    </row>
    <row r="185" spans="1:8">
      <c r="A185" s="60"/>
      <c r="B185" s="335"/>
      <c r="C185" s="335"/>
      <c r="D185" s="336"/>
      <c r="E185" s="4" t="s">
        <v>1272</v>
      </c>
      <c r="F185" s="87">
        <v>6184.29</v>
      </c>
      <c r="G185" s="87">
        <v>4286.29</v>
      </c>
      <c r="H185" s="98">
        <f t="shared" si="5"/>
        <v>-1898</v>
      </c>
    </row>
    <row r="186" spans="1:8">
      <c r="A186" s="60"/>
      <c r="B186" s="335"/>
      <c r="C186" s="335"/>
      <c r="D186" s="336"/>
      <c r="E186" s="4" t="s">
        <v>1273</v>
      </c>
      <c r="F186" s="87"/>
      <c r="G186" s="87"/>
      <c r="H186" s="98">
        <f t="shared" si="5"/>
        <v>0</v>
      </c>
    </row>
    <row r="187" spans="1:8">
      <c r="A187" s="60"/>
      <c r="B187" s="335"/>
      <c r="C187" s="335"/>
      <c r="D187" s="336"/>
      <c r="E187" s="4" t="s">
        <v>1274</v>
      </c>
      <c r="F187" s="87"/>
      <c r="G187" s="87"/>
      <c r="H187" s="98">
        <f t="shared" si="5"/>
        <v>0</v>
      </c>
    </row>
    <row r="188" spans="1:8">
      <c r="A188" s="60"/>
      <c r="B188" s="335"/>
      <c r="C188" s="335"/>
      <c r="D188" s="336"/>
      <c r="E188" s="4" t="s">
        <v>1275</v>
      </c>
      <c r="F188" s="87"/>
      <c r="G188" s="87">
        <v>605.80999999999995</v>
      </c>
      <c r="H188" s="98">
        <f t="shared" si="5"/>
        <v>605.80999999999995</v>
      </c>
    </row>
    <row r="189" spans="1:8">
      <c r="A189" s="60"/>
      <c r="B189" s="335"/>
      <c r="C189" s="335"/>
      <c r="D189" s="336"/>
      <c r="E189" s="4" t="s">
        <v>1276</v>
      </c>
      <c r="F189" s="87"/>
      <c r="G189" s="87"/>
      <c r="H189" s="98">
        <f t="shared" si="5"/>
        <v>0</v>
      </c>
    </row>
    <row r="190" spans="1:8">
      <c r="A190" s="60"/>
      <c r="B190" s="335"/>
      <c r="C190" s="335"/>
      <c r="D190" s="336"/>
      <c r="E190" s="68" t="s">
        <v>1277</v>
      </c>
      <c r="F190" s="87"/>
      <c r="G190" s="87"/>
      <c r="H190" s="98">
        <f t="shared" si="5"/>
        <v>0</v>
      </c>
    </row>
    <row r="191" spans="1:8">
      <c r="A191" s="60"/>
      <c r="B191" s="335"/>
      <c r="C191" s="335"/>
      <c r="D191" s="336"/>
      <c r="E191" s="4" t="s">
        <v>1278</v>
      </c>
      <c r="F191" s="87"/>
      <c r="G191" s="87"/>
      <c r="H191" s="98">
        <f t="shared" si="5"/>
        <v>0</v>
      </c>
    </row>
    <row r="192" spans="1:8">
      <c r="A192" s="60"/>
      <c r="B192" s="335"/>
      <c r="C192" s="335"/>
      <c r="D192" s="336"/>
      <c r="E192" s="4" t="s">
        <v>1279</v>
      </c>
      <c r="F192" s="87"/>
      <c r="G192" s="87"/>
      <c r="H192" s="98">
        <f t="shared" si="5"/>
        <v>0</v>
      </c>
    </row>
    <row r="193" spans="1:8">
      <c r="A193" s="60"/>
      <c r="B193" s="335"/>
      <c r="C193" s="335"/>
      <c r="D193" s="336"/>
      <c r="E193" s="4" t="s">
        <v>1280</v>
      </c>
      <c r="F193" s="87">
        <v>504.44</v>
      </c>
      <c r="G193" s="87"/>
      <c r="H193" s="98">
        <f t="shared" si="5"/>
        <v>-504.44</v>
      </c>
    </row>
    <row r="194" spans="1:8">
      <c r="A194" s="60"/>
      <c r="B194" s="335"/>
      <c r="C194" s="335"/>
      <c r="D194" s="336"/>
      <c r="E194" s="62" t="s">
        <v>1281</v>
      </c>
      <c r="F194" s="87">
        <f>SUM(F195:F209)</f>
        <v>16665</v>
      </c>
      <c r="G194" s="87">
        <f>SUM(G195:G209)</f>
        <v>16665</v>
      </c>
      <c r="H194" s="87">
        <f>SUM(H195:H209)</f>
        <v>0</v>
      </c>
    </row>
    <row r="195" spans="1:8">
      <c r="A195" s="60"/>
      <c r="B195" s="335"/>
      <c r="C195" s="335"/>
      <c r="D195" s="336"/>
      <c r="E195" s="62" t="s">
        <v>1282</v>
      </c>
      <c r="F195" s="87"/>
      <c r="G195" s="87"/>
      <c r="H195" s="98">
        <f t="shared" si="5"/>
        <v>0</v>
      </c>
    </row>
    <row r="196" spans="1:8">
      <c r="A196" s="60"/>
      <c r="B196" s="335"/>
      <c r="C196" s="335"/>
      <c r="D196" s="336"/>
      <c r="E196" s="62" t="s">
        <v>1283</v>
      </c>
      <c r="F196" s="87"/>
      <c r="G196" s="87"/>
      <c r="H196" s="98">
        <f t="shared" si="5"/>
        <v>0</v>
      </c>
    </row>
    <row r="197" spans="1:8">
      <c r="A197" s="60"/>
      <c r="B197" s="335"/>
      <c r="C197" s="335"/>
      <c r="D197" s="336"/>
      <c r="E197" s="62" t="s">
        <v>1284</v>
      </c>
      <c r="F197" s="87"/>
      <c r="G197" s="87"/>
      <c r="H197" s="98">
        <f t="shared" si="5"/>
        <v>0</v>
      </c>
    </row>
    <row r="198" spans="1:8">
      <c r="A198" s="60"/>
      <c r="B198" s="335"/>
      <c r="C198" s="335"/>
      <c r="D198" s="336"/>
      <c r="E198" s="62" t="s">
        <v>1285</v>
      </c>
      <c r="F198" s="87"/>
      <c r="G198" s="87"/>
      <c r="H198" s="98">
        <f t="shared" si="5"/>
        <v>0</v>
      </c>
    </row>
    <row r="199" spans="1:8">
      <c r="A199" s="60"/>
      <c r="B199" s="335"/>
      <c r="C199" s="335"/>
      <c r="D199" s="336"/>
      <c r="E199" s="62" t="s">
        <v>1286</v>
      </c>
      <c r="F199" s="87"/>
      <c r="G199" s="87"/>
      <c r="H199" s="98">
        <f t="shared" si="5"/>
        <v>0</v>
      </c>
    </row>
    <row r="200" spans="1:8">
      <c r="A200" s="60"/>
      <c r="B200" s="335"/>
      <c r="C200" s="335"/>
      <c r="D200" s="336"/>
      <c r="E200" s="62" t="s">
        <v>1287</v>
      </c>
      <c r="F200" s="87"/>
      <c r="G200" s="87"/>
      <c r="H200" s="98">
        <f t="shared" ref="H200:H256" si="6">G200-F200</f>
        <v>0</v>
      </c>
    </row>
    <row r="201" spans="1:8">
      <c r="A201" s="60"/>
      <c r="B201" s="335"/>
      <c r="C201" s="335"/>
      <c r="D201" s="336"/>
      <c r="E201" s="62" t="s">
        <v>1288</v>
      </c>
      <c r="F201" s="87"/>
      <c r="G201" s="87"/>
      <c r="H201" s="98">
        <f t="shared" si="6"/>
        <v>0</v>
      </c>
    </row>
    <row r="202" spans="1:8">
      <c r="A202" s="60"/>
      <c r="B202" s="335"/>
      <c r="C202" s="335"/>
      <c r="D202" s="336"/>
      <c r="E202" s="62" t="s">
        <v>1289</v>
      </c>
      <c r="F202" s="87"/>
      <c r="G202" s="87"/>
      <c r="H202" s="98">
        <f t="shared" si="6"/>
        <v>0</v>
      </c>
    </row>
    <row r="203" spans="1:8">
      <c r="A203" s="60"/>
      <c r="B203" s="335"/>
      <c r="C203" s="335"/>
      <c r="D203" s="336"/>
      <c r="E203" s="62" t="s">
        <v>1290</v>
      </c>
      <c r="F203" s="87"/>
      <c r="G203" s="87"/>
      <c r="H203" s="98">
        <f t="shared" si="6"/>
        <v>0</v>
      </c>
    </row>
    <row r="204" spans="1:8">
      <c r="A204" s="60"/>
      <c r="B204" s="335"/>
      <c r="C204" s="335"/>
      <c r="D204" s="336"/>
      <c r="E204" s="62" t="s">
        <v>1291</v>
      </c>
      <c r="F204" s="87">
        <v>289.11</v>
      </c>
      <c r="G204" s="87">
        <v>289.11</v>
      </c>
      <c r="H204" s="98">
        <f t="shared" si="6"/>
        <v>0</v>
      </c>
    </row>
    <row r="205" spans="1:8">
      <c r="A205" s="60"/>
      <c r="B205" s="335"/>
      <c r="C205" s="335"/>
      <c r="D205" s="336"/>
      <c r="E205" s="62" t="s">
        <v>1292</v>
      </c>
      <c r="F205" s="87">
        <v>8697.82</v>
      </c>
      <c r="G205" s="87">
        <v>8697.82</v>
      </c>
      <c r="H205" s="98">
        <f t="shared" si="6"/>
        <v>0</v>
      </c>
    </row>
    <row r="206" spans="1:8">
      <c r="A206" s="60"/>
      <c r="B206" s="335"/>
      <c r="C206" s="335"/>
      <c r="D206" s="336"/>
      <c r="E206" s="62" t="s">
        <v>1293</v>
      </c>
      <c r="F206" s="87"/>
      <c r="G206" s="87"/>
      <c r="H206" s="98">
        <f t="shared" si="6"/>
        <v>0</v>
      </c>
    </row>
    <row r="207" spans="1:8">
      <c r="A207" s="60"/>
      <c r="B207" s="335"/>
      <c r="C207" s="335"/>
      <c r="D207" s="336"/>
      <c r="E207" s="62" t="s">
        <v>1294</v>
      </c>
      <c r="F207" s="87"/>
      <c r="G207" s="87"/>
      <c r="H207" s="98">
        <f t="shared" si="6"/>
        <v>0</v>
      </c>
    </row>
    <row r="208" spans="1:8">
      <c r="A208" s="60"/>
      <c r="B208" s="335"/>
      <c r="C208" s="335"/>
      <c r="D208" s="336"/>
      <c r="E208" s="62" t="s">
        <v>1295</v>
      </c>
      <c r="F208" s="87">
        <v>6774.34</v>
      </c>
      <c r="G208" s="87">
        <v>6774.34</v>
      </c>
      <c r="H208" s="98">
        <f t="shared" si="6"/>
        <v>0</v>
      </c>
    </row>
    <row r="209" spans="1:8">
      <c r="A209" s="60"/>
      <c r="B209" s="335"/>
      <c r="C209" s="335"/>
      <c r="D209" s="336"/>
      <c r="E209" s="62" t="s">
        <v>1296</v>
      </c>
      <c r="F209" s="87">
        <v>903.73</v>
      </c>
      <c r="G209" s="87">
        <v>903.73</v>
      </c>
      <c r="H209" s="98">
        <f t="shared" si="6"/>
        <v>0</v>
      </c>
    </row>
    <row r="210" spans="1:8">
      <c r="A210" s="60"/>
      <c r="B210" s="335"/>
      <c r="C210" s="335"/>
      <c r="D210" s="336"/>
      <c r="E210" s="62" t="s">
        <v>1297</v>
      </c>
      <c r="F210" s="87">
        <f>SUM(F211:F225)</f>
        <v>0</v>
      </c>
      <c r="G210" s="87">
        <f>SUM(G211:G225)</f>
        <v>0</v>
      </c>
      <c r="H210" s="87">
        <f>SUM(H211:H225)</f>
        <v>0</v>
      </c>
    </row>
    <row r="211" spans="1:8">
      <c r="A211" s="60"/>
      <c r="B211" s="335"/>
      <c r="C211" s="335"/>
      <c r="D211" s="336"/>
      <c r="E211" s="62" t="s">
        <v>1298</v>
      </c>
      <c r="F211" s="87"/>
      <c r="G211" s="87"/>
      <c r="H211" s="98">
        <f t="shared" si="6"/>
        <v>0</v>
      </c>
    </row>
    <row r="212" spans="1:8">
      <c r="A212" s="60"/>
      <c r="B212" s="335"/>
      <c r="C212" s="335"/>
      <c r="D212" s="336"/>
      <c r="E212" s="62" t="s">
        <v>1299</v>
      </c>
      <c r="F212" s="87"/>
      <c r="G212" s="87"/>
      <c r="H212" s="98">
        <f t="shared" si="6"/>
        <v>0</v>
      </c>
    </row>
    <row r="213" spans="1:8">
      <c r="A213" s="60"/>
      <c r="B213" s="335"/>
      <c r="C213" s="335"/>
      <c r="D213" s="336"/>
      <c r="E213" s="62" t="s">
        <v>1300</v>
      </c>
      <c r="F213" s="87">
        <v>0</v>
      </c>
      <c r="G213" s="87">
        <v>0</v>
      </c>
      <c r="H213" s="98">
        <f t="shared" si="6"/>
        <v>0</v>
      </c>
    </row>
    <row r="214" spans="1:8">
      <c r="A214" s="60"/>
      <c r="B214" s="335"/>
      <c r="C214" s="335"/>
      <c r="D214" s="336"/>
      <c r="E214" s="62" t="s">
        <v>1301</v>
      </c>
      <c r="F214" s="87"/>
      <c r="G214" s="87"/>
      <c r="H214" s="98">
        <f t="shared" si="6"/>
        <v>0</v>
      </c>
    </row>
    <row r="215" spans="1:8">
      <c r="A215" s="60"/>
      <c r="B215" s="335"/>
      <c r="C215" s="335"/>
      <c r="D215" s="336"/>
      <c r="E215" s="62" t="s">
        <v>1302</v>
      </c>
      <c r="F215" s="87"/>
      <c r="G215" s="87"/>
      <c r="H215" s="98">
        <f t="shared" si="6"/>
        <v>0</v>
      </c>
    </row>
    <row r="216" spans="1:8">
      <c r="A216" s="60"/>
      <c r="B216" s="335"/>
      <c r="C216" s="335"/>
      <c r="D216" s="336"/>
      <c r="E216" s="62" t="s">
        <v>1303</v>
      </c>
      <c r="F216" s="87"/>
      <c r="G216" s="87"/>
      <c r="H216" s="98">
        <f t="shared" si="6"/>
        <v>0</v>
      </c>
    </row>
    <row r="217" spans="1:8">
      <c r="A217" s="60"/>
      <c r="B217" s="335"/>
      <c r="C217" s="335"/>
      <c r="D217" s="336"/>
      <c r="E217" s="62" t="s">
        <v>1304</v>
      </c>
      <c r="F217" s="87"/>
      <c r="G217" s="87"/>
      <c r="H217" s="98">
        <f t="shared" si="6"/>
        <v>0</v>
      </c>
    </row>
    <row r="218" spans="1:8">
      <c r="A218" s="60"/>
      <c r="B218" s="335"/>
      <c r="C218" s="335"/>
      <c r="D218" s="336"/>
      <c r="E218" s="62" t="s">
        <v>1305</v>
      </c>
      <c r="F218" s="87"/>
      <c r="G218" s="87"/>
      <c r="H218" s="98">
        <f t="shared" si="6"/>
        <v>0</v>
      </c>
    </row>
    <row r="219" spans="1:8">
      <c r="A219" s="60"/>
      <c r="B219" s="335"/>
      <c r="C219" s="335"/>
      <c r="D219" s="336"/>
      <c r="E219" s="62" t="s">
        <v>1306</v>
      </c>
      <c r="F219" s="87"/>
      <c r="G219" s="87"/>
      <c r="H219" s="98">
        <f t="shared" si="6"/>
        <v>0</v>
      </c>
    </row>
    <row r="220" spans="1:8">
      <c r="A220" s="60"/>
      <c r="B220" s="335"/>
      <c r="C220" s="335"/>
      <c r="D220" s="336"/>
      <c r="E220" s="62" t="s">
        <v>1307</v>
      </c>
      <c r="F220" s="87"/>
      <c r="G220" s="87"/>
      <c r="H220" s="98">
        <f t="shared" si="6"/>
        <v>0</v>
      </c>
    </row>
    <row r="221" spans="1:8">
      <c r="A221" s="60"/>
      <c r="B221" s="335"/>
      <c r="C221" s="335"/>
      <c r="D221" s="336"/>
      <c r="E221" s="62" t="s">
        <v>1308</v>
      </c>
      <c r="F221" s="87"/>
      <c r="G221" s="87"/>
      <c r="H221" s="98">
        <f t="shared" si="6"/>
        <v>0</v>
      </c>
    </row>
    <row r="222" spans="1:8">
      <c r="A222" s="60"/>
      <c r="B222" s="335"/>
      <c r="C222" s="335"/>
      <c r="D222" s="336"/>
      <c r="E222" s="62" t="s">
        <v>1309</v>
      </c>
      <c r="F222" s="87"/>
      <c r="G222" s="87"/>
      <c r="H222" s="98">
        <f t="shared" si="6"/>
        <v>0</v>
      </c>
    </row>
    <row r="223" spans="1:8">
      <c r="A223" s="60"/>
      <c r="B223" s="335"/>
      <c r="C223" s="335"/>
      <c r="D223" s="336"/>
      <c r="E223" s="62" t="s">
        <v>1310</v>
      </c>
      <c r="F223" s="87"/>
      <c r="G223" s="87"/>
      <c r="H223" s="98">
        <f t="shared" si="6"/>
        <v>0</v>
      </c>
    </row>
    <row r="224" spans="1:8">
      <c r="A224" s="60"/>
      <c r="B224" s="335"/>
      <c r="C224" s="335"/>
      <c r="D224" s="336"/>
      <c r="E224" s="62" t="s">
        <v>1311</v>
      </c>
      <c r="F224" s="87">
        <v>0</v>
      </c>
      <c r="G224" s="87">
        <v>0</v>
      </c>
      <c r="H224" s="98">
        <f t="shared" si="6"/>
        <v>0</v>
      </c>
    </row>
    <row r="225" spans="1:8">
      <c r="A225" s="60"/>
      <c r="B225" s="335"/>
      <c r="C225" s="335"/>
      <c r="D225" s="336"/>
      <c r="E225" s="62" t="s">
        <v>1312</v>
      </c>
      <c r="F225" s="87"/>
      <c r="G225" s="87"/>
      <c r="H225" s="98">
        <f t="shared" si="6"/>
        <v>0</v>
      </c>
    </row>
    <row r="226" spans="1:8">
      <c r="A226" s="60"/>
      <c r="B226" s="335"/>
      <c r="C226" s="335"/>
      <c r="D226" s="336"/>
      <c r="E226" s="62" t="s">
        <v>1313</v>
      </c>
      <c r="F226" s="87">
        <f>F227+F240</f>
        <v>0</v>
      </c>
      <c r="G226" s="87">
        <f>G227+G240</f>
        <v>0</v>
      </c>
      <c r="H226" s="87">
        <f>H227+H240</f>
        <v>0</v>
      </c>
    </row>
    <row r="227" spans="1:8">
      <c r="A227" s="60"/>
      <c r="B227" s="335"/>
      <c r="C227" s="335"/>
      <c r="D227" s="336"/>
      <c r="E227" s="62" t="s">
        <v>1314</v>
      </c>
      <c r="F227" s="87">
        <f>SUM(F228:F239)</f>
        <v>0</v>
      </c>
      <c r="G227" s="87">
        <f>SUM(G228:G239)</f>
        <v>0</v>
      </c>
      <c r="H227" s="87">
        <f>SUM(H228:H239)</f>
        <v>0</v>
      </c>
    </row>
    <row r="228" spans="1:8">
      <c r="A228" s="60"/>
      <c r="B228" s="335"/>
      <c r="C228" s="335"/>
      <c r="D228" s="336"/>
      <c r="E228" s="62" t="s">
        <v>1315</v>
      </c>
      <c r="F228" s="87"/>
      <c r="G228" s="87"/>
      <c r="H228" s="98">
        <f t="shared" si="6"/>
        <v>0</v>
      </c>
    </row>
    <row r="229" spans="1:8">
      <c r="A229" s="60"/>
      <c r="B229" s="335"/>
      <c r="C229" s="335"/>
      <c r="D229" s="336"/>
      <c r="E229" s="62" t="s">
        <v>1316</v>
      </c>
      <c r="F229" s="87"/>
      <c r="G229" s="87"/>
      <c r="H229" s="98">
        <f t="shared" si="6"/>
        <v>0</v>
      </c>
    </row>
    <row r="230" spans="1:8">
      <c r="A230" s="60"/>
      <c r="B230" s="335"/>
      <c r="C230" s="335"/>
      <c r="D230" s="336"/>
      <c r="E230" s="62" t="s">
        <v>1317</v>
      </c>
      <c r="F230" s="87"/>
      <c r="G230" s="87"/>
      <c r="H230" s="98">
        <f t="shared" si="6"/>
        <v>0</v>
      </c>
    </row>
    <row r="231" spans="1:8">
      <c r="A231" s="60"/>
      <c r="B231" s="335"/>
      <c r="C231" s="335"/>
      <c r="D231" s="336"/>
      <c r="E231" s="62" t="s">
        <v>1318</v>
      </c>
      <c r="F231" s="87"/>
      <c r="G231" s="87"/>
      <c r="H231" s="98">
        <f t="shared" si="6"/>
        <v>0</v>
      </c>
    </row>
    <row r="232" spans="1:8">
      <c r="A232" s="60"/>
      <c r="B232" s="335"/>
      <c r="C232" s="335"/>
      <c r="D232" s="336"/>
      <c r="E232" s="62" t="s">
        <v>1319</v>
      </c>
      <c r="F232" s="87"/>
      <c r="G232" s="87"/>
      <c r="H232" s="98">
        <f t="shared" si="6"/>
        <v>0</v>
      </c>
    </row>
    <row r="233" spans="1:8">
      <c r="A233" s="60"/>
      <c r="B233" s="335"/>
      <c r="C233" s="335"/>
      <c r="D233" s="336"/>
      <c r="E233" s="62" t="s">
        <v>1320</v>
      </c>
      <c r="F233" s="87"/>
      <c r="G233" s="87"/>
      <c r="H233" s="98">
        <f t="shared" si="6"/>
        <v>0</v>
      </c>
    </row>
    <row r="234" spans="1:8">
      <c r="A234" s="60"/>
      <c r="B234" s="335"/>
      <c r="C234" s="335"/>
      <c r="D234" s="336"/>
      <c r="E234" s="62" t="s">
        <v>1321</v>
      </c>
      <c r="F234" s="87"/>
      <c r="G234" s="87"/>
      <c r="H234" s="98">
        <f t="shared" si="6"/>
        <v>0</v>
      </c>
    </row>
    <row r="235" spans="1:8">
      <c r="A235" s="60"/>
      <c r="B235" s="335"/>
      <c r="C235" s="335"/>
      <c r="D235" s="336"/>
      <c r="E235" s="62" t="s">
        <v>1322</v>
      </c>
      <c r="F235" s="87"/>
      <c r="G235" s="87"/>
      <c r="H235" s="98">
        <f t="shared" si="6"/>
        <v>0</v>
      </c>
    </row>
    <row r="236" spans="1:8">
      <c r="A236" s="60"/>
      <c r="B236" s="335"/>
      <c r="C236" s="335"/>
      <c r="D236" s="336"/>
      <c r="E236" s="62" t="s">
        <v>1323</v>
      </c>
      <c r="F236" s="87"/>
      <c r="G236" s="87"/>
      <c r="H236" s="98">
        <f t="shared" si="6"/>
        <v>0</v>
      </c>
    </row>
    <row r="237" spans="1:8">
      <c r="A237" s="60"/>
      <c r="B237" s="335"/>
      <c r="C237" s="335"/>
      <c r="D237" s="336"/>
      <c r="E237" s="62" t="s">
        <v>1324</v>
      </c>
      <c r="F237" s="87"/>
      <c r="G237" s="87"/>
      <c r="H237" s="98">
        <f t="shared" si="6"/>
        <v>0</v>
      </c>
    </row>
    <row r="238" spans="1:8">
      <c r="A238" s="60"/>
      <c r="B238" s="335"/>
      <c r="C238" s="335"/>
      <c r="D238" s="336"/>
      <c r="E238" s="62" t="s">
        <v>1325</v>
      </c>
      <c r="F238" s="87"/>
      <c r="G238" s="87"/>
      <c r="H238" s="98">
        <f t="shared" si="6"/>
        <v>0</v>
      </c>
    </row>
    <row r="239" spans="1:8">
      <c r="A239" s="60"/>
      <c r="B239" s="335"/>
      <c r="C239" s="335"/>
      <c r="D239" s="336"/>
      <c r="E239" s="62" t="s">
        <v>1326</v>
      </c>
      <c r="F239" s="87"/>
      <c r="G239" s="87"/>
      <c r="H239" s="98">
        <f t="shared" si="6"/>
        <v>0</v>
      </c>
    </row>
    <row r="240" spans="1:8">
      <c r="A240" s="60"/>
      <c r="B240" s="335"/>
      <c r="C240" s="335"/>
      <c r="D240" s="336"/>
      <c r="E240" s="62" t="s">
        <v>1327</v>
      </c>
      <c r="F240" s="87">
        <f>SUM(F241:F246)</f>
        <v>0</v>
      </c>
      <c r="G240" s="87">
        <f>SUM(G241:G246)</f>
        <v>0</v>
      </c>
      <c r="H240" s="87">
        <f>SUM(H241:H246)</f>
        <v>0</v>
      </c>
    </row>
    <row r="241" spans="1:8">
      <c r="A241" s="60"/>
      <c r="B241" s="335"/>
      <c r="C241" s="335"/>
      <c r="D241" s="336"/>
      <c r="E241" s="62" t="s">
        <v>776</v>
      </c>
      <c r="F241" s="87"/>
      <c r="G241" s="87"/>
      <c r="H241" s="98">
        <f t="shared" si="6"/>
        <v>0</v>
      </c>
    </row>
    <row r="242" spans="1:8">
      <c r="A242" s="60"/>
      <c r="B242" s="335"/>
      <c r="C242" s="335"/>
      <c r="D242" s="336"/>
      <c r="E242" s="62" t="s">
        <v>819</v>
      </c>
      <c r="F242" s="87"/>
      <c r="G242" s="87"/>
      <c r="H242" s="98">
        <f t="shared" si="6"/>
        <v>0</v>
      </c>
    </row>
    <row r="243" spans="1:8">
      <c r="A243" s="60"/>
      <c r="B243" s="335"/>
      <c r="C243" s="335"/>
      <c r="D243" s="336"/>
      <c r="E243" s="62" t="s">
        <v>1328</v>
      </c>
      <c r="F243" s="87"/>
      <c r="G243" s="87"/>
      <c r="H243" s="98">
        <f t="shared" si="6"/>
        <v>0</v>
      </c>
    </row>
    <row r="244" spans="1:8">
      <c r="A244" s="60"/>
      <c r="B244" s="335"/>
      <c r="C244" s="335"/>
      <c r="D244" s="336"/>
      <c r="E244" s="62" t="s">
        <v>1329</v>
      </c>
      <c r="F244" s="87"/>
      <c r="G244" s="87"/>
      <c r="H244" s="98">
        <f t="shared" si="6"/>
        <v>0</v>
      </c>
    </row>
    <row r="245" spans="1:8">
      <c r="A245" s="60"/>
      <c r="B245" s="335"/>
      <c r="C245" s="335"/>
      <c r="D245" s="336"/>
      <c r="E245" s="62" t="s">
        <v>1330</v>
      </c>
      <c r="F245" s="87"/>
      <c r="G245" s="87"/>
      <c r="H245" s="98">
        <f t="shared" si="6"/>
        <v>0</v>
      </c>
    </row>
    <row r="246" spans="1:8">
      <c r="A246" s="60"/>
      <c r="B246" s="335"/>
      <c r="C246" s="335"/>
      <c r="D246" s="336"/>
      <c r="E246" s="62" t="s">
        <v>1331</v>
      </c>
      <c r="F246" s="87">
        <v>0</v>
      </c>
      <c r="G246" s="87">
        <v>0</v>
      </c>
      <c r="H246" s="98">
        <f t="shared" si="6"/>
        <v>0</v>
      </c>
    </row>
    <row r="247" spans="1:8">
      <c r="A247" s="60"/>
      <c r="B247" s="335"/>
      <c r="C247" s="335"/>
      <c r="D247" s="336"/>
      <c r="E247" s="4"/>
      <c r="F247" s="87"/>
      <c r="G247" s="87"/>
      <c r="H247" s="98">
        <f t="shared" si="6"/>
        <v>0</v>
      </c>
    </row>
    <row r="248" spans="1:8">
      <c r="A248" s="60"/>
      <c r="B248" s="335"/>
      <c r="C248" s="335"/>
      <c r="D248" s="336"/>
      <c r="E248" s="4"/>
      <c r="F248" s="87"/>
      <c r="G248" s="87"/>
      <c r="H248" s="98">
        <f t="shared" si="6"/>
        <v>0</v>
      </c>
    </row>
    <row r="249" spans="1:8">
      <c r="A249" s="69" t="s">
        <v>1073</v>
      </c>
      <c r="B249" s="254">
        <f>SUM(B7,B8,B9,B10,B11,B12,B18,B19,B22,B23,B24,B25,B26,B27,B33,B34)</f>
        <v>114063.45</v>
      </c>
      <c r="C249" s="254">
        <f>SUM(C7,C8,C9,C10,C11,C12,C18,C19,C22,C23,C24,C25,C26,C27,C33,C34)</f>
        <v>114063.45</v>
      </c>
      <c r="D249" s="87">
        <f>C249-B249</f>
        <v>0</v>
      </c>
      <c r="E249" s="70">
        <f t="shared" ref="E249" si="7">SUM(E7,E8,E9,E10,E11,E12,E18,E19,E22,E23,E24,E25,E26,E27,E33,E34)</f>
        <v>0</v>
      </c>
      <c r="F249" s="87">
        <f>SUM(F226,F210,F194,F168,F164,F120,F104,F46,F35,F23,F7)</f>
        <v>131090.67000000001</v>
      </c>
      <c r="G249" s="87">
        <f>SUM(G226,G210,G194,G168,G164,G120,G104,G46,G35,G23,G7)</f>
        <v>128745.42000000001</v>
      </c>
      <c r="H249" s="87">
        <f>SUM(H226,H210,H194,H168,H164,H120,H104,H46,H35,H23,H7)</f>
        <v>-2345.2499999999982</v>
      </c>
    </row>
    <row r="250" spans="1:8">
      <c r="A250" s="71" t="s">
        <v>1333</v>
      </c>
      <c r="B250" s="87">
        <f>B251</f>
        <v>-8255.5600000000013</v>
      </c>
      <c r="C250" s="87">
        <f>C251</f>
        <v>-10608.21</v>
      </c>
      <c r="D250" s="87">
        <f>D251</f>
        <v>-2352.6499999999978</v>
      </c>
      <c r="E250" s="71" t="s">
        <v>1334</v>
      </c>
      <c r="F250" s="87">
        <f>F251</f>
        <v>0</v>
      </c>
      <c r="G250" s="87">
        <f>G251</f>
        <v>0</v>
      </c>
      <c r="H250" s="87">
        <f>H251</f>
        <v>0</v>
      </c>
    </row>
    <row r="251" spans="1:8">
      <c r="A251" s="63" t="s">
        <v>1335</v>
      </c>
      <c r="B251" s="87">
        <v>-8255.5600000000013</v>
      </c>
      <c r="C251" s="87">
        <v>-10608.21</v>
      </c>
      <c r="D251" s="255">
        <f>C251-B251</f>
        <v>-2352.6499999999978</v>
      </c>
      <c r="E251" s="63" t="s">
        <v>1336</v>
      </c>
      <c r="F251" s="87"/>
      <c r="G251" s="87"/>
      <c r="H251" s="98">
        <f t="shared" si="6"/>
        <v>0</v>
      </c>
    </row>
    <row r="252" spans="1:8">
      <c r="A252" s="71" t="s">
        <v>1907</v>
      </c>
      <c r="B252" s="87"/>
      <c r="C252" s="87"/>
      <c r="D252" s="255"/>
      <c r="E252" s="71" t="s">
        <v>1910</v>
      </c>
      <c r="F252" s="87"/>
      <c r="G252" s="87"/>
      <c r="H252" s="87"/>
    </row>
    <row r="253" spans="1:8">
      <c r="A253" s="71" t="s">
        <v>1908</v>
      </c>
      <c r="B253" s="87">
        <v>28282.78</v>
      </c>
      <c r="C253" s="87">
        <v>28290.18</v>
      </c>
      <c r="D253" s="255">
        <f>C253-B253</f>
        <v>7.4000000000014552</v>
      </c>
      <c r="E253" s="71" t="s">
        <v>1911</v>
      </c>
      <c r="F253" s="87">
        <v>0</v>
      </c>
      <c r="G253" s="87">
        <v>0</v>
      </c>
      <c r="H253" s="87">
        <v>0</v>
      </c>
    </row>
    <row r="254" spans="1:8">
      <c r="A254" s="71" t="s">
        <v>1909</v>
      </c>
      <c r="B254" s="87"/>
      <c r="C254" s="87"/>
      <c r="D254" s="255"/>
      <c r="E254" s="71" t="s">
        <v>1912</v>
      </c>
      <c r="F254" s="87">
        <v>0</v>
      </c>
      <c r="G254" s="87">
        <v>0</v>
      </c>
      <c r="H254" s="87">
        <v>0</v>
      </c>
    </row>
    <row r="255" spans="1:8">
      <c r="A255" s="71" t="s">
        <v>1337</v>
      </c>
      <c r="B255" s="87">
        <f>B256+B257</f>
        <v>0</v>
      </c>
      <c r="C255" s="87">
        <f>C256+C257</f>
        <v>0</v>
      </c>
      <c r="D255" s="255"/>
      <c r="E255" s="71" t="s">
        <v>1338</v>
      </c>
      <c r="F255" s="87">
        <f>F256+F257</f>
        <v>3000</v>
      </c>
      <c r="G255" s="87">
        <f>G256+G257</f>
        <v>3000</v>
      </c>
      <c r="H255" s="87">
        <f>H256+H257</f>
        <v>0</v>
      </c>
    </row>
    <row r="256" spans="1:8">
      <c r="A256" s="66" t="s">
        <v>1339</v>
      </c>
      <c r="B256" s="87"/>
      <c r="C256" s="87"/>
      <c r="D256" s="255"/>
      <c r="E256" s="66" t="s">
        <v>1340</v>
      </c>
      <c r="F256" s="87">
        <v>3000</v>
      </c>
      <c r="G256" s="87">
        <v>3000</v>
      </c>
      <c r="H256" s="98">
        <f t="shared" si="6"/>
        <v>0</v>
      </c>
    </row>
    <row r="257" spans="1:8">
      <c r="A257" s="66" t="s">
        <v>1341</v>
      </c>
      <c r="B257" s="87"/>
      <c r="C257" s="87"/>
      <c r="D257" s="255"/>
      <c r="E257" s="66" t="s">
        <v>1342</v>
      </c>
      <c r="F257" s="87"/>
      <c r="G257" s="87"/>
      <c r="H257" s="96"/>
    </row>
    <row r="258" spans="1:8">
      <c r="A258" s="66"/>
      <c r="B258" s="87"/>
      <c r="C258" s="87"/>
      <c r="D258" s="255"/>
      <c r="E258" s="66"/>
      <c r="F258" s="87"/>
      <c r="G258" s="87"/>
      <c r="H258" s="96"/>
    </row>
    <row r="259" spans="1:8">
      <c r="A259" s="66"/>
      <c r="B259" s="337"/>
      <c r="C259" s="337"/>
      <c r="D259" s="338"/>
      <c r="E259" s="66"/>
      <c r="F259" s="337"/>
      <c r="G259" s="337"/>
      <c r="H259" s="96"/>
    </row>
    <row r="260" spans="1:8" s="67" customFormat="1">
      <c r="A260" s="69" t="s">
        <v>40</v>
      </c>
      <c r="B260" s="254">
        <f>B255+B254+B253+B252+B250+B249</f>
        <v>134090.66999999998</v>
      </c>
      <c r="C260" s="254">
        <f>C255+C254+C253+C252+C250+C249</f>
        <v>131745.41999999998</v>
      </c>
      <c r="D260" s="254">
        <f>D255+D254+D253+D252+D250+D249</f>
        <v>-2345.2499999999964</v>
      </c>
      <c r="E260" s="69" t="s">
        <v>962</v>
      </c>
      <c r="F260" s="331">
        <f>F255+F254+F253+F252+F250+F249</f>
        <v>134090.67000000001</v>
      </c>
      <c r="G260" s="331">
        <f>G255+G254+G253+G252+G250+G249</f>
        <v>131745.42000000001</v>
      </c>
      <c r="H260" s="331">
        <f>H255+H254+H253+H252+H250+H249</f>
        <v>-2345.2499999999982</v>
      </c>
    </row>
    <row r="273" spans="2:7">
      <c r="B273" s="56"/>
      <c r="C273" s="56"/>
      <c r="D273" s="56"/>
      <c r="G273" s="56"/>
    </row>
    <row r="274" spans="2:7">
      <c r="B274" s="56"/>
      <c r="C274" s="56"/>
      <c r="D274" s="56"/>
      <c r="G274" s="56"/>
    </row>
    <row r="275" spans="2:7">
      <c r="B275" s="56"/>
      <c r="C275" s="56"/>
      <c r="D275" s="56"/>
      <c r="G275" s="56"/>
    </row>
    <row r="276" spans="2:7">
      <c r="B276" s="56"/>
      <c r="C276" s="56"/>
      <c r="D276" s="56"/>
      <c r="G276" s="56"/>
    </row>
    <row r="277" spans="2:7">
      <c r="B277" s="56"/>
      <c r="C277" s="56"/>
      <c r="D277" s="56"/>
      <c r="G277" s="56"/>
    </row>
    <row r="278" spans="2:7">
      <c r="B278" s="56"/>
      <c r="C278" s="56"/>
      <c r="D278" s="56"/>
      <c r="G278" s="56"/>
    </row>
    <row r="279" spans="2:7">
      <c r="B279" s="56"/>
      <c r="C279" s="56"/>
      <c r="D279" s="56"/>
      <c r="G279" s="56"/>
    </row>
    <row r="280" spans="2:7">
      <c r="B280" s="56"/>
      <c r="C280" s="56"/>
      <c r="D280" s="56"/>
      <c r="G280" s="56"/>
    </row>
    <row r="281" spans="2:7">
      <c r="B281" s="56"/>
      <c r="C281" s="56"/>
      <c r="D281" s="56"/>
      <c r="G281" s="56"/>
    </row>
    <row r="282" spans="2:7">
      <c r="B282" s="56"/>
      <c r="C282" s="56"/>
      <c r="D282" s="56"/>
      <c r="G282" s="56"/>
    </row>
    <row r="283" spans="2:7">
      <c r="B283" s="56"/>
      <c r="C283" s="56"/>
      <c r="D283" s="56"/>
      <c r="G283" s="56"/>
    </row>
    <row r="284" spans="2:7">
      <c r="B284" s="56"/>
      <c r="C284" s="56"/>
      <c r="D284" s="56"/>
      <c r="G284" s="56"/>
    </row>
    <row r="285" spans="2:7">
      <c r="B285" s="56"/>
      <c r="C285" s="56"/>
      <c r="D285" s="56"/>
      <c r="G285" s="56"/>
    </row>
    <row r="286" spans="2:7">
      <c r="B286" s="56"/>
      <c r="C286" s="56"/>
      <c r="D286" s="56"/>
      <c r="G286" s="56"/>
    </row>
    <row r="287" spans="2:7">
      <c r="B287" s="56"/>
      <c r="C287" s="56"/>
      <c r="D287" s="56"/>
      <c r="G287" s="56"/>
    </row>
    <row r="288" spans="2:7">
      <c r="B288" s="56"/>
      <c r="C288" s="56"/>
      <c r="D288" s="56"/>
      <c r="G288" s="56"/>
    </row>
    <row r="289" spans="2:7">
      <c r="B289" s="56"/>
      <c r="C289" s="56"/>
      <c r="D289" s="56"/>
      <c r="G289" s="56"/>
    </row>
    <row r="290" spans="2:7">
      <c r="B290" s="56"/>
      <c r="C290" s="56"/>
      <c r="D290" s="56"/>
      <c r="G290" s="56"/>
    </row>
    <row r="291" spans="2:7">
      <c r="B291" s="56"/>
      <c r="C291" s="56"/>
      <c r="D291" s="56"/>
      <c r="G291" s="56"/>
    </row>
    <row r="292" spans="2:7">
      <c r="B292" s="56"/>
      <c r="C292" s="56"/>
      <c r="D292" s="56"/>
      <c r="G292" s="56"/>
    </row>
    <row r="293" spans="2:7">
      <c r="B293" s="56"/>
      <c r="C293" s="56"/>
      <c r="D293" s="56"/>
      <c r="G293" s="56"/>
    </row>
    <row r="294" spans="2:7">
      <c r="B294" s="56"/>
      <c r="C294" s="56"/>
      <c r="D294" s="56"/>
      <c r="G294" s="56"/>
    </row>
    <row r="295" spans="2:7">
      <c r="B295" s="56"/>
      <c r="C295" s="56"/>
      <c r="D295" s="56"/>
      <c r="G295" s="56"/>
    </row>
    <row r="296" spans="2:7">
      <c r="B296" s="56"/>
      <c r="C296" s="56"/>
      <c r="D296" s="56"/>
      <c r="G296" s="56"/>
    </row>
    <row r="297" spans="2:7">
      <c r="B297" s="56"/>
      <c r="C297" s="56"/>
      <c r="D297" s="56"/>
      <c r="G297" s="56"/>
    </row>
    <row r="298" spans="2:7">
      <c r="B298" s="56"/>
      <c r="C298" s="56"/>
      <c r="D298" s="56"/>
      <c r="G298" s="56"/>
    </row>
    <row r="299" spans="2:7">
      <c r="B299" s="56"/>
      <c r="C299" s="56"/>
      <c r="D299" s="56"/>
      <c r="G299" s="56"/>
    </row>
    <row r="300" spans="2:7">
      <c r="B300" s="56"/>
      <c r="C300" s="56"/>
      <c r="D300" s="56"/>
      <c r="G300" s="56"/>
    </row>
    <row r="301" spans="2:7">
      <c r="B301" s="56"/>
      <c r="C301" s="56"/>
      <c r="D301" s="56"/>
      <c r="G301" s="56"/>
    </row>
    <row r="302" spans="2:7">
      <c r="B302" s="56"/>
      <c r="C302" s="56"/>
      <c r="D302" s="56"/>
      <c r="G302" s="56"/>
    </row>
    <row r="303" spans="2:7">
      <c r="B303" s="56"/>
      <c r="C303" s="56"/>
      <c r="D303" s="56"/>
      <c r="G303" s="56"/>
    </row>
    <row r="304" spans="2:7">
      <c r="B304" s="56"/>
      <c r="C304" s="56"/>
      <c r="D304" s="56"/>
      <c r="G304" s="56"/>
    </row>
    <row r="305" spans="2:7">
      <c r="B305" s="56"/>
      <c r="C305" s="56"/>
      <c r="D305" s="56"/>
      <c r="G305" s="56"/>
    </row>
    <row r="306" spans="2:7">
      <c r="B306" s="56"/>
      <c r="C306" s="56"/>
      <c r="D306" s="56"/>
      <c r="G306" s="56"/>
    </row>
    <row r="307" spans="2:7">
      <c r="B307" s="56"/>
      <c r="C307" s="56"/>
      <c r="D307" s="56"/>
      <c r="G307" s="56"/>
    </row>
    <row r="308" spans="2:7">
      <c r="B308" s="56"/>
      <c r="C308" s="56"/>
      <c r="D308" s="56"/>
      <c r="G308" s="56"/>
    </row>
    <row r="309" spans="2:7">
      <c r="B309" s="56"/>
      <c r="C309" s="56"/>
      <c r="D309" s="56"/>
      <c r="G309" s="56"/>
    </row>
    <row r="310" spans="2:7">
      <c r="B310" s="56"/>
      <c r="C310" s="56"/>
      <c r="D310" s="56"/>
      <c r="G310" s="56"/>
    </row>
    <row r="311" spans="2:7">
      <c r="B311" s="56"/>
      <c r="C311" s="56"/>
      <c r="D311" s="56"/>
      <c r="G311" s="56"/>
    </row>
    <row r="312" spans="2:7">
      <c r="B312" s="56"/>
      <c r="C312" s="56"/>
      <c r="D312" s="56"/>
      <c r="G312" s="56"/>
    </row>
    <row r="313" spans="2:7">
      <c r="B313" s="56"/>
      <c r="C313" s="56"/>
      <c r="D313" s="56"/>
      <c r="G313" s="56"/>
    </row>
  </sheetData>
  <autoFilter ref="A6:H257"/>
  <mergeCells count="6">
    <mergeCell ref="E5:E6"/>
    <mergeCell ref="A5:A6"/>
    <mergeCell ref="A2:G2"/>
    <mergeCell ref="A4:D4"/>
    <mergeCell ref="E4:H4"/>
    <mergeCell ref="G3:H3"/>
  </mergeCells>
  <phoneticPr fontId="22" type="noConversion"/>
  <printOptions horizontalCentered="1"/>
  <pageMargins left="0" right="0" top="0.59055118110236227" bottom="0" header="0.31496062992125984" footer="0.31496062992125984"/>
  <pageSetup paperSize="9" scale="7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T35"/>
  <sheetViews>
    <sheetView workbookViewId="0">
      <selection activeCell="A27" sqref="A27"/>
    </sheetView>
  </sheetViews>
  <sheetFormatPr defaultRowHeight="14.25"/>
  <cols>
    <col min="1" max="1" width="38.875" style="236" customWidth="1"/>
    <col min="2" max="2" width="13.375" style="236" bestFit="1" customWidth="1"/>
    <col min="3" max="3" width="12.75" style="236" bestFit="1" customWidth="1"/>
    <col min="4" max="4" width="13.5" style="236" bestFit="1" customWidth="1"/>
    <col min="5" max="5" width="12.75" style="236" customWidth="1"/>
    <col min="6" max="6" width="10.625" style="236" bestFit="1" customWidth="1"/>
    <col min="7" max="7" width="12.625" style="236" customWidth="1"/>
    <col min="8" max="8" width="11.75" style="236" customWidth="1"/>
    <col min="9" max="9" width="11.625" style="236" bestFit="1" customWidth="1"/>
    <col min="10" max="10" width="11.5" style="236" bestFit="1" customWidth="1"/>
    <col min="11" max="11" width="11.75" style="236" bestFit="1" customWidth="1"/>
    <col min="12" max="12" width="11.5" style="236" bestFit="1" customWidth="1"/>
    <col min="13" max="13" width="14.125" style="236" customWidth="1"/>
    <col min="14" max="14" width="11.75" style="236" bestFit="1" customWidth="1"/>
    <col min="15" max="15" width="12.75" style="236" bestFit="1" customWidth="1"/>
    <col min="16" max="16" width="10.625" style="236" bestFit="1" customWidth="1"/>
    <col min="17" max="255" width="9" style="236"/>
    <col min="256" max="256" width="38.875" style="236" customWidth="1"/>
    <col min="257" max="257" width="6.875" style="236" customWidth="1"/>
    <col min="258" max="258" width="13.625" style="236" customWidth="1"/>
    <col min="259" max="259" width="13.125" style="236" customWidth="1"/>
    <col min="260" max="260" width="9.75" style="236" customWidth="1"/>
    <col min="261" max="261" width="11.25" style="236" customWidth="1"/>
    <col min="262" max="262" width="12" style="236" customWidth="1"/>
    <col min="263" max="263" width="12.5" style="236" customWidth="1"/>
    <col min="264" max="264" width="6.625" style="236" customWidth="1"/>
    <col min="265" max="265" width="12.875" style="236" customWidth="1"/>
    <col min="266" max="266" width="10.625" style="236" customWidth="1"/>
    <col min="267" max="267" width="8.625" style="236" customWidth="1"/>
    <col min="268" max="268" width="12.25" style="236" customWidth="1"/>
    <col min="269" max="269" width="12" style="236" customWidth="1"/>
    <col min="270" max="270" width="9.25" style="236" customWidth="1"/>
    <col min="271" max="271" width="11.875" style="236" customWidth="1"/>
    <col min="272" max="272" width="68" style="236" customWidth="1"/>
    <col min="273" max="511" width="9" style="236"/>
    <col min="512" max="512" width="38.875" style="236" customWidth="1"/>
    <col min="513" max="513" width="6.875" style="236" customWidth="1"/>
    <col min="514" max="514" width="13.625" style="236" customWidth="1"/>
    <col min="515" max="515" width="13.125" style="236" customWidth="1"/>
    <col min="516" max="516" width="9.75" style="236" customWidth="1"/>
    <col min="517" max="517" width="11.25" style="236" customWidth="1"/>
    <col min="518" max="518" width="12" style="236" customWidth="1"/>
    <col min="519" max="519" width="12.5" style="236" customWidth="1"/>
    <col min="520" max="520" width="6.625" style="236" customWidth="1"/>
    <col min="521" max="521" width="12.875" style="236" customWidth="1"/>
    <col min="522" max="522" width="10.625" style="236" customWidth="1"/>
    <col min="523" max="523" width="8.625" style="236" customWidth="1"/>
    <col min="524" max="524" width="12.25" style="236" customWidth="1"/>
    <col min="525" max="525" width="12" style="236" customWidth="1"/>
    <col min="526" max="526" width="9.25" style="236" customWidth="1"/>
    <col min="527" max="527" width="11.875" style="236" customWidth="1"/>
    <col min="528" max="528" width="68" style="236" customWidth="1"/>
    <col min="529" max="767" width="9" style="236"/>
    <col min="768" max="768" width="38.875" style="236" customWidth="1"/>
    <col min="769" max="769" width="6.875" style="236" customWidth="1"/>
    <col min="770" max="770" width="13.625" style="236" customWidth="1"/>
    <col min="771" max="771" width="13.125" style="236" customWidth="1"/>
    <col min="772" max="772" width="9.75" style="236" customWidth="1"/>
    <col min="773" max="773" width="11.25" style="236" customWidth="1"/>
    <col min="774" max="774" width="12" style="236" customWidth="1"/>
    <col min="775" max="775" width="12.5" style="236" customWidth="1"/>
    <col min="776" max="776" width="6.625" style="236" customWidth="1"/>
    <col min="777" max="777" width="12.875" style="236" customWidth="1"/>
    <col min="778" max="778" width="10.625" style="236" customWidth="1"/>
    <col min="779" max="779" width="8.625" style="236" customWidth="1"/>
    <col min="780" max="780" width="12.25" style="236" customWidth="1"/>
    <col min="781" max="781" width="12" style="236" customWidth="1"/>
    <col min="782" max="782" width="9.25" style="236" customWidth="1"/>
    <col min="783" max="783" width="11.875" style="236" customWidth="1"/>
    <col min="784" max="784" width="68" style="236" customWidth="1"/>
    <col min="785" max="1023" width="9" style="236"/>
    <col min="1024" max="1024" width="38.875" style="236" customWidth="1"/>
    <col min="1025" max="1025" width="6.875" style="236" customWidth="1"/>
    <col min="1026" max="1026" width="13.625" style="236" customWidth="1"/>
    <col min="1027" max="1027" width="13.125" style="236" customWidth="1"/>
    <col min="1028" max="1028" width="9.75" style="236" customWidth="1"/>
    <col min="1029" max="1029" width="11.25" style="236" customWidth="1"/>
    <col min="1030" max="1030" width="12" style="236" customWidth="1"/>
    <col min="1031" max="1031" width="12.5" style="236" customWidth="1"/>
    <col min="1032" max="1032" width="6.625" style="236" customWidth="1"/>
    <col min="1033" max="1033" width="12.875" style="236" customWidth="1"/>
    <col min="1034" max="1034" width="10.625" style="236" customWidth="1"/>
    <col min="1035" max="1035" width="8.625" style="236" customWidth="1"/>
    <col min="1036" max="1036" width="12.25" style="236" customWidth="1"/>
    <col min="1037" max="1037" width="12" style="236" customWidth="1"/>
    <col min="1038" max="1038" width="9.25" style="236" customWidth="1"/>
    <col min="1039" max="1039" width="11.875" style="236" customWidth="1"/>
    <col min="1040" max="1040" width="68" style="236" customWidth="1"/>
    <col min="1041" max="1279" width="9" style="236"/>
    <col min="1280" max="1280" width="38.875" style="236" customWidth="1"/>
    <col min="1281" max="1281" width="6.875" style="236" customWidth="1"/>
    <col min="1282" max="1282" width="13.625" style="236" customWidth="1"/>
    <col min="1283" max="1283" width="13.125" style="236" customWidth="1"/>
    <col min="1284" max="1284" width="9.75" style="236" customWidth="1"/>
    <col min="1285" max="1285" width="11.25" style="236" customWidth="1"/>
    <col min="1286" max="1286" width="12" style="236" customWidth="1"/>
    <col min="1287" max="1287" width="12.5" style="236" customWidth="1"/>
    <col min="1288" max="1288" width="6.625" style="236" customWidth="1"/>
    <col min="1289" max="1289" width="12.875" style="236" customWidth="1"/>
    <col min="1290" max="1290" width="10.625" style="236" customWidth="1"/>
    <col min="1291" max="1291" width="8.625" style="236" customWidth="1"/>
    <col min="1292" max="1292" width="12.25" style="236" customWidth="1"/>
    <col min="1293" max="1293" width="12" style="236" customWidth="1"/>
    <col min="1294" max="1294" width="9.25" style="236" customWidth="1"/>
    <col min="1295" max="1295" width="11.875" style="236" customWidth="1"/>
    <col min="1296" max="1296" width="68" style="236" customWidth="1"/>
    <col min="1297" max="1535" width="9" style="236"/>
    <col min="1536" max="1536" width="38.875" style="236" customWidth="1"/>
    <col min="1537" max="1537" width="6.875" style="236" customWidth="1"/>
    <col min="1538" max="1538" width="13.625" style="236" customWidth="1"/>
    <col min="1539" max="1539" width="13.125" style="236" customWidth="1"/>
    <col min="1540" max="1540" width="9.75" style="236" customWidth="1"/>
    <col min="1541" max="1541" width="11.25" style="236" customWidth="1"/>
    <col min="1542" max="1542" width="12" style="236" customWidth="1"/>
    <col min="1543" max="1543" width="12.5" style="236" customWidth="1"/>
    <col min="1544" max="1544" width="6.625" style="236" customWidth="1"/>
    <col min="1545" max="1545" width="12.875" style="236" customWidth="1"/>
    <col min="1546" max="1546" width="10.625" style="236" customWidth="1"/>
    <col min="1547" max="1547" width="8.625" style="236" customWidth="1"/>
    <col min="1548" max="1548" width="12.25" style="236" customWidth="1"/>
    <col min="1549" max="1549" width="12" style="236" customWidth="1"/>
    <col min="1550" max="1550" width="9.25" style="236" customWidth="1"/>
    <col min="1551" max="1551" width="11.875" style="236" customWidth="1"/>
    <col min="1552" max="1552" width="68" style="236" customWidth="1"/>
    <col min="1553" max="1791" width="9" style="236"/>
    <col min="1792" max="1792" width="38.875" style="236" customWidth="1"/>
    <col min="1793" max="1793" width="6.875" style="236" customWidth="1"/>
    <col min="1794" max="1794" width="13.625" style="236" customWidth="1"/>
    <col min="1795" max="1795" width="13.125" style="236" customWidth="1"/>
    <col min="1796" max="1796" width="9.75" style="236" customWidth="1"/>
    <col min="1797" max="1797" width="11.25" style="236" customWidth="1"/>
    <col min="1798" max="1798" width="12" style="236" customWidth="1"/>
    <col min="1799" max="1799" width="12.5" style="236" customWidth="1"/>
    <col min="1800" max="1800" width="6.625" style="236" customWidth="1"/>
    <col min="1801" max="1801" width="12.875" style="236" customWidth="1"/>
    <col min="1802" max="1802" width="10.625" style="236" customWidth="1"/>
    <col min="1803" max="1803" width="8.625" style="236" customWidth="1"/>
    <col min="1804" max="1804" width="12.25" style="236" customWidth="1"/>
    <col min="1805" max="1805" width="12" style="236" customWidth="1"/>
    <col min="1806" max="1806" width="9.25" style="236" customWidth="1"/>
    <col min="1807" max="1807" width="11.875" style="236" customWidth="1"/>
    <col min="1808" max="1808" width="68" style="236" customWidth="1"/>
    <col min="1809" max="2047" width="9" style="236"/>
    <col min="2048" max="2048" width="38.875" style="236" customWidth="1"/>
    <col min="2049" max="2049" width="6.875" style="236" customWidth="1"/>
    <col min="2050" max="2050" width="13.625" style="236" customWidth="1"/>
    <col min="2051" max="2051" width="13.125" style="236" customWidth="1"/>
    <col min="2052" max="2052" width="9.75" style="236" customWidth="1"/>
    <col min="2053" max="2053" width="11.25" style="236" customWidth="1"/>
    <col min="2054" max="2054" width="12" style="236" customWidth="1"/>
    <col min="2055" max="2055" width="12.5" style="236" customWidth="1"/>
    <col min="2056" max="2056" width="6.625" style="236" customWidth="1"/>
    <col min="2057" max="2057" width="12.875" style="236" customWidth="1"/>
    <col min="2058" max="2058" width="10.625" style="236" customWidth="1"/>
    <col min="2059" max="2059" width="8.625" style="236" customWidth="1"/>
    <col min="2060" max="2060" width="12.25" style="236" customWidth="1"/>
    <col min="2061" max="2061" width="12" style="236" customWidth="1"/>
    <col min="2062" max="2062" width="9.25" style="236" customWidth="1"/>
    <col min="2063" max="2063" width="11.875" style="236" customWidth="1"/>
    <col min="2064" max="2064" width="68" style="236" customWidth="1"/>
    <col min="2065" max="2303" width="9" style="236"/>
    <col min="2304" max="2304" width="38.875" style="236" customWidth="1"/>
    <col min="2305" max="2305" width="6.875" style="236" customWidth="1"/>
    <col min="2306" max="2306" width="13.625" style="236" customWidth="1"/>
    <col min="2307" max="2307" width="13.125" style="236" customWidth="1"/>
    <col min="2308" max="2308" width="9.75" style="236" customWidth="1"/>
    <col min="2309" max="2309" width="11.25" style="236" customWidth="1"/>
    <col min="2310" max="2310" width="12" style="236" customWidth="1"/>
    <col min="2311" max="2311" width="12.5" style="236" customWidth="1"/>
    <col min="2312" max="2312" width="6.625" style="236" customWidth="1"/>
    <col min="2313" max="2313" width="12.875" style="236" customWidth="1"/>
    <col min="2314" max="2314" width="10.625" style="236" customWidth="1"/>
    <col min="2315" max="2315" width="8.625" style="236" customWidth="1"/>
    <col min="2316" max="2316" width="12.25" style="236" customWidth="1"/>
    <col min="2317" max="2317" width="12" style="236" customWidth="1"/>
    <col min="2318" max="2318" width="9.25" style="236" customWidth="1"/>
    <col min="2319" max="2319" width="11.875" style="236" customWidth="1"/>
    <col min="2320" max="2320" width="68" style="236" customWidth="1"/>
    <col min="2321" max="2559" width="9" style="236"/>
    <col min="2560" max="2560" width="38.875" style="236" customWidth="1"/>
    <col min="2561" max="2561" width="6.875" style="236" customWidth="1"/>
    <col min="2562" max="2562" width="13.625" style="236" customWidth="1"/>
    <col min="2563" max="2563" width="13.125" style="236" customWidth="1"/>
    <col min="2564" max="2564" width="9.75" style="236" customWidth="1"/>
    <col min="2565" max="2565" width="11.25" style="236" customWidth="1"/>
    <col min="2566" max="2566" width="12" style="236" customWidth="1"/>
    <col min="2567" max="2567" width="12.5" style="236" customWidth="1"/>
    <col min="2568" max="2568" width="6.625" style="236" customWidth="1"/>
    <col min="2569" max="2569" width="12.875" style="236" customWidth="1"/>
    <col min="2570" max="2570" width="10.625" style="236" customWidth="1"/>
    <col min="2571" max="2571" width="8.625" style="236" customWidth="1"/>
    <col min="2572" max="2572" width="12.25" style="236" customWidth="1"/>
    <col min="2573" max="2573" width="12" style="236" customWidth="1"/>
    <col min="2574" max="2574" width="9.25" style="236" customWidth="1"/>
    <col min="2575" max="2575" width="11.875" style="236" customWidth="1"/>
    <col min="2576" max="2576" width="68" style="236" customWidth="1"/>
    <col min="2577" max="2815" width="9" style="236"/>
    <col min="2816" max="2816" width="38.875" style="236" customWidth="1"/>
    <col min="2817" max="2817" width="6.875" style="236" customWidth="1"/>
    <col min="2818" max="2818" width="13.625" style="236" customWidth="1"/>
    <col min="2819" max="2819" width="13.125" style="236" customWidth="1"/>
    <col min="2820" max="2820" width="9.75" style="236" customWidth="1"/>
    <col min="2821" max="2821" width="11.25" style="236" customWidth="1"/>
    <col min="2822" max="2822" width="12" style="236" customWidth="1"/>
    <col min="2823" max="2823" width="12.5" style="236" customWidth="1"/>
    <col min="2824" max="2824" width="6.625" style="236" customWidth="1"/>
    <col min="2825" max="2825" width="12.875" style="236" customWidth="1"/>
    <col min="2826" max="2826" width="10.625" style="236" customWidth="1"/>
    <col min="2827" max="2827" width="8.625" style="236" customWidth="1"/>
    <col min="2828" max="2828" width="12.25" style="236" customWidth="1"/>
    <col min="2829" max="2829" width="12" style="236" customWidth="1"/>
    <col min="2830" max="2830" width="9.25" style="236" customWidth="1"/>
    <col min="2831" max="2831" width="11.875" style="236" customWidth="1"/>
    <col min="2832" max="2832" width="68" style="236" customWidth="1"/>
    <col min="2833" max="3071" width="9" style="236"/>
    <col min="3072" max="3072" width="38.875" style="236" customWidth="1"/>
    <col min="3073" max="3073" width="6.875" style="236" customWidth="1"/>
    <col min="3074" max="3074" width="13.625" style="236" customWidth="1"/>
    <col min="3075" max="3075" width="13.125" style="236" customWidth="1"/>
    <col min="3076" max="3076" width="9.75" style="236" customWidth="1"/>
    <col min="3077" max="3077" width="11.25" style="236" customWidth="1"/>
    <col min="3078" max="3078" width="12" style="236" customWidth="1"/>
    <col min="3079" max="3079" width="12.5" style="236" customWidth="1"/>
    <col min="3080" max="3080" width="6.625" style="236" customWidth="1"/>
    <col min="3081" max="3081" width="12.875" style="236" customWidth="1"/>
    <col min="3082" max="3082" width="10.625" style="236" customWidth="1"/>
    <col min="3083" max="3083" width="8.625" style="236" customWidth="1"/>
    <col min="3084" max="3084" width="12.25" style="236" customWidth="1"/>
    <col min="3085" max="3085" width="12" style="236" customWidth="1"/>
    <col min="3086" max="3086" width="9.25" style="236" customWidth="1"/>
    <col min="3087" max="3087" width="11.875" style="236" customWidth="1"/>
    <col min="3088" max="3088" width="68" style="236" customWidth="1"/>
    <col min="3089" max="3327" width="9" style="236"/>
    <col min="3328" max="3328" width="38.875" style="236" customWidth="1"/>
    <col min="3329" max="3329" width="6.875" style="236" customWidth="1"/>
    <col min="3330" max="3330" width="13.625" style="236" customWidth="1"/>
    <col min="3331" max="3331" width="13.125" style="236" customWidth="1"/>
    <col min="3332" max="3332" width="9.75" style="236" customWidth="1"/>
    <col min="3333" max="3333" width="11.25" style="236" customWidth="1"/>
    <col min="3334" max="3334" width="12" style="236" customWidth="1"/>
    <col min="3335" max="3335" width="12.5" style="236" customWidth="1"/>
    <col min="3336" max="3336" width="6.625" style="236" customWidth="1"/>
    <col min="3337" max="3337" width="12.875" style="236" customWidth="1"/>
    <col min="3338" max="3338" width="10.625" style="236" customWidth="1"/>
    <col min="3339" max="3339" width="8.625" style="236" customWidth="1"/>
    <col min="3340" max="3340" width="12.25" style="236" customWidth="1"/>
    <col min="3341" max="3341" width="12" style="236" customWidth="1"/>
    <col min="3342" max="3342" width="9.25" style="236" customWidth="1"/>
    <col min="3343" max="3343" width="11.875" style="236" customWidth="1"/>
    <col min="3344" max="3344" width="68" style="236" customWidth="1"/>
    <col min="3345" max="3583" width="9" style="236"/>
    <col min="3584" max="3584" width="38.875" style="236" customWidth="1"/>
    <col min="3585" max="3585" width="6.875" style="236" customWidth="1"/>
    <col min="3586" max="3586" width="13.625" style="236" customWidth="1"/>
    <col min="3587" max="3587" width="13.125" style="236" customWidth="1"/>
    <col min="3588" max="3588" width="9.75" style="236" customWidth="1"/>
    <col min="3589" max="3589" width="11.25" style="236" customWidth="1"/>
    <col min="3590" max="3590" width="12" style="236" customWidth="1"/>
    <col min="3591" max="3591" width="12.5" style="236" customWidth="1"/>
    <col min="3592" max="3592" width="6.625" style="236" customWidth="1"/>
    <col min="3593" max="3593" width="12.875" style="236" customWidth="1"/>
    <col min="3594" max="3594" width="10.625" style="236" customWidth="1"/>
    <col min="3595" max="3595" width="8.625" style="236" customWidth="1"/>
    <col min="3596" max="3596" width="12.25" style="236" customWidth="1"/>
    <col min="3597" max="3597" width="12" style="236" customWidth="1"/>
    <col min="3598" max="3598" width="9.25" style="236" customWidth="1"/>
    <col min="3599" max="3599" width="11.875" style="236" customWidth="1"/>
    <col min="3600" max="3600" width="68" style="236" customWidth="1"/>
    <col min="3601" max="3839" width="9" style="236"/>
    <col min="3840" max="3840" width="38.875" style="236" customWidth="1"/>
    <col min="3841" max="3841" width="6.875" style="236" customWidth="1"/>
    <col min="3842" max="3842" width="13.625" style="236" customWidth="1"/>
    <col min="3843" max="3843" width="13.125" style="236" customWidth="1"/>
    <col min="3844" max="3844" width="9.75" style="236" customWidth="1"/>
    <col min="3845" max="3845" width="11.25" style="236" customWidth="1"/>
    <col min="3846" max="3846" width="12" style="236" customWidth="1"/>
    <col min="3847" max="3847" width="12.5" style="236" customWidth="1"/>
    <col min="3848" max="3848" width="6.625" style="236" customWidth="1"/>
    <col min="3849" max="3849" width="12.875" style="236" customWidth="1"/>
    <col min="3850" max="3850" width="10.625" style="236" customWidth="1"/>
    <col min="3851" max="3851" width="8.625" style="236" customWidth="1"/>
    <col min="3852" max="3852" width="12.25" style="236" customWidth="1"/>
    <col min="3853" max="3853" width="12" style="236" customWidth="1"/>
    <col min="3854" max="3854" width="9.25" style="236" customWidth="1"/>
    <col min="3855" max="3855" width="11.875" style="236" customWidth="1"/>
    <col min="3856" max="3856" width="68" style="236" customWidth="1"/>
    <col min="3857" max="4095" width="9" style="236"/>
    <col min="4096" max="4096" width="38.875" style="236" customWidth="1"/>
    <col min="4097" max="4097" width="6.875" style="236" customWidth="1"/>
    <col min="4098" max="4098" width="13.625" style="236" customWidth="1"/>
    <col min="4099" max="4099" width="13.125" style="236" customWidth="1"/>
    <col min="4100" max="4100" width="9.75" style="236" customWidth="1"/>
    <col min="4101" max="4101" width="11.25" style="236" customWidth="1"/>
    <col min="4102" max="4102" width="12" style="236" customWidth="1"/>
    <col min="4103" max="4103" width="12.5" style="236" customWidth="1"/>
    <col min="4104" max="4104" width="6.625" style="236" customWidth="1"/>
    <col min="4105" max="4105" width="12.875" style="236" customWidth="1"/>
    <col min="4106" max="4106" width="10.625" style="236" customWidth="1"/>
    <col min="4107" max="4107" width="8.625" style="236" customWidth="1"/>
    <col min="4108" max="4108" width="12.25" style="236" customWidth="1"/>
    <col min="4109" max="4109" width="12" style="236" customWidth="1"/>
    <col min="4110" max="4110" width="9.25" style="236" customWidth="1"/>
    <col min="4111" max="4111" width="11.875" style="236" customWidth="1"/>
    <col min="4112" max="4112" width="68" style="236" customWidth="1"/>
    <col min="4113" max="4351" width="9" style="236"/>
    <col min="4352" max="4352" width="38.875" style="236" customWidth="1"/>
    <col min="4353" max="4353" width="6.875" style="236" customWidth="1"/>
    <col min="4354" max="4354" width="13.625" style="236" customWidth="1"/>
    <col min="4355" max="4355" width="13.125" style="236" customWidth="1"/>
    <col min="4356" max="4356" width="9.75" style="236" customWidth="1"/>
    <col min="4357" max="4357" width="11.25" style="236" customWidth="1"/>
    <col min="4358" max="4358" width="12" style="236" customWidth="1"/>
    <col min="4359" max="4359" width="12.5" style="236" customWidth="1"/>
    <col min="4360" max="4360" width="6.625" style="236" customWidth="1"/>
    <col min="4361" max="4361" width="12.875" style="236" customWidth="1"/>
    <col min="4362" max="4362" width="10.625" style="236" customWidth="1"/>
    <col min="4363" max="4363" width="8.625" style="236" customWidth="1"/>
    <col min="4364" max="4364" width="12.25" style="236" customWidth="1"/>
    <col min="4365" max="4365" width="12" style="236" customWidth="1"/>
    <col min="4366" max="4366" width="9.25" style="236" customWidth="1"/>
    <col min="4367" max="4367" width="11.875" style="236" customWidth="1"/>
    <col min="4368" max="4368" width="68" style="236" customWidth="1"/>
    <col min="4369" max="4607" width="9" style="236"/>
    <col min="4608" max="4608" width="38.875" style="236" customWidth="1"/>
    <col min="4609" max="4609" width="6.875" style="236" customWidth="1"/>
    <col min="4610" max="4610" width="13.625" style="236" customWidth="1"/>
    <col min="4611" max="4611" width="13.125" style="236" customWidth="1"/>
    <col min="4612" max="4612" width="9.75" style="236" customWidth="1"/>
    <col min="4613" max="4613" width="11.25" style="236" customWidth="1"/>
    <col min="4614" max="4614" width="12" style="236" customWidth="1"/>
    <col min="4615" max="4615" width="12.5" style="236" customWidth="1"/>
    <col min="4616" max="4616" width="6.625" style="236" customWidth="1"/>
    <col min="4617" max="4617" width="12.875" style="236" customWidth="1"/>
    <col min="4618" max="4618" width="10.625" style="236" customWidth="1"/>
    <col min="4619" max="4619" width="8.625" style="236" customWidth="1"/>
    <col min="4620" max="4620" width="12.25" style="236" customWidth="1"/>
    <col min="4621" max="4621" width="12" style="236" customWidth="1"/>
    <col min="4622" max="4622" width="9.25" style="236" customWidth="1"/>
    <col min="4623" max="4623" width="11.875" style="236" customWidth="1"/>
    <col min="4624" max="4624" width="68" style="236" customWidth="1"/>
    <col min="4625" max="4863" width="9" style="236"/>
    <col min="4864" max="4864" width="38.875" style="236" customWidth="1"/>
    <col min="4865" max="4865" width="6.875" style="236" customWidth="1"/>
    <col min="4866" max="4866" width="13.625" style="236" customWidth="1"/>
    <col min="4867" max="4867" width="13.125" style="236" customWidth="1"/>
    <col min="4868" max="4868" width="9.75" style="236" customWidth="1"/>
    <col min="4869" max="4869" width="11.25" style="236" customWidth="1"/>
    <col min="4870" max="4870" width="12" style="236" customWidth="1"/>
    <col min="4871" max="4871" width="12.5" style="236" customWidth="1"/>
    <col min="4872" max="4872" width="6.625" style="236" customWidth="1"/>
    <col min="4873" max="4873" width="12.875" style="236" customWidth="1"/>
    <col min="4874" max="4874" width="10.625" style="236" customWidth="1"/>
    <col min="4875" max="4875" width="8.625" style="236" customWidth="1"/>
    <col min="4876" max="4876" width="12.25" style="236" customWidth="1"/>
    <col min="4877" max="4877" width="12" style="236" customWidth="1"/>
    <col min="4878" max="4878" width="9.25" style="236" customWidth="1"/>
    <col min="4879" max="4879" width="11.875" style="236" customWidth="1"/>
    <col min="4880" max="4880" width="68" style="236" customWidth="1"/>
    <col min="4881" max="5119" width="9" style="236"/>
    <col min="5120" max="5120" width="38.875" style="236" customWidth="1"/>
    <col min="5121" max="5121" width="6.875" style="236" customWidth="1"/>
    <col min="5122" max="5122" width="13.625" style="236" customWidth="1"/>
    <col min="5123" max="5123" width="13.125" style="236" customWidth="1"/>
    <col min="5124" max="5124" width="9.75" style="236" customWidth="1"/>
    <col min="5125" max="5125" width="11.25" style="236" customWidth="1"/>
    <col min="5126" max="5126" width="12" style="236" customWidth="1"/>
    <col min="5127" max="5127" width="12.5" style="236" customWidth="1"/>
    <col min="5128" max="5128" width="6.625" style="236" customWidth="1"/>
    <col min="5129" max="5129" width="12.875" style="236" customWidth="1"/>
    <col min="5130" max="5130" width="10.625" style="236" customWidth="1"/>
    <col min="5131" max="5131" width="8.625" style="236" customWidth="1"/>
    <col min="5132" max="5132" width="12.25" style="236" customWidth="1"/>
    <col min="5133" max="5133" width="12" style="236" customWidth="1"/>
    <col min="5134" max="5134" width="9.25" style="236" customWidth="1"/>
    <col min="5135" max="5135" width="11.875" style="236" customWidth="1"/>
    <col min="5136" max="5136" width="68" style="236" customWidth="1"/>
    <col min="5137" max="5375" width="9" style="236"/>
    <col min="5376" max="5376" width="38.875" style="236" customWidth="1"/>
    <col min="5377" max="5377" width="6.875" style="236" customWidth="1"/>
    <col min="5378" max="5378" width="13.625" style="236" customWidth="1"/>
    <col min="5379" max="5379" width="13.125" style="236" customWidth="1"/>
    <col min="5380" max="5380" width="9.75" style="236" customWidth="1"/>
    <col min="5381" max="5381" width="11.25" style="236" customWidth="1"/>
    <col min="5382" max="5382" width="12" style="236" customWidth="1"/>
    <col min="5383" max="5383" width="12.5" style="236" customWidth="1"/>
    <col min="5384" max="5384" width="6.625" style="236" customWidth="1"/>
    <col min="5385" max="5385" width="12.875" style="236" customWidth="1"/>
    <col min="5386" max="5386" width="10.625" style="236" customWidth="1"/>
    <col min="5387" max="5387" width="8.625" style="236" customWidth="1"/>
    <col min="5388" max="5388" width="12.25" style="236" customWidth="1"/>
    <col min="5389" max="5389" width="12" style="236" customWidth="1"/>
    <col min="5390" max="5390" width="9.25" style="236" customWidth="1"/>
    <col min="5391" max="5391" width="11.875" style="236" customWidth="1"/>
    <col min="5392" max="5392" width="68" style="236" customWidth="1"/>
    <col min="5393" max="5631" width="9" style="236"/>
    <col min="5632" max="5632" width="38.875" style="236" customWidth="1"/>
    <col min="5633" max="5633" width="6.875" style="236" customWidth="1"/>
    <col min="5634" max="5634" width="13.625" style="236" customWidth="1"/>
    <col min="5635" max="5635" width="13.125" style="236" customWidth="1"/>
    <col min="5636" max="5636" width="9.75" style="236" customWidth="1"/>
    <col min="5637" max="5637" width="11.25" style="236" customWidth="1"/>
    <col min="5638" max="5638" width="12" style="236" customWidth="1"/>
    <col min="5639" max="5639" width="12.5" style="236" customWidth="1"/>
    <col min="5640" max="5640" width="6.625" style="236" customWidth="1"/>
    <col min="5641" max="5641" width="12.875" style="236" customWidth="1"/>
    <col min="5642" max="5642" width="10.625" style="236" customWidth="1"/>
    <col min="5643" max="5643" width="8.625" style="236" customWidth="1"/>
    <col min="5644" max="5644" width="12.25" style="236" customWidth="1"/>
    <col min="5645" max="5645" width="12" style="236" customWidth="1"/>
    <col min="5646" max="5646" width="9.25" style="236" customWidth="1"/>
    <col min="5647" max="5647" width="11.875" style="236" customWidth="1"/>
    <col min="5648" max="5648" width="68" style="236" customWidth="1"/>
    <col min="5649" max="5887" width="9" style="236"/>
    <col min="5888" max="5888" width="38.875" style="236" customWidth="1"/>
    <col min="5889" max="5889" width="6.875" style="236" customWidth="1"/>
    <col min="5890" max="5890" width="13.625" style="236" customWidth="1"/>
    <col min="5891" max="5891" width="13.125" style="236" customWidth="1"/>
    <col min="5892" max="5892" width="9.75" style="236" customWidth="1"/>
    <col min="5893" max="5893" width="11.25" style="236" customWidth="1"/>
    <col min="5894" max="5894" width="12" style="236" customWidth="1"/>
    <col min="5895" max="5895" width="12.5" style="236" customWidth="1"/>
    <col min="5896" max="5896" width="6.625" style="236" customWidth="1"/>
    <col min="5897" max="5897" width="12.875" style="236" customWidth="1"/>
    <col min="5898" max="5898" width="10.625" style="236" customWidth="1"/>
    <col min="5899" max="5899" width="8.625" style="236" customWidth="1"/>
    <col min="5900" max="5900" width="12.25" style="236" customWidth="1"/>
    <col min="5901" max="5901" width="12" style="236" customWidth="1"/>
    <col min="5902" max="5902" width="9.25" style="236" customWidth="1"/>
    <col min="5903" max="5903" width="11.875" style="236" customWidth="1"/>
    <col min="5904" max="5904" width="68" style="236" customWidth="1"/>
    <col min="5905" max="6143" width="9" style="236"/>
    <col min="6144" max="6144" width="38.875" style="236" customWidth="1"/>
    <col min="6145" max="6145" width="6.875" style="236" customWidth="1"/>
    <col min="6146" max="6146" width="13.625" style="236" customWidth="1"/>
    <col min="6147" max="6147" width="13.125" style="236" customWidth="1"/>
    <col min="6148" max="6148" width="9.75" style="236" customWidth="1"/>
    <col min="6149" max="6149" width="11.25" style="236" customWidth="1"/>
    <col min="6150" max="6150" width="12" style="236" customWidth="1"/>
    <col min="6151" max="6151" width="12.5" style="236" customWidth="1"/>
    <col min="6152" max="6152" width="6.625" style="236" customWidth="1"/>
    <col min="6153" max="6153" width="12.875" style="236" customWidth="1"/>
    <col min="6154" max="6154" width="10.625" style="236" customWidth="1"/>
    <col min="6155" max="6155" width="8.625" style="236" customWidth="1"/>
    <col min="6156" max="6156" width="12.25" style="236" customWidth="1"/>
    <col min="6157" max="6157" width="12" style="236" customWidth="1"/>
    <col min="6158" max="6158" width="9.25" style="236" customWidth="1"/>
    <col min="6159" max="6159" width="11.875" style="236" customWidth="1"/>
    <col min="6160" max="6160" width="68" style="236" customWidth="1"/>
    <col min="6161" max="6399" width="9" style="236"/>
    <col min="6400" max="6400" width="38.875" style="236" customWidth="1"/>
    <col min="6401" max="6401" width="6.875" style="236" customWidth="1"/>
    <col min="6402" max="6402" width="13.625" style="236" customWidth="1"/>
    <col min="6403" max="6403" width="13.125" style="236" customWidth="1"/>
    <col min="6404" max="6404" width="9.75" style="236" customWidth="1"/>
    <col min="6405" max="6405" width="11.25" style="236" customWidth="1"/>
    <col min="6406" max="6406" width="12" style="236" customWidth="1"/>
    <col min="6407" max="6407" width="12.5" style="236" customWidth="1"/>
    <col min="6408" max="6408" width="6.625" style="236" customWidth="1"/>
    <col min="6409" max="6409" width="12.875" style="236" customWidth="1"/>
    <col min="6410" max="6410" width="10.625" style="236" customWidth="1"/>
    <col min="6411" max="6411" width="8.625" style="236" customWidth="1"/>
    <col min="6412" max="6412" width="12.25" style="236" customWidth="1"/>
    <col min="6413" max="6413" width="12" style="236" customWidth="1"/>
    <col min="6414" max="6414" width="9.25" style="236" customWidth="1"/>
    <col min="6415" max="6415" width="11.875" style="236" customWidth="1"/>
    <col min="6416" max="6416" width="68" style="236" customWidth="1"/>
    <col min="6417" max="6655" width="9" style="236"/>
    <col min="6656" max="6656" width="38.875" style="236" customWidth="1"/>
    <col min="6657" max="6657" width="6.875" style="236" customWidth="1"/>
    <col min="6658" max="6658" width="13.625" style="236" customWidth="1"/>
    <col min="6659" max="6659" width="13.125" style="236" customWidth="1"/>
    <col min="6660" max="6660" width="9.75" style="236" customWidth="1"/>
    <col min="6661" max="6661" width="11.25" style="236" customWidth="1"/>
    <col min="6662" max="6662" width="12" style="236" customWidth="1"/>
    <col min="6663" max="6663" width="12.5" style="236" customWidth="1"/>
    <col min="6664" max="6664" width="6.625" style="236" customWidth="1"/>
    <col min="6665" max="6665" width="12.875" style="236" customWidth="1"/>
    <col min="6666" max="6666" width="10.625" style="236" customWidth="1"/>
    <col min="6667" max="6667" width="8.625" style="236" customWidth="1"/>
    <col min="6668" max="6668" width="12.25" style="236" customWidth="1"/>
    <col min="6669" max="6669" width="12" style="236" customWidth="1"/>
    <col min="6670" max="6670" width="9.25" style="236" customWidth="1"/>
    <col min="6671" max="6671" width="11.875" style="236" customWidth="1"/>
    <col min="6672" max="6672" width="68" style="236" customWidth="1"/>
    <col min="6673" max="6911" width="9" style="236"/>
    <col min="6912" max="6912" width="38.875" style="236" customWidth="1"/>
    <col min="6913" max="6913" width="6.875" style="236" customWidth="1"/>
    <col min="6914" max="6914" width="13.625" style="236" customWidth="1"/>
    <col min="6915" max="6915" width="13.125" style="236" customWidth="1"/>
    <col min="6916" max="6916" width="9.75" style="236" customWidth="1"/>
    <col min="6917" max="6917" width="11.25" style="236" customWidth="1"/>
    <col min="6918" max="6918" width="12" style="236" customWidth="1"/>
    <col min="6919" max="6919" width="12.5" style="236" customWidth="1"/>
    <col min="6920" max="6920" width="6.625" style="236" customWidth="1"/>
    <col min="6921" max="6921" width="12.875" style="236" customWidth="1"/>
    <col min="6922" max="6922" width="10.625" style="236" customWidth="1"/>
    <col min="6923" max="6923" width="8.625" style="236" customWidth="1"/>
    <col min="6924" max="6924" width="12.25" style="236" customWidth="1"/>
    <col min="6925" max="6925" width="12" style="236" customWidth="1"/>
    <col min="6926" max="6926" width="9.25" style="236" customWidth="1"/>
    <col min="6927" max="6927" width="11.875" style="236" customWidth="1"/>
    <col min="6928" max="6928" width="68" style="236" customWidth="1"/>
    <col min="6929" max="7167" width="9" style="236"/>
    <col min="7168" max="7168" width="38.875" style="236" customWidth="1"/>
    <col min="7169" max="7169" width="6.875" style="236" customWidth="1"/>
    <col min="7170" max="7170" width="13.625" style="236" customWidth="1"/>
    <col min="7171" max="7171" width="13.125" style="236" customWidth="1"/>
    <col min="7172" max="7172" width="9.75" style="236" customWidth="1"/>
    <col min="7173" max="7173" width="11.25" style="236" customWidth="1"/>
    <col min="7174" max="7174" width="12" style="236" customWidth="1"/>
    <col min="7175" max="7175" width="12.5" style="236" customWidth="1"/>
    <col min="7176" max="7176" width="6.625" style="236" customWidth="1"/>
    <col min="7177" max="7177" width="12.875" style="236" customWidth="1"/>
    <col min="7178" max="7178" width="10.625" style="236" customWidth="1"/>
    <col min="7179" max="7179" width="8.625" style="236" customWidth="1"/>
    <col min="7180" max="7180" width="12.25" style="236" customWidth="1"/>
    <col min="7181" max="7181" width="12" style="236" customWidth="1"/>
    <col min="7182" max="7182" width="9.25" style="236" customWidth="1"/>
    <col min="7183" max="7183" width="11.875" style="236" customWidth="1"/>
    <col min="7184" max="7184" width="68" style="236" customWidth="1"/>
    <col min="7185" max="7423" width="9" style="236"/>
    <col min="7424" max="7424" width="38.875" style="236" customWidth="1"/>
    <col min="7425" max="7425" width="6.875" style="236" customWidth="1"/>
    <col min="7426" max="7426" width="13.625" style="236" customWidth="1"/>
    <col min="7427" max="7427" width="13.125" style="236" customWidth="1"/>
    <col min="7428" max="7428" width="9.75" style="236" customWidth="1"/>
    <col min="7429" max="7429" width="11.25" style="236" customWidth="1"/>
    <col min="7430" max="7430" width="12" style="236" customWidth="1"/>
    <col min="7431" max="7431" width="12.5" style="236" customWidth="1"/>
    <col min="7432" max="7432" width="6.625" style="236" customWidth="1"/>
    <col min="7433" max="7433" width="12.875" style="236" customWidth="1"/>
    <col min="7434" max="7434" width="10.625" style="236" customWidth="1"/>
    <col min="7435" max="7435" width="8.625" style="236" customWidth="1"/>
    <col min="7436" max="7436" width="12.25" style="236" customWidth="1"/>
    <col min="7437" max="7437" width="12" style="236" customWidth="1"/>
    <col min="7438" max="7438" width="9.25" style="236" customWidth="1"/>
    <col min="7439" max="7439" width="11.875" style="236" customWidth="1"/>
    <col min="7440" max="7440" width="68" style="236" customWidth="1"/>
    <col min="7441" max="7679" width="9" style="236"/>
    <col min="7680" max="7680" width="38.875" style="236" customWidth="1"/>
    <col min="7681" max="7681" width="6.875" style="236" customWidth="1"/>
    <col min="7682" max="7682" width="13.625" style="236" customWidth="1"/>
    <col min="7683" max="7683" width="13.125" style="236" customWidth="1"/>
    <col min="7684" max="7684" width="9.75" style="236" customWidth="1"/>
    <col min="7685" max="7685" width="11.25" style="236" customWidth="1"/>
    <col min="7686" max="7686" width="12" style="236" customWidth="1"/>
    <col min="7687" max="7687" width="12.5" style="236" customWidth="1"/>
    <col min="7688" max="7688" width="6.625" style="236" customWidth="1"/>
    <col min="7689" max="7689" width="12.875" style="236" customWidth="1"/>
    <col min="7690" max="7690" width="10.625" style="236" customWidth="1"/>
    <col min="7691" max="7691" width="8.625" style="236" customWidth="1"/>
    <col min="7692" max="7692" width="12.25" style="236" customWidth="1"/>
    <col min="7693" max="7693" width="12" style="236" customWidth="1"/>
    <col min="7694" max="7694" width="9.25" style="236" customWidth="1"/>
    <col min="7695" max="7695" width="11.875" style="236" customWidth="1"/>
    <col min="7696" max="7696" width="68" style="236" customWidth="1"/>
    <col min="7697" max="7935" width="9" style="236"/>
    <col min="7936" max="7936" width="38.875" style="236" customWidth="1"/>
    <col min="7937" max="7937" width="6.875" style="236" customWidth="1"/>
    <col min="7938" max="7938" width="13.625" style="236" customWidth="1"/>
    <col min="7939" max="7939" width="13.125" style="236" customWidth="1"/>
    <col min="7940" max="7940" width="9.75" style="236" customWidth="1"/>
    <col min="7941" max="7941" width="11.25" style="236" customWidth="1"/>
    <col min="7942" max="7942" width="12" style="236" customWidth="1"/>
    <col min="7943" max="7943" width="12.5" style="236" customWidth="1"/>
    <col min="7944" max="7944" width="6.625" style="236" customWidth="1"/>
    <col min="7945" max="7945" width="12.875" style="236" customWidth="1"/>
    <col min="7946" max="7946" width="10.625" style="236" customWidth="1"/>
    <col min="7947" max="7947" width="8.625" style="236" customWidth="1"/>
    <col min="7948" max="7948" width="12.25" style="236" customWidth="1"/>
    <col min="7949" max="7949" width="12" style="236" customWidth="1"/>
    <col min="7950" max="7950" width="9.25" style="236" customWidth="1"/>
    <col min="7951" max="7951" width="11.875" style="236" customWidth="1"/>
    <col min="7952" max="7952" width="68" style="236" customWidth="1"/>
    <col min="7953" max="8191" width="9" style="236"/>
    <col min="8192" max="8192" width="38.875" style="236" customWidth="1"/>
    <col min="8193" max="8193" width="6.875" style="236" customWidth="1"/>
    <col min="8194" max="8194" width="13.625" style="236" customWidth="1"/>
    <col min="8195" max="8195" width="13.125" style="236" customWidth="1"/>
    <col min="8196" max="8196" width="9.75" style="236" customWidth="1"/>
    <col min="8197" max="8197" width="11.25" style="236" customWidth="1"/>
    <col min="8198" max="8198" width="12" style="236" customWidth="1"/>
    <col min="8199" max="8199" width="12.5" style="236" customWidth="1"/>
    <col min="8200" max="8200" width="6.625" style="236" customWidth="1"/>
    <col min="8201" max="8201" width="12.875" style="236" customWidth="1"/>
    <col min="8202" max="8202" width="10.625" style="236" customWidth="1"/>
    <col min="8203" max="8203" width="8.625" style="236" customWidth="1"/>
    <col min="8204" max="8204" width="12.25" style="236" customWidth="1"/>
    <col min="8205" max="8205" width="12" style="236" customWidth="1"/>
    <col min="8206" max="8206" width="9.25" style="236" customWidth="1"/>
    <col min="8207" max="8207" width="11.875" style="236" customWidth="1"/>
    <col min="8208" max="8208" width="68" style="236" customWidth="1"/>
    <col min="8209" max="8447" width="9" style="236"/>
    <col min="8448" max="8448" width="38.875" style="236" customWidth="1"/>
    <col min="8449" max="8449" width="6.875" style="236" customWidth="1"/>
    <col min="8450" max="8450" width="13.625" style="236" customWidth="1"/>
    <col min="8451" max="8451" width="13.125" style="236" customWidth="1"/>
    <col min="8452" max="8452" width="9.75" style="236" customWidth="1"/>
    <col min="8453" max="8453" width="11.25" style="236" customWidth="1"/>
    <col min="8454" max="8454" width="12" style="236" customWidth="1"/>
    <col min="8455" max="8455" width="12.5" style="236" customWidth="1"/>
    <col min="8456" max="8456" width="6.625" style="236" customWidth="1"/>
    <col min="8457" max="8457" width="12.875" style="236" customWidth="1"/>
    <col min="8458" max="8458" width="10.625" style="236" customWidth="1"/>
    <col min="8459" max="8459" width="8.625" style="236" customWidth="1"/>
    <col min="8460" max="8460" width="12.25" style="236" customWidth="1"/>
    <col min="8461" max="8461" width="12" style="236" customWidth="1"/>
    <col min="8462" max="8462" width="9.25" style="236" customWidth="1"/>
    <col min="8463" max="8463" width="11.875" style="236" customWidth="1"/>
    <col min="8464" max="8464" width="68" style="236" customWidth="1"/>
    <col min="8465" max="8703" width="9" style="236"/>
    <col min="8704" max="8704" width="38.875" style="236" customWidth="1"/>
    <col min="8705" max="8705" width="6.875" style="236" customWidth="1"/>
    <col min="8706" max="8706" width="13.625" style="236" customWidth="1"/>
    <col min="8707" max="8707" width="13.125" style="236" customWidth="1"/>
    <col min="8708" max="8708" width="9.75" style="236" customWidth="1"/>
    <col min="8709" max="8709" width="11.25" style="236" customWidth="1"/>
    <col min="8710" max="8710" width="12" style="236" customWidth="1"/>
    <col min="8711" max="8711" width="12.5" style="236" customWidth="1"/>
    <col min="8712" max="8712" width="6.625" style="236" customWidth="1"/>
    <col min="8713" max="8713" width="12.875" style="236" customWidth="1"/>
    <col min="8714" max="8714" width="10.625" style="236" customWidth="1"/>
    <col min="8715" max="8715" width="8.625" style="236" customWidth="1"/>
    <col min="8716" max="8716" width="12.25" style="236" customWidth="1"/>
    <col min="8717" max="8717" width="12" style="236" customWidth="1"/>
    <col min="8718" max="8718" width="9.25" style="236" customWidth="1"/>
    <col min="8719" max="8719" width="11.875" style="236" customWidth="1"/>
    <col min="8720" max="8720" width="68" style="236" customWidth="1"/>
    <col min="8721" max="8959" width="9" style="236"/>
    <col min="8960" max="8960" width="38.875" style="236" customWidth="1"/>
    <col min="8961" max="8961" width="6.875" style="236" customWidth="1"/>
    <col min="8962" max="8962" width="13.625" style="236" customWidth="1"/>
    <col min="8963" max="8963" width="13.125" style="236" customWidth="1"/>
    <col min="8964" max="8964" width="9.75" style="236" customWidth="1"/>
    <col min="8965" max="8965" width="11.25" style="236" customWidth="1"/>
    <col min="8966" max="8966" width="12" style="236" customWidth="1"/>
    <col min="8967" max="8967" width="12.5" style="236" customWidth="1"/>
    <col min="8968" max="8968" width="6.625" style="236" customWidth="1"/>
    <col min="8969" max="8969" width="12.875" style="236" customWidth="1"/>
    <col min="8970" max="8970" width="10.625" style="236" customWidth="1"/>
    <col min="8971" max="8971" width="8.625" style="236" customWidth="1"/>
    <col min="8972" max="8972" width="12.25" style="236" customWidth="1"/>
    <col min="8973" max="8973" width="12" style="236" customWidth="1"/>
    <col min="8974" max="8974" width="9.25" style="236" customWidth="1"/>
    <col min="8975" max="8975" width="11.875" style="236" customWidth="1"/>
    <col min="8976" max="8976" width="68" style="236" customWidth="1"/>
    <col min="8977" max="9215" width="9" style="236"/>
    <col min="9216" max="9216" width="38.875" style="236" customWidth="1"/>
    <col min="9217" max="9217" width="6.875" style="236" customWidth="1"/>
    <col min="9218" max="9218" width="13.625" style="236" customWidth="1"/>
    <col min="9219" max="9219" width="13.125" style="236" customWidth="1"/>
    <col min="9220" max="9220" width="9.75" style="236" customWidth="1"/>
    <col min="9221" max="9221" width="11.25" style="236" customWidth="1"/>
    <col min="9222" max="9222" width="12" style="236" customWidth="1"/>
    <col min="9223" max="9223" width="12.5" style="236" customWidth="1"/>
    <col min="9224" max="9224" width="6.625" style="236" customWidth="1"/>
    <col min="9225" max="9225" width="12.875" style="236" customWidth="1"/>
    <col min="9226" max="9226" width="10.625" style="236" customWidth="1"/>
    <col min="9227" max="9227" width="8.625" style="236" customWidth="1"/>
    <col min="9228" max="9228" width="12.25" style="236" customWidth="1"/>
    <col min="9229" max="9229" width="12" style="236" customWidth="1"/>
    <col min="9230" max="9230" width="9.25" style="236" customWidth="1"/>
    <col min="9231" max="9231" width="11.875" style="236" customWidth="1"/>
    <col min="9232" max="9232" width="68" style="236" customWidth="1"/>
    <col min="9233" max="9471" width="9" style="236"/>
    <col min="9472" max="9472" width="38.875" style="236" customWidth="1"/>
    <col min="9473" max="9473" width="6.875" style="236" customWidth="1"/>
    <col min="9474" max="9474" width="13.625" style="236" customWidth="1"/>
    <col min="9475" max="9475" width="13.125" style="236" customWidth="1"/>
    <col min="9476" max="9476" width="9.75" style="236" customWidth="1"/>
    <col min="9477" max="9477" width="11.25" style="236" customWidth="1"/>
    <col min="9478" max="9478" width="12" style="236" customWidth="1"/>
    <col min="9479" max="9479" width="12.5" style="236" customWidth="1"/>
    <col min="9480" max="9480" width="6.625" style="236" customWidth="1"/>
    <col min="9481" max="9481" width="12.875" style="236" customWidth="1"/>
    <col min="9482" max="9482" width="10.625" style="236" customWidth="1"/>
    <col min="9483" max="9483" width="8.625" style="236" customWidth="1"/>
    <col min="9484" max="9484" width="12.25" style="236" customWidth="1"/>
    <col min="9485" max="9485" width="12" style="236" customWidth="1"/>
    <col min="9486" max="9486" width="9.25" style="236" customWidth="1"/>
    <col min="9487" max="9487" width="11.875" style="236" customWidth="1"/>
    <col min="9488" max="9488" width="68" style="236" customWidth="1"/>
    <col min="9489" max="9727" width="9" style="236"/>
    <col min="9728" max="9728" width="38.875" style="236" customWidth="1"/>
    <col min="9729" max="9729" width="6.875" style="236" customWidth="1"/>
    <col min="9730" max="9730" width="13.625" style="236" customWidth="1"/>
    <col min="9731" max="9731" width="13.125" style="236" customWidth="1"/>
    <col min="9732" max="9732" width="9.75" style="236" customWidth="1"/>
    <col min="9733" max="9733" width="11.25" style="236" customWidth="1"/>
    <col min="9734" max="9734" width="12" style="236" customWidth="1"/>
    <col min="9735" max="9735" width="12.5" style="236" customWidth="1"/>
    <col min="9736" max="9736" width="6.625" style="236" customWidth="1"/>
    <col min="9737" max="9737" width="12.875" style="236" customWidth="1"/>
    <col min="9738" max="9738" width="10.625" style="236" customWidth="1"/>
    <col min="9739" max="9739" width="8.625" style="236" customWidth="1"/>
    <col min="9740" max="9740" width="12.25" style="236" customWidth="1"/>
    <col min="9741" max="9741" width="12" style="236" customWidth="1"/>
    <col min="9742" max="9742" width="9.25" style="236" customWidth="1"/>
    <col min="9743" max="9743" width="11.875" style="236" customWidth="1"/>
    <col min="9744" max="9744" width="68" style="236" customWidth="1"/>
    <col min="9745" max="9983" width="9" style="236"/>
    <col min="9984" max="9984" width="38.875" style="236" customWidth="1"/>
    <col min="9985" max="9985" width="6.875" style="236" customWidth="1"/>
    <col min="9986" max="9986" width="13.625" style="236" customWidth="1"/>
    <col min="9987" max="9987" width="13.125" style="236" customWidth="1"/>
    <col min="9988" max="9988" width="9.75" style="236" customWidth="1"/>
    <col min="9989" max="9989" width="11.25" style="236" customWidth="1"/>
    <col min="9990" max="9990" width="12" style="236" customWidth="1"/>
    <col min="9991" max="9991" width="12.5" style="236" customWidth="1"/>
    <col min="9992" max="9992" width="6.625" style="236" customWidth="1"/>
    <col min="9993" max="9993" width="12.875" style="236" customWidth="1"/>
    <col min="9994" max="9994" width="10.625" style="236" customWidth="1"/>
    <col min="9995" max="9995" width="8.625" style="236" customWidth="1"/>
    <col min="9996" max="9996" width="12.25" style="236" customWidth="1"/>
    <col min="9997" max="9997" width="12" style="236" customWidth="1"/>
    <col min="9998" max="9998" width="9.25" style="236" customWidth="1"/>
    <col min="9999" max="9999" width="11.875" style="236" customWidth="1"/>
    <col min="10000" max="10000" width="68" style="236" customWidth="1"/>
    <col min="10001" max="10239" width="9" style="236"/>
    <col min="10240" max="10240" width="38.875" style="236" customWidth="1"/>
    <col min="10241" max="10241" width="6.875" style="236" customWidth="1"/>
    <col min="10242" max="10242" width="13.625" style="236" customWidth="1"/>
    <col min="10243" max="10243" width="13.125" style="236" customWidth="1"/>
    <col min="10244" max="10244" width="9.75" style="236" customWidth="1"/>
    <col min="10245" max="10245" width="11.25" style="236" customWidth="1"/>
    <col min="10246" max="10246" width="12" style="236" customWidth="1"/>
    <col min="10247" max="10247" width="12.5" style="236" customWidth="1"/>
    <col min="10248" max="10248" width="6.625" style="236" customWidth="1"/>
    <col min="10249" max="10249" width="12.875" style="236" customWidth="1"/>
    <col min="10250" max="10250" width="10.625" style="236" customWidth="1"/>
    <col min="10251" max="10251" width="8.625" style="236" customWidth="1"/>
    <col min="10252" max="10252" width="12.25" style="236" customWidth="1"/>
    <col min="10253" max="10253" width="12" style="236" customWidth="1"/>
    <col min="10254" max="10254" width="9.25" style="236" customWidth="1"/>
    <col min="10255" max="10255" width="11.875" style="236" customWidth="1"/>
    <col min="10256" max="10256" width="68" style="236" customWidth="1"/>
    <col min="10257" max="10495" width="9" style="236"/>
    <col min="10496" max="10496" width="38.875" style="236" customWidth="1"/>
    <col min="10497" max="10497" width="6.875" style="236" customWidth="1"/>
    <col min="10498" max="10498" width="13.625" style="236" customWidth="1"/>
    <col min="10499" max="10499" width="13.125" style="236" customWidth="1"/>
    <col min="10500" max="10500" width="9.75" style="236" customWidth="1"/>
    <col min="10501" max="10501" width="11.25" style="236" customWidth="1"/>
    <col min="10502" max="10502" width="12" style="236" customWidth="1"/>
    <col min="10503" max="10503" width="12.5" style="236" customWidth="1"/>
    <col min="10504" max="10504" width="6.625" style="236" customWidth="1"/>
    <col min="10505" max="10505" width="12.875" style="236" customWidth="1"/>
    <col min="10506" max="10506" width="10.625" style="236" customWidth="1"/>
    <col min="10507" max="10507" width="8.625" style="236" customWidth="1"/>
    <col min="10508" max="10508" width="12.25" style="236" customWidth="1"/>
    <col min="10509" max="10509" width="12" style="236" customWidth="1"/>
    <col min="10510" max="10510" width="9.25" style="236" customWidth="1"/>
    <col min="10511" max="10511" width="11.875" style="236" customWidth="1"/>
    <col min="10512" max="10512" width="68" style="236" customWidth="1"/>
    <col min="10513" max="10751" width="9" style="236"/>
    <col min="10752" max="10752" width="38.875" style="236" customWidth="1"/>
    <col min="10753" max="10753" width="6.875" style="236" customWidth="1"/>
    <col min="10754" max="10754" width="13.625" style="236" customWidth="1"/>
    <col min="10755" max="10755" width="13.125" style="236" customWidth="1"/>
    <col min="10756" max="10756" width="9.75" style="236" customWidth="1"/>
    <col min="10757" max="10757" width="11.25" style="236" customWidth="1"/>
    <col min="10758" max="10758" width="12" style="236" customWidth="1"/>
    <col min="10759" max="10759" width="12.5" style="236" customWidth="1"/>
    <col min="10760" max="10760" width="6.625" style="236" customWidth="1"/>
    <col min="10761" max="10761" width="12.875" style="236" customWidth="1"/>
    <col min="10762" max="10762" width="10.625" style="236" customWidth="1"/>
    <col min="10763" max="10763" width="8.625" style="236" customWidth="1"/>
    <col min="10764" max="10764" width="12.25" style="236" customWidth="1"/>
    <col min="10765" max="10765" width="12" style="236" customWidth="1"/>
    <col min="10766" max="10766" width="9.25" style="236" customWidth="1"/>
    <col min="10767" max="10767" width="11.875" style="236" customWidth="1"/>
    <col min="10768" max="10768" width="68" style="236" customWidth="1"/>
    <col min="10769" max="11007" width="9" style="236"/>
    <col min="11008" max="11008" width="38.875" style="236" customWidth="1"/>
    <col min="11009" max="11009" width="6.875" style="236" customWidth="1"/>
    <col min="11010" max="11010" width="13.625" style="236" customWidth="1"/>
    <col min="11011" max="11011" width="13.125" style="236" customWidth="1"/>
    <col min="11012" max="11012" width="9.75" style="236" customWidth="1"/>
    <col min="11013" max="11013" width="11.25" style="236" customWidth="1"/>
    <col min="11014" max="11014" width="12" style="236" customWidth="1"/>
    <col min="11015" max="11015" width="12.5" style="236" customWidth="1"/>
    <col min="11016" max="11016" width="6.625" style="236" customWidth="1"/>
    <col min="11017" max="11017" width="12.875" style="236" customWidth="1"/>
    <col min="11018" max="11018" width="10.625" style="236" customWidth="1"/>
    <col min="11019" max="11019" width="8.625" style="236" customWidth="1"/>
    <col min="11020" max="11020" width="12.25" style="236" customWidth="1"/>
    <col min="11021" max="11021" width="12" style="236" customWidth="1"/>
    <col min="11022" max="11022" width="9.25" style="236" customWidth="1"/>
    <col min="11023" max="11023" width="11.875" style="236" customWidth="1"/>
    <col min="11024" max="11024" width="68" style="236" customWidth="1"/>
    <col min="11025" max="11263" width="9" style="236"/>
    <col min="11264" max="11264" width="38.875" style="236" customWidth="1"/>
    <col min="11265" max="11265" width="6.875" style="236" customWidth="1"/>
    <col min="11266" max="11266" width="13.625" style="236" customWidth="1"/>
    <col min="11267" max="11267" width="13.125" style="236" customWidth="1"/>
    <col min="11268" max="11268" width="9.75" style="236" customWidth="1"/>
    <col min="11269" max="11269" width="11.25" style="236" customWidth="1"/>
    <col min="11270" max="11270" width="12" style="236" customWidth="1"/>
    <col min="11271" max="11271" width="12.5" style="236" customWidth="1"/>
    <col min="11272" max="11272" width="6.625" style="236" customWidth="1"/>
    <col min="11273" max="11273" width="12.875" style="236" customWidth="1"/>
    <col min="11274" max="11274" width="10.625" style="236" customWidth="1"/>
    <col min="11275" max="11275" width="8.625" style="236" customWidth="1"/>
    <col min="11276" max="11276" width="12.25" style="236" customWidth="1"/>
    <col min="11277" max="11277" width="12" style="236" customWidth="1"/>
    <col min="11278" max="11278" width="9.25" style="236" customWidth="1"/>
    <col min="11279" max="11279" width="11.875" style="236" customWidth="1"/>
    <col min="11280" max="11280" width="68" style="236" customWidth="1"/>
    <col min="11281" max="11519" width="9" style="236"/>
    <col min="11520" max="11520" width="38.875" style="236" customWidth="1"/>
    <col min="11521" max="11521" width="6.875" style="236" customWidth="1"/>
    <col min="11522" max="11522" width="13.625" style="236" customWidth="1"/>
    <col min="11523" max="11523" width="13.125" style="236" customWidth="1"/>
    <col min="11524" max="11524" width="9.75" style="236" customWidth="1"/>
    <col min="11525" max="11525" width="11.25" style="236" customWidth="1"/>
    <col min="11526" max="11526" width="12" style="236" customWidth="1"/>
    <col min="11527" max="11527" width="12.5" style="236" customWidth="1"/>
    <col min="11528" max="11528" width="6.625" style="236" customWidth="1"/>
    <col min="11529" max="11529" width="12.875" style="236" customWidth="1"/>
    <col min="11530" max="11530" width="10.625" style="236" customWidth="1"/>
    <col min="11531" max="11531" width="8.625" style="236" customWidth="1"/>
    <col min="11532" max="11532" width="12.25" style="236" customWidth="1"/>
    <col min="11533" max="11533" width="12" style="236" customWidth="1"/>
    <col min="11534" max="11534" width="9.25" style="236" customWidth="1"/>
    <col min="11535" max="11535" width="11.875" style="236" customWidth="1"/>
    <col min="11536" max="11536" width="68" style="236" customWidth="1"/>
    <col min="11537" max="11775" width="9" style="236"/>
    <col min="11776" max="11776" width="38.875" style="236" customWidth="1"/>
    <col min="11777" max="11777" width="6.875" style="236" customWidth="1"/>
    <col min="11778" max="11778" width="13.625" style="236" customWidth="1"/>
    <col min="11779" max="11779" width="13.125" style="236" customWidth="1"/>
    <col min="11780" max="11780" width="9.75" style="236" customWidth="1"/>
    <col min="11781" max="11781" width="11.25" style="236" customWidth="1"/>
    <col min="11782" max="11782" width="12" style="236" customWidth="1"/>
    <col min="11783" max="11783" width="12.5" style="236" customWidth="1"/>
    <col min="11784" max="11784" width="6.625" style="236" customWidth="1"/>
    <col min="11785" max="11785" width="12.875" style="236" customWidth="1"/>
    <col min="11786" max="11786" width="10.625" style="236" customWidth="1"/>
    <col min="11787" max="11787" width="8.625" style="236" customWidth="1"/>
    <col min="11788" max="11788" width="12.25" style="236" customWidth="1"/>
    <col min="11789" max="11789" width="12" style="236" customWidth="1"/>
    <col min="11790" max="11790" width="9.25" style="236" customWidth="1"/>
    <col min="11791" max="11791" width="11.875" style="236" customWidth="1"/>
    <col min="11792" max="11792" width="68" style="236" customWidth="1"/>
    <col min="11793" max="12031" width="9" style="236"/>
    <col min="12032" max="12032" width="38.875" style="236" customWidth="1"/>
    <col min="12033" max="12033" width="6.875" style="236" customWidth="1"/>
    <col min="12034" max="12034" width="13.625" style="236" customWidth="1"/>
    <col min="12035" max="12035" width="13.125" style="236" customWidth="1"/>
    <col min="12036" max="12036" width="9.75" style="236" customWidth="1"/>
    <col min="12037" max="12037" width="11.25" style="236" customWidth="1"/>
    <col min="12038" max="12038" width="12" style="236" customWidth="1"/>
    <col min="12039" max="12039" width="12.5" style="236" customWidth="1"/>
    <col min="12040" max="12040" width="6.625" style="236" customWidth="1"/>
    <col min="12041" max="12041" width="12.875" style="236" customWidth="1"/>
    <col min="12042" max="12042" width="10.625" style="236" customWidth="1"/>
    <col min="12043" max="12043" width="8.625" style="236" customWidth="1"/>
    <col min="12044" max="12044" width="12.25" style="236" customWidth="1"/>
    <col min="12045" max="12045" width="12" style="236" customWidth="1"/>
    <col min="12046" max="12046" width="9.25" style="236" customWidth="1"/>
    <col min="12047" max="12047" width="11.875" style="236" customWidth="1"/>
    <col min="12048" max="12048" width="68" style="236" customWidth="1"/>
    <col min="12049" max="12287" width="9" style="236"/>
    <col min="12288" max="12288" width="38.875" style="236" customWidth="1"/>
    <col min="12289" max="12289" width="6.875" style="236" customWidth="1"/>
    <col min="12290" max="12290" width="13.625" style="236" customWidth="1"/>
    <col min="12291" max="12291" width="13.125" style="236" customWidth="1"/>
    <col min="12292" max="12292" width="9.75" style="236" customWidth="1"/>
    <col min="12293" max="12293" width="11.25" style="236" customWidth="1"/>
    <col min="12294" max="12294" width="12" style="236" customWidth="1"/>
    <col min="12295" max="12295" width="12.5" style="236" customWidth="1"/>
    <col min="12296" max="12296" width="6.625" style="236" customWidth="1"/>
    <col min="12297" max="12297" width="12.875" style="236" customWidth="1"/>
    <col min="12298" max="12298" width="10.625" style="236" customWidth="1"/>
    <col min="12299" max="12299" width="8.625" style="236" customWidth="1"/>
    <col min="12300" max="12300" width="12.25" style="236" customWidth="1"/>
    <col min="12301" max="12301" width="12" style="236" customWidth="1"/>
    <col min="12302" max="12302" width="9.25" style="236" customWidth="1"/>
    <col min="12303" max="12303" width="11.875" style="236" customWidth="1"/>
    <col min="12304" max="12304" width="68" style="236" customWidth="1"/>
    <col min="12305" max="12543" width="9" style="236"/>
    <col min="12544" max="12544" width="38.875" style="236" customWidth="1"/>
    <col min="12545" max="12545" width="6.875" style="236" customWidth="1"/>
    <col min="12546" max="12546" width="13.625" style="236" customWidth="1"/>
    <col min="12547" max="12547" width="13.125" style="236" customWidth="1"/>
    <col min="12548" max="12548" width="9.75" style="236" customWidth="1"/>
    <col min="12549" max="12549" width="11.25" style="236" customWidth="1"/>
    <col min="12550" max="12550" width="12" style="236" customWidth="1"/>
    <col min="12551" max="12551" width="12.5" style="236" customWidth="1"/>
    <col min="12552" max="12552" width="6.625" style="236" customWidth="1"/>
    <col min="12553" max="12553" width="12.875" style="236" customWidth="1"/>
    <col min="12554" max="12554" width="10.625" style="236" customWidth="1"/>
    <col min="12555" max="12555" width="8.625" style="236" customWidth="1"/>
    <col min="12556" max="12556" width="12.25" style="236" customWidth="1"/>
    <col min="12557" max="12557" width="12" style="236" customWidth="1"/>
    <col min="12558" max="12558" width="9.25" style="236" customWidth="1"/>
    <col min="12559" max="12559" width="11.875" style="236" customWidth="1"/>
    <col min="12560" max="12560" width="68" style="236" customWidth="1"/>
    <col min="12561" max="12799" width="9" style="236"/>
    <col min="12800" max="12800" width="38.875" style="236" customWidth="1"/>
    <col min="12801" max="12801" width="6.875" style="236" customWidth="1"/>
    <col min="12802" max="12802" width="13.625" style="236" customWidth="1"/>
    <col min="12803" max="12803" width="13.125" style="236" customWidth="1"/>
    <col min="12804" max="12804" width="9.75" style="236" customWidth="1"/>
    <col min="12805" max="12805" width="11.25" style="236" customWidth="1"/>
    <col min="12806" max="12806" width="12" style="236" customWidth="1"/>
    <col min="12807" max="12807" width="12.5" style="236" customWidth="1"/>
    <col min="12808" max="12808" width="6.625" style="236" customWidth="1"/>
    <col min="12809" max="12809" width="12.875" style="236" customWidth="1"/>
    <col min="12810" max="12810" width="10.625" style="236" customWidth="1"/>
    <col min="12811" max="12811" width="8.625" style="236" customWidth="1"/>
    <col min="12812" max="12812" width="12.25" style="236" customWidth="1"/>
    <col min="12813" max="12813" width="12" style="236" customWidth="1"/>
    <col min="12814" max="12814" width="9.25" style="236" customWidth="1"/>
    <col min="12815" max="12815" width="11.875" style="236" customWidth="1"/>
    <col min="12816" max="12816" width="68" style="236" customWidth="1"/>
    <col min="12817" max="13055" width="9" style="236"/>
    <col min="13056" max="13056" width="38.875" style="236" customWidth="1"/>
    <col min="13057" max="13057" width="6.875" style="236" customWidth="1"/>
    <col min="13058" max="13058" width="13.625" style="236" customWidth="1"/>
    <col min="13059" max="13059" width="13.125" style="236" customWidth="1"/>
    <col min="13060" max="13060" width="9.75" style="236" customWidth="1"/>
    <col min="13061" max="13061" width="11.25" style="236" customWidth="1"/>
    <col min="13062" max="13062" width="12" style="236" customWidth="1"/>
    <col min="13063" max="13063" width="12.5" style="236" customWidth="1"/>
    <col min="13064" max="13064" width="6.625" style="236" customWidth="1"/>
    <col min="13065" max="13065" width="12.875" style="236" customWidth="1"/>
    <col min="13066" max="13066" width="10.625" style="236" customWidth="1"/>
    <col min="13067" max="13067" width="8.625" style="236" customWidth="1"/>
    <col min="13068" max="13068" width="12.25" style="236" customWidth="1"/>
    <col min="13069" max="13069" width="12" style="236" customWidth="1"/>
    <col min="13070" max="13070" width="9.25" style="236" customWidth="1"/>
    <col min="13071" max="13071" width="11.875" style="236" customWidth="1"/>
    <col min="13072" max="13072" width="68" style="236" customWidth="1"/>
    <col min="13073" max="13311" width="9" style="236"/>
    <col min="13312" max="13312" width="38.875" style="236" customWidth="1"/>
    <col min="13313" max="13313" width="6.875" style="236" customWidth="1"/>
    <col min="13314" max="13314" width="13.625" style="236" customWidth="1"/>
    <col min="13315" max="13315" width="13.125" style="236" customWidth="1"/>
    <col min="13316" max="13316" width="9.75" style="236" customWidth="1"/>
    <col min="13317" max="13317" width="11.25" style="236" customWidth="1"/>
    <col min="13318" max="13318" width="12" style="236" customWidth="1"/>
    <col min="13319" max="13319" width="12.5" style="236" customWidth="1"/>
    <col min="13320" max="13320" width="6.625" style="236" customWidth="1"/>
    <col min="13321" max="13321" width="12.875" style="236" customWidth="1"/>
    <col min="13322" max="13322" width="10.625" style="236" customWidth="1"/>
    <col min="13323" max="13323" width="8.625" style="236" customWidth="1"/>
    <col min="13324" max="13324" width="12.25" style="236" customWidth="1"/>
    <col min="13325" max="13325" width="12" style="236" customWidth="1"/>
    <col min="13326" max="13326" width="9.25" style="236" customWidth="1"/>
    <col min="13327" max="13327" width="11.875" style="236" customWidth="1"/>
    <col min="13328" max="13328" width="68" style="236" customWidth="1"/>
    <col min="13329" max="13567" width="9" style="236"/>
    <col min="13568" max="13568" width="38.875" style="236" customWidth="1"/>
    <col min="13569" max="13569" width="6.875" style="236" customWidth="1"/>
    <col min="13570" max="13570" width="13.625" style="236" customWidth="1"/>
    <col min="13571" max="13571" width="13.125" style="236" customWidth="1"/>
    <col min="13572" max="13572" width="9.75" style="236" customWidth="1"/>
    <col min="13573" max="13573" width="11.25" style="236" customWidth="1"/>
    <col min="13574" max="13574" width="12" style="236" customWidth="1"/>
    <col min="13575" max="13575" width="12.5" style="236" customWidth="1"/>
    <col min="13576" max="13576" width="6.625" style="236" customWidth="1"/>
    <col min="13577" max="13577" width="12.875" style="236" customWidth="1"/>
    <col min="13578" max="13578" width="10.625" style="236" customWidth="1"/>
    <col min="13579" max="13579" width="8.625" style="236" customWidth="1"/>
    <col min="13580" max="13580" width="12.25" style="236" customWidth="1"/>
    <col min="13581" max="13581" width="12" style="236" customWidth="1"/>
    <col min="13582" max="13582" width="9.25" style="236" customWidth="1"/>
    <col min="13583" max="13583" width="11.875" style="236" customWidth="1"/>
    <col min="13584" max="13584" width="68" style="236" customWidth="1"/>
    <col min="13585" max="13823" width="9" style="236"/>
    <col min="13824" max="13824" width="38.875" style="236" customWidth="1"/>
    <col min="13825" max="13825" width="6.875" style="236" customWidth="1"/>
    <col min="13826" max="13826" width="13.625" style="236" customWidth="1"/>
    <col min="13827" max="13827" width="13.125" style="236" customWidth="1"/>
    <col min="13828" max="13828" width="9.75" style="236" customWidth="1"/>
    <col min="13829" max="13829" width="11.25" style="236" customWidth="1"/>
    <col min="13830" max="13830" width="12" style="236" customWidth="1"/>
    <col min="13831" max="13831" width="12.5" style="236" customWidth="1"/>
    <col min="13832" max="13832" width="6.625" style="236" customWidth="1"/>
    <col min="13833" max="13833" width="12.875" style="236" customWidth="1"/>
    <col min="13834" max="13834" width="10.625" style="236" customWidth="1"/>
    <col min="13835" max="13835" width="8.625" style="236" customWidth="1"/>
    <col min="13836" max="13836" width="12.25" style="236" customWidth="1"/>
    <col min="13837" max="13837" width="12" style="236" customWidth="1"/>
    <col min="13838" max="13838" width="9.25" style="236" customWidth="1"/>
    <col min="13839" max="13839" width="11.875" style="236" customWidth="1"/>
    <col min="13840" max="13840" width="68" style="236" customWidth="1"/>
    <col min="13841" max="14079" width="9" style="236"/>
    <col min="14080" max="14080" width="38.875" style="236" customWidth="1"/>
    <col min="14081" max="14081" width="6.875" style="236" customWidth="1"/>
    <col min="14082" max="14082" width="13.625" style="236" customWidth="1"/>
    <col min="14083" max="14083" width="13.125" style="236" customWidth="1"/>
    <col min="14084" max="14084" width="9.75" style="236" customWidth="1"/>
    <col min="14085" max="14085" width="11.25" style="236" customWidth="1"/>
    <col min="14086" max="14086" width="12" style="236" customWidth="1"/>
    <col min="14087" max="14087" width="12.5" style="236" customWidth="1"/>
    <col min="14088" max="14088" width="6.625" style="236" customWidth="1"/>
    <col min="14089" max="14089" width="12.875" style="236" customWidth="1"/>
    <col min="14090" max="14090" width="10.625" style="236" customWidth="1"/>
    <col min="14091" max="14091" width="8.625" style="236" customWidth="1"/>
    <col min="14092" max="14092" width="12.25" style="236" customWidth="1"/>
    <col min="14093" max="14093" width="12" style="236" customWidth="1"/>
    <col min="14094" max="14094" width="9.25" style="236" customWidth="1"/>
    <col min="14095" max="14095" width="11.875" style="236" customWidth="1"/>
    <col min="14096" max="14096" width="68" style="236" customWidth="1"/>
    <col min="14097" max="14335" width="9" style="236"/>
    <col min="14336" max="14336" width="38.875" style="236" customWidth="1"/>
    <col min="14337" max="14337" width="6.875" style="236" customWidth="1"/>
    <col min="14338" max="14338" width="13.625" style="236" customWidth="1"/>
    <col min="14339" max="14339" width="13.125" style="236" customWidth="1"/>
    <col min="14340" max="14340" width="9.75" style="236" customWidth="1"/>
    <col min="14341" max="14341" width="11.25" style="236" customWidth="1"/>
    <col min="14342" max="14342" width="12" style="236" customWidth="1"/>
    <col min="14343" max="14343" width="12.5" style="236" customWidth="1"/>
    <col min="14344" max="14344" width="6.625" style="236" customWidth="1"/>
    <col min="14345" max="14345" width="12.875" style="236" customWidth="1"/>
    <col min="14346" max="14346" width="10.625" style="236" customWidth="1"/>
    <col min="14347" max="14347" width="8.625" style="236" customWidth="1"/>
    <col min="14348" max="14348" width="12.25" style="236" customWidth="1"/>
    <col min="14349" max="14349" width="12" style="236" customWidth="1"/>
    <col min="14350" max="14350" width="9.25" style="236" customWidth="1"/>
    <col min="14351" max="14351" width="11.875" style="236" customWidth="1"/>
    <col min="14352" max="14352" width="68" style="236" customWidth="1"/>
    <col min="14353" max="14591" width="9" style="236"/>
    <col min="14592" max="14592" width="38.875" style="236" customWidth="1"/>
    <col min="14593" max="14593" width="6.875" style="236" customWidth="1"/>
    <col min="14594" max="14594" width="13.625" style="236" customWidth="1"/>
    <col min="14595" max="14595" width="13.125" style="236" customWidth="1"/>
    <col min="14596" max="14596" width="9.75" style="236" customWidth="1"/>
    <col min="14597" max="14597" width="11.25" style="236" customWidth="1"/>
    <col min="14598" max="14598" width="12" style="236" customWidth="1"/>
    <col min="14599" max="14599" width="12.5" style="236" customWidth="1"/>
    <col min="14600" max="14600" width="6.625" style="236" customWidth="1"/>
    <col min="14601" max="14601" width="12.875" style="236" customWidth="1"/>
    <col min="14602" max="14602" width="10.625" style="236" customWidth="1"/>
    <col min="14603" max="14603" width="8.625" style="236" customWidth="1"/>
    <col min="14604" max="14604" width="12.25" style="236" customWidth="1"/>
    <col min="14605" max="14605" width="12" style="236" customWidth="1"/>
    <col min="14606" max="14606" width="9.25" style="236" customWidth="1"/>
    <col min="14607" max="14607" width="11.875" style="236" customWidth="1"/>
    <col min="14608" max="14608" width="68" style="236" customWidth="1"/>
    <col min="14609" max="14847" width="9" style="236"/>
    <col min="14848" max="14848" width="38.875" style="236" customWidth="1"/>
    <col min="14849" max="14849" width="6.875" style="236" customWidth="1"/>
    <col min="14850" max="14850" width="13.625" style="236" customWidth="1"/>
    <col min="14851" max="14851" width="13.125" style="236" customWidth="1"/>
    <col min="14852" max="14852" width="9.75" style="236" customWidth="1"/>
    <col min="14853" max="14853" width="11.25" style="236" customWidth="1"/>
    <col min="14854" max="14854" width="12" style="236" customWidth="1"/>
    <col min="14855" max="14855" width="12.5" style="236" customWidth="1"/>
    <col min="14856" max="14856" width="6.625" style="236" customWidth="1"/>
    <col min="14857" max="14857" width="12.875" style="236" customWidth="1"/>
    <col min="14858" max="14858" width="10.625" style="236" customWidth="1"/>
    <col min="14859" max="14859" width="8.625" style="236" customWidth="1"/>
    <col min="14860" max="14860" width="12.25" style="236" customWidth="1"/>
    <col min="14861" max="14861" width="12" style="236" customWidth="1"/>
    <col min="14862" max="14862" width="9.25" style="236" customWidth="1"/>
    <col min="14863" max="14863" width="11.875" style="236" customWidth="1"/>
    <col min="14864" max="14864" width="68" style="236" customWidth="1"/>
    <col min="14865" max="15103" width="9" style="236"/>
    <col min="15104" max="15104" width="38.875" style="236" customWidth="1"/>
    <col min="15105" max="15105" width="6.875" style="236" customWidth="1"/>
    <col min="15106" max="15106" width="13.625" style="236" customWidth="1"/>
    <col min="15107" max="15107" width="13.125" style="236" customWidth="1"/>
    <col min="15108" max="15108" width="9.75" style="236" customWidth="1"/>
    <col min="15109" max="15109" width="11.25" style="236" customWidth="1"/>
    <col min="15110" max="15110" width="12" style="236" customWidth="1"/>
    <col min="15111" max="15111" width="12.5" style="236" customWidth="1"/>
    <col min="15112" max="15112" width="6.625" style="236" customWidth="1"/>
    <col min="15113" max="15113" width="12.875" style="236" customWidth="1"/>
    <col min="15114" max="15114" width="10.625" style="236" customWidth="1"/>
    <col min="15115" max="15115" width="8.625" style="236" customWidth="1"/>
    <col min="15116" max="15116" width="12.25" style="236" customWidth="1"/>
    <col min="15117" max="15117" width="12" style="236" customWidth="1"/>
    <col min="15118" max="15118" width="9.25" style="236" customWidth="1"/>
    <col min="15119" max="15119" width="11.875" style="236" customWidth="1"/>
    <col min="15120" max="15120" width="68" style="236" customWidth="1"/>
    <col min="15121" max="15359" width="9" style="236"/>
    <col min="15360" max="15360" width="38.875" style="236" customWidth="1"/>
    <col min="15361" max="15361" width="6.875" style="236" customWidth="1"/>
    <col min="15362" max="15362" width="13.625" style="236" customWidth="1"/>
    <col min="15363" max="15363" width="13.125" style="236" customWidth="1"/>
    <col min="15364" max="15364" width="9.75" style="236" customWidth="1"/>
    <col min="15365" max="15365" width="11.25" style="236" customWidth="1"/>
    <col min="15366" max="15366" width="12" style="236" customWidth="1"/>
    <col min="15367" max="15367" width="12.5" style="236" customWidth="1"/>
    <col min="15368" max="15368" width="6.625" style="236" customWidth="1"/>
    <col min="15369" max="15369" width="12.875" style="236" customWidth="1"/>
    <col min="15370" max="15370" width="10.625" style="236" customWidth="1"/>
    <col min="15371" max="15371" width="8.625" style="236" customWidth="1"/>
    <col min="15372" max="15372" width="12.25" style="236" customWidth="1"/>
    <col min="15373" max="15373" width="12" style="236" customWidth="1"/>
    <col min="15374" max="15374" width="9.25" style="236" customWidth="1"/>
    <col min="15375" max="15375" width="11.875" style="236" customWidth="1"/>
    <col min="15376" max="15376" width="68" style="236" customWidth="1"/>
    <col min="15377" max="15615" width="9" style="236"/>
    <col min="15616" max="15616" width="38.875" style="236" customWidth="1"/>
    <col min="15617" max="15617" width="6.875" style="236" customWidth="1"/>
    <col min="15618" max="15618" width="13.625" style="236" customWidth="1"/>
    <col min="15619" max="15619" width="13.125" style="236" customWidth="1"/>
    <col min="15620" max="15620" width="9.75" style="236" customWidth="1"/>
    <col min="15621" max="15621" width="11.25" style="236" customWidth="1"/>
    <col min="15622" max="15622" width="12" style="236" customWidth="1"/>
    <col min="15623" max="15623" width="12.5" style="236" customWidth="1"/>
    <col min="15624" max="15624" width="6.625" style="236" customWidth="1"/>
    <col min="15625" max="15625" width="12.875" style="236" customWidth="1"/>
    <col min="15626" max="15626" width="10.625" style="236" customWidth="1"/>
    <col min="15627" max="15627" width="8.625" style="236" customWidth="1"/>
    <col min="15628" max="15628" width="12.25" style="236" customWidth="1"/>
    <col min="15629" max="15629" width="12" style="236" customWidth="1"/>
    <col min="15630" max="15630" width="9.25" style="236" customWidth="1"/>
    <col min="15631" max="15631" width="11.875" style="236" customWidth="1"/>
    <col min="15632" max="15632" width="68" style="236" customWidth="1"/>
    <col min="15633" max="15871" width="9" style="236"/>
    <col min="15872" max="15872" width="38.875" style="236" customWidth="1"/>
    <col min="15873" max="15873" width="6.875" style="236" customWidth="1"/>
    <col min="15874" max="15874" width="13.625" style="236" customWidth="1"/>
    <col min="15875" max="15875" width="13.125" style="236" customWidth="1"/>
    <col min="15876" max="15876" width="9.75" style="236" customWidth="1"/>
    <col min="15877" max="15877" width="11.25" style="236" customWidth="1"/>
    <col min="15878" max="15878" width="12" style="236" customWidth="1"/>
    <col min="15879" max="15879" width="12.5" style="236" customWidth="1"/>
    <col min="15880" max="15880" width="6.625" style="236" customWidth="1"/>
    <col min="15881" max="15881" width="12.875" style="236" customWidth="1"/>
    <col min="15882" max="15882" width="10.625" style="236" customWidth="1"/>
    <col min="15883" max="15883" width="8.625" style="236" customWidth="1"/>
    <col min="15884" max="15884" width="12.25" style="236" customWidth="1"/>
    <col min="15885" max="15885" width="12" style="236" customWidth="1"/>
    <col min="15886" max="15886" width="9.25" style="236" customWidth="1"/>
    <col min="15887" max="15887" width="11.875" style="236" customWidth="1"/>
    <col min="15888" max="15888" width="68" style="236" customWidth="1"/>
    <col min="15889" max="16127" width="9" style="236"/>
    <col min="16128" max="16128" width="38.875" style="236" customWidth="1"/>
    <col min="16129" max="16129" width="6.875" style="236" customWidth="1"/>
    <col min="16130" max="16130" width="13.625" style="236" customWidth="1"/>
    <col min="16131" max="16131" width="13.125" style="236" customWidth="1"/>
    <col min="16132" max="16132" width="9.75" style="236" customWidth="1"/>
    <col min="16133" max="16133" width="11.25" style="236" customWidth="1"/>
    <col min="16134" max="16134" width="12" style="236" customWidth="1"/>
    <col min="16135" max="16135" width="12.5" style="236" customWidth="1"/>
    <col min="16136" max="16136" width="6.625" style="236" customWidth="1"/>
    <col min="16137" max="16137" width="12.875" style="236" customWidth="1"/>
    <col min="16138" max="16138" width="10.625" style="236" customWidth="1"/>
    <col min="16139" max="16139" width="8.625" style="236" customWidth="1"/>
    <col min="16140" max="16140" width="12.25" style="236" customWidth="1"/>
    <col min="16141" max="16141" width="12" style="236" customWidth="1"/>
    <col min="16142" max="16142" width="9.25" style="236" customWidth="1"/>
    <col min="16143" max="16143" width="11.875" style="236" customWidth="1"/>
    <col min="16144" max="16144" width="68" style="236" customWidth="1"/>
    <col min="16145" max="16374" width="9" style="236"/>
    <col min="16375" max="16376" width="9" style="236" customWidth="1"/>
    <col min="16377" max="16384" width="9" style="236"/>
  </cols>
  <sheetData>
    <row r="1" spans="1:16374">
      <c r="A1" s="265" t="s">
        <v>3070</v>
      </c>
    </row>
    <row r="2" spans="1:16374" s="235" customFormat="1" ht="22.5">
      <c r="A2" s="441" t="s">
        <v>2961</v>
      </c>
      <c r="B2" s="441"/>
      <c r="C2" s="441"/>
      <c r="D2" s="441"/>
      <c r="E2" s="441"/>
      <c r="F2" s="441"/>
      <c r="G2" s="441"/>
      <c r="H2" s="441"/>
      <c r="I2" s="441"/>
      <c r="J2" s="441"/>
      <c r="K2" s="441"/>
      <c r="L2" s="441"/>
      <c r="M2" s="441"/>
      <c r="N2" s="441"/>
      <c r="O2" s="441"/>
      <c r="P2" s="441"/>
    </row>
    <row r="3" spans="1:16374">
      <c r="F3" s="89"/>
      <c r="G3" s="89"/>
      <c r="H3" s="89"/>
      <c r="I3" s="89"/>
      <c r="J3" s="89"/>
      <c r="K3" s="89"/>
      <c r="L3" s="89"/>
      <c r="M3" s="89"/>
      <c r="N3" s="89"/>
      <c r="O3" s="442" t="s">
        <v>2962</v>
      </c>
      <c r="P3" s="442"/>
    </row>
    <row r="4" spans="1:16374" s="230" customFormat="1" ht="24">
      <c r="A4" s="229" t="s">
        <v>2963</v>
      </c>
      <c r="B4" s="124" t="s">
        <v>2964</v>
      </c>
      <c r="C4" s="124" t="s">
        <v>1913</v>
      </c>
      <c r="D4" s="124" t="s">
        <v>2965</v>
      </c>
      <c r="E4" s="124" t="s">
        <v>2966</v>
      </c>
      <c r="F4" s="124" t="s">
        <v>2967</v>
      </c>
      <c r="G4" s="124" t="s">
        <v>2968</v>
      </c>
      <c r="H4" s="124" t="s">
        <v>2969</v>
      </c>
      <c r="I4" s="124" t="s">
        <v>2970</v>
      </c>
      <c r="J4" s="124" t="s">
        <v>2971</v>
      </c>
      <c r="K4" s="124" t="s">
        <v>2972</v>
      </c>
      <c r="L4" s="124" t="s">
        <v>2973</v>
      </c>
      <c r="M4" s="124" t="s">
        <v>2974</v>
      </c>
      <c r="N4" s="124" t="s">
        <v>2975</v>
      </c>
      <c r="O4" s="124" t="s">
        <v>2976</v>
      </c>
      <c r="P4" s="124" t="s">
        <v>2977</v>
      </c>
    </row>
    <row r="5" spans="1:16374" s="232" customFormat="1" ht="12">
      <c r="A5" s="231" t="s">
        <v>2978</v>
      </c>
      <c r="B5" s="218">
        <f>SUM(B6:B8,B31)</f>
        <v>10501</v>
      </c>
      <c r="C5" s="218">
        <f>SUM(D5:E5)</f>
        <v>303995.96999999997</v>
      </c>
      <c r="D5" s="218">
        <f>SUM(D6:D8,D31)</f>
        <v>131745.42000000001</v>
      </c>
      <c r="E5" s="218">
        <f t="shared" ref="E5:E34" si="0">SUM(F5:P5)</f>
        <v>172250.54999999996</v>
      </c>
      <c r="F5" s="218">
        <f t="shared" ref="F5:P5" si="1">SUM(F6:F8,F31)</f>
        <v>3713.4799999999996</v>
      </c>
      <c r="G5" s="218">
        <f t="shared" si="1"/>
        <v>6486.8899999999994</v>
      </c>
      <c r="H5" s="218">
        <f t="shared" si="1"/>
        <v>14717.160000000002</v>
      </c>
      <c r="I5" s="218">
        <f t="shared" si="1"/>
        <v>35013.089999999997</v>
      </c>
      <c r="J5" s="218">
        <f t="shared" si="1"/>
        <v>24868.799999999996</v>
      </c>
      <c r="K5" s="218">
        <f t="shared" si="1"/>
        <v>12083.31</v>
      </c>
      <c r="L5" s="218">
        <f t="shared" si="1"/>
        <v>25427.03</v>
      </c>
      <c r="M5" s="218">
        <f t="shared" si="1"/>
        <v>12191</v>
      </c>
      <c r="N5" s="218">
        <f t="shared" si="1"/>
        <v>5328.27</v>
      </c>
      <c r="O5" s="218">
        <f t="shared" si="1"/>
        <v>28834.46</v>
      </c>
      <c r="P5" s="218">
        <f t="shared" si="1"/>
        <v>3587.06</v>
      </c>
    </row>
    <row r="6" spans="1:16374" s="221" customFormat="1">
      <c r="A6" s="222" t="s">
        <v>2979</v>
      </c>
      <c r="B6" s="217"/>
      <c r="C6" s="218">
        <f t="shared" ref="C6:C30" si="2">SUM(D6:E6)</f>
        <v>157429.09</v>
      </c>
      <c r="D6" s="217">
        <v>114063.45</v>
      </c>
      <c r="E6" s="218">
        <f t="shared" si="0"/>
        <v>43365.64</v>
      </c>
      <c r="F6" s="217">
        <v>1136.4100000000001</v>
      </c>
      <c r="G6" s="217">
        <v>801.24</v>
      </c>
      <c r="H6" s="217">
        <v>1000</v>
      </c>
      <c r="I6" s="217">
        <v>14362.02</v>
      </c>
      <c r="J6" s="217">
        <v>3022.08</v>
      </c>
      <c r="K6" s="217">
        <v>2000</v>
      </c>
      <c r="L6" s="217">
        <v>1352.82</v>
      </c>
      <c r="M6" s="217">
        <v>1500</v>
      </c>
      <c r="N6" s="217">
        <v>3000</v>
      </c>
      <c r="O6" s="217">
        <v>11691.07</v>
      </c>
      <c r="P6" s="217">
        <v>3500</v>
      </c>
      <c r="Q6" s="219"/>
      <c r="R6" s="219"/>
      <c r="S6" s="219"/>
      <c r="T6" s="219"/>
      <c r="U6" s="219"/>
      <c r="V6" s="219"/>
      <c r="W6" s="220"/>
    </row>
    <row r="7" spans="1:16374" s="221" customFormat="1">
      <c r="A7" s="222" t="s">
        <v>2980</v>
      </c>
      <c r="B7" s="217"/>
      <c r="C7" s="218">
        <f>SUM(D7:E7)</f>
        <v>136065.88</v>
      </c>
      <c r="D7" s="217">
        <v>28290.18</v>
      </c>
      <c r="E7" s="218">
        <f t="shared" si="0"/>
        <v>107775.7</v>
      </c>
      <c r="F7" s="217">
        <v>2135.2399999999998</v>
      </c>
      <c r="G7" s="217">
        <v>2235.0100000000002</v>
      </c>
      <c r="H7" s="217">
        <v>7927.86</v>
      </c>
      <c r="I7" s="217">
        <v>18988.62</v>
      </c>
      <c r="J7" s="217">
        <v>19355.509999999998</v>
      </c>
      <c r="K7" s="217">
        <v>8114.28</v>
      </c>
      <c r="L7" s="217">
        <v>21583.27</v>
      </c>
      <c r="M7" s="217">
        <v>7882.77</v>
      </c>
      <c r="N7" s="217">
        <v>2328.27</v>
      </c>
      <c r="O7" s="217">
        <v>17137.809999999998</v>
      </c>
      <c r="P7" s="217">
        <v>87.060000000000059</v>
      </c>
      <c r="Q7" s="219"/>
      <c r="R7" s="219"/>
      <c r="S7" s="219"/>
      <c r="T7" s="219"/>
      <c r="U7" s="219"/>
      <c r="V7" s="219"/>
      <c r="W7" s="220"/>
    </row>
    <row r="8" spans="1:16374" s="221" customFormat="1">
      <c r="A8" s="222" t="s">
        <v>2981</v>
      </c>
      <c r="B8" s="217">
        <f>SUM(B9,B11)</f>
        <v>10501</v>
      </c>
      <c r="C8" s="218">
        <f t="shared" si="2"/>
        <v>10501</v>
      </c>
      <c r="D8" s="217">
        <f>SUM(D9,D11)</f>
        <v>4216.1899999999996</v>
      </c>
      <c r="E8" s="217">
        <f t="shared" ref="E8:P8" si="3">SUM(E9,E11)</f>
        <v>6284.81</v>
      </c>
      <c r="F8" s="217">
        <f t="shared" si="3"/>
        <v>221.5</v>
      </c>
      <c r="G8" s="217">
        <f t="shared" si="3"/>
        <v>800.6</v>
      </c>
      <c r="H8" s="217">
        <f t="shared" si="3"/>
        <v>3179.6</v>
      </c>
      <c r="I8" s="217">
        <f t="shared" si="3"/>
        <v>97.56</v>
      </c>
      <c r="J8" s="217">
        <f t="shared" si="3"/>
        <v>206.18</v>
      </c>
      <c r="K8" s="217">
        <f t="shared" si="3"/>
        <v>1180.7</v>
      </c>
      <c r="L8" s="217">
        <f t="shared" si="3"/>
        <v>106.50999999999999</v>
      </c>
      <c r="M8" s="217">
        <f t="shared" si="3"/>
        <v>486.58</v>
      </c>
      <c r="N8" s="217">
        <f t="shared" si="3"/>
        <v>0</v>
      </c>
      <c r="O8" s="217">
        <f t="shared" si="3"/>
        <v>5.58</v>
      </c>
      <c r="P8" s="217">
        <f t="shared" si="3"/>
        <v>0</v>
      </c>
      <c r="Q8" s="219"/>
      <c r="R8" s="219"/>
      <c r="S8" s="219"/>
      <c r="T8" s="219"/>
      <c r="U8" s="219"/>
      <c r="V8" s="219"/>
      <c r="W8" s="220"/>
    </row>
    <row r="9" spans="1:16374" s="221" customFormat="1">
      <c r="A9" s="222" t="s">
        <v>2982</v>
      </c>
      <c r="B9" s="217">
        <f>SUM(B10)</f>
        <v>263</v>
      </c>
      <c r="C9" s="218">
        <f t="shared" si="2"/>
        <v>263</v>
      </c>
      <c r="D9" s="217">
        <f>SUM(D10)</f>
        <v>0</v>
      </c>
      <c r="E9" s="218">
        <f t="shared" si="0"/>
        <v>263</v>
      </c>
      <c r="F9" s="217">
        <f>SUM(F10)</f>
        <v>0</v>
      </c>
      <c r="G9" s="217">
        <f t="shared" ref="G9:P9" si="4">SUM(G10)</f>
        <v>0</v>
      </c>
      <c r="H9" s="217">
        <f t="shared" si="4"/>
        <v>0</v>
      </c>
      <c r="I9" s="217">
        <f t="shared" si="4"/>
        <v>0</v>
      </c>
      <c r="J9" s="217">
        <f t="shared" si="4"/>
        <v>0</v>
      </c>
      <c r="K9" s="217">
        <f t="shared" si="4"/>
        <v>0.24</v>
      </c>
      <c r="L9" s="217">
        <f t="shared" si="4"/>
        <v>43.76</v>
      </c>
      <c r="M9" s="217">
        <f t="shared" si="4"/>
        <v>219</v>
      </c>
      <c r="N9" s="217">
        <v>0</v>
      </c>
      <c r="O9" s="217">
        <f t="shared" si="4"/>
        <v>0</v>
      </c>
      <c r="P9" s="217">
        <f t="shared" si="4"/>
        <v>0</v>
      </c>
      <c r="Q9" s="219"/>
      <c r="R9" s="219"/>
      <c r="S9" s="219"/>
      <c r="T9" s="219"/>
      <c r="U9" s="219"/>
      <c r="V9" s="219"/>
      <c r="W9" s="220"/>
    </row>
    <row r="10" spans="1:16374" s="228" customFormat="1" ht="24">
      <c r="A10" s="224" t="s">
        <v>2983</v>
      </c>
      <c r="B10" s="225">
        <v>263</v>
      </c>
      <c r="C10" s="218">
        <f t="shared" si="2"/>
        <v>263</v>
      </c>
      <c r="D10" s="225">
        <v>0</v>
      </c>
      <c r="E10" s="218">
        <f t="shared" si="0"/>
        <v>263</v>
      </c>
      <c r="F10" s="225"/>
      <c r="G10" s="225"/>
      <c r="H10" s="225"/>
      <c r="I10" s="225"/>
      <c r="J10" s="225"/>
      <c r="K10" s="225">
        <v>0.24</v>
      </c>
      <c r="L10" s="225">
        <v>43.76</v>
      </c>
      <c r="M10" s="225">
        <v>219</v>
      </c>
      <c r="N10" s="225"/>
      <c r="O10" s="225"/>
      <c r="P10" s="225"/>
      <c r="Q10" s="226"/>
      <c r="R10" s="226"/>
      <c r="S10" s="226"/>
      <c r="T10" s="226"/>
      <c r="U10" s="226"/>
      <c r="V10" s="226"/>
      <c r="W10" s="227"/>
    </row>
    <row r="11" spans="1:16374" s="221" customFormat="1">
      <c r="A11" s="222" t="s">
        <v>2984</v>
      </c>
      <c r="B11" s="217">
        <f>SUM(B12+B16+B30+B29+B28+B27+B26+B25)</f>
        <v>10238</v>
      </c>
      <c r="C11" s="217">
        <f>D11+E11</f>
        <v>10238</v>
      </c>
      <c r="D11" s="217">
        <f t="shared" ref="D11:P11" si="5">SUM(D12+D16+D30+D29+D28+D27+D26+D25)</f>
        <v>4216.1899999999996</v>
      </c>
      <c r="E11" s="217">
        <f t="shared" si="5"/>
        <v>6021.81</v>
      </c>
      <c r="F11" s="217">
        <f t="shared" si="5"/>
        <v>221.5</v>
      </c>
      <c r="G11" s="217">
        <f t="shared" si="5"/>
        <v>800.6</v>
      </c>
      <c r="H11" s="217">
        <f t="shared" si="5"/>
        <v>3179.6</v>
      </c>
      <c r="I11" s="217">
        <f t="shared" si="5"/>
        <v>97.56</v>
      </c>
      <c r="J11" s="217">
        <f t="shared" si="5"/>
        <v>206.18</v>
      </c>
      <c r="K11" s="217">
        <f t="shared" si="5"/>
        <v>1180.46</v>
      </c>
      <c r="L11" s="217">
        <f t="shared" si="5"/>
        <v>62.75</v>
      </c>
      <c r="M11" s="217">
        <f t="shared" si="5"/>
        <v>267.58</v>
      </c>
      <c r="N11" s="217">
        <f t="shared" si="5"/>
        <v>0</v>
      </c>
      <c r="O11" s="217">
        <f t="shared" si="5"/>
        <v>5.58</v>
      </c>
      <c r="P11" s="217">
        <f t="shared" si="5"/>
        <v>0</v>
      </c>
      <c r="Q11" s="219"/>
      <c r="R11" s="219"/>
      <c r="S11" s="219"/>
      <c r="T11" s="219"/>
      <c r="U11" s="219"/>
      <c r="V11" s="219"/>
      <c r="W11" s="220"/>
    </row>
    <row r="12" spans="1:16374" s="228" customFormat="1">
      <c r="A12" s="223" t="s">
        <v>2985</v>
      </c>
      <c r="B12" s="225">
        <f>SUM(B13:B15)</f>
        <v>2255</v>
      </c>
      <c r="C12" s="218">
        <f t="shared" si="2"/>
        <v>2255</v>
      </c>
      <c r="D12" s="225">
        <f>SUM(D13:D15)</f>
        <v>2255</v>
      </c>
      <c r="E12" s="218">
        <f t="shared" si="0"/>
        <v>0</v>
      </c>
      <c r="F12" s="225">
        <f>SUM(F13:F15)</f>
        <v>0</v>
      </c>
      <c r="G12" s="225">
        <f t="shared" ref="G12:P12" si="6">SUM(G13:G15)</f>
        <v>0</v>
      </c>
      <c r="H12" s="225">
        <f t="shared" si="6"/>
        <v>0</v>
      </c>
      <c r="I12" s="225">
        <f t="shared" si="6"/>
        <v>0</v>
      </c>
      <c r="J12" s="225">
        <f t="shared" si="6"/>
        <v>0</v>
      </c>
      <c r="K12" s="225">
        <f t="shared" si="6"/>
        <v>0</v>
      </c>
      <c r="L12" s="225">
        <f t="shared" si="6"/>
        <v>0</v>
      </c>
      <c r="M12" s="225">
        <f t="shared" si="6"/>
        <v>0</v>
      </c>
      <c r="N12" s="225">
        <f t="shared" si="6"/>
        <v>0</v>
      </c>
      <c r="O12" s="225">
        <f t="shared" si="6"/>
        <v>0</v>
      </c>
      <c r="P12" s="225">
        <f t="shared" si="6"/>
        <v>0</v>
      </c>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3"/>
      <c r="CE12" s="233"/>
      <c r="CF12" s="233"/>
      <c r="CG12" s="233"/>
      <c r="CH12" s="233"/>
      <c r="CI12" s="233"/>
      <c r="CJ12" s="233"/>
      <c r="CK12" s="233"/>
      <c r="CL12" s="233"/>
      <c r="CM12" s="233"/>
      <c r="CN12" s="233"/>
      <c r="CO12" s="233"/>
      <c r="CP12" s="233"/>
      <c r="CQ12" s="233"/>
      <c r="CR12" s="233"/>
      <c r="CS12" s="233"/>
      <c r="CT12" s="233"/>
      <c r="CU12" s="233"/>
      <c r="CV12" s="233"/>
      <c r="CW12" s="233"/>
      <c r="CX12" s="233"/>
      <c r="CY12" s="233"/>
      <c r="CZ12" s="233"/>
      <c r="DA12" s="233"/>
      <c r="DB12" s="233"/>
      <c r="DC12" s="233"/>
      <c r="DD12" s="233"/>
      <c r="DE12" s="233"/>
      <c r="DF12" s="233"/>
      <c r="DG12" s="233"/>
      <c r="DH12" s="233"/>
      <c r="DI12" s="233"/>
      <c r="DJ12" s="233"/>
      <c r="DK12" s="233"/>
      <c r="DL12" s="233"/>
      <c r="DM12" s="233"/>
      <c r="DN12" s="233"/>
      <c r="DO12" s="233"/>
      <c r="DP12" s="233"/>
      <c r="DQ12" s="233"/>
      <c r="DR12" s="233"/>
      <c r="DS12" s="233"/>
      <c r="DT12" s="233"/>
      <c r="DU12" s="233"/>
      <c r="DV12" s="233"/>
      <c r="DW12" s="233"/>
      <c r="DX12" s="233"/>
      <c r="DY12" s="233"/>
      <c r="DZ12" s="233"/>
      <c r="EA12" s="233"/>
      <c r="EB12" s="233"/>
      <c r="EC12" s="233"/>
      <c r="ED12" s="233"/>
      <c r="EE12" s="233"/>
      <c r="EF12" s="233"/>
      <c r="EG12" s="233"/>
      <c r="EH12" s="233"/>
      <c r="EI12" s="233"/>
      <c r="EJ12" s="233"/>
      <c r="EK12" s="233"/>
      <c r="EL12" s="233"/>
      <c r="EM12" s="233"/>
      <c r="EN12" s="233"/>
      <c r="EO12" s="233"/>
      <c r="EP12" s="233"/>
      <c r="EQ12" s="233"/>
      <c r="ER12" s="233"/>
      <c r="ES12" s="233"/>
      <c r="ET12" s="233"/>
      <c r="EU12" s="233"/>
      <c r="EV12" s="233"/>
      <c r="EW12" s="233"/>
      <c r="EX12" s="233"/>
      <c r="EY12" s="233"/>
      <c r="EZ12" s="233"/>
      <c r="FA12" s="233"/>
      <c r="FB12" s="233"/>
      <c r="FC12" s="233"/>
      <c r="FD12" s="233"/>
      <c r="FE12" s="233"/>
      <c r="FF12" s="233"/>
      <c r="FG12" s="233"/>
      <c r="FH12" s="233"/>
      <c r="FI12" s="233"/>
      <c r="FJ12" s="233"/>
      <c r="FK12" s="233"/>
      <c r="FL12" s="233"/>
      <c r="FM12" s="233"/>
      <c r="FN12" s="233"/>
      <c r="FO12" s="233"/>
      <c r="FP12" s="233"/>
      <c r="FQ12" s="233"/>
      <c r="FR12" s="233"/>
      <c r="FS12" s="233"/>
      <c r="FT12" s="233"/>
      <c r="FU12" s="233"/>
      <c r="FV12" s="233"/>
      <c r="FW12" s="233"/>
      <c r="FX12" s="233"/>
      <c r="FY12" s="233"/>
      <c r="FZ12" s="233"/>
      <c r="GA12" s="233"/>
      <c r="GB12" s="233"/>
      <c r="GC12" s="233"/>
      <c r="GD12" s="233"/>
      <c r="GE12" s="233"/>
      <c r="GF12" s="233"/>
      <c r="GG12" s="233"/>
      <c r="GH12" s="233"/>
      <c r="GI12" s="233"/>
      <c r="GJ12" s="233"/>
      <c r="GK12" s="233"/>
      <c r="GL12" s="233"/>
      <c r="GM12" s="233"/>
      <c r="GN12" s="233"/>
      <c r="GO12" s="233"/>
      <c r="GP12" s="233"/>
      <c r="GQ12" s="233"/>
      <c r="GR12" s="233"/>
      <c r="GS12" s="233"/>
      <c r="GT12" s="233"/>
      <c r="GU12" s="233"/>
      <c r="GV12" s="233"/>
      <c r="GW12" s="233"/>
      <c r="GX12" s="233"/>
      <c r="GY12" s="233"/>
      <c r="GZ12" s="233"/>
      <c r="HA12" s="233"/>
      <c r="HB12" s="233"/>
      <c r="HC12" s="233"/>
      <c r="HD12" s="233"/>
      <c r="HE12" s="233"/>
      <c r="HF12" s="233"/>
      <c r="HG12" s="233"/>
      <c r="HH12" s="233"/>
      <c r="HI12" s="233"/>
      <c r="HJ12" s="233"/>
      <c r="HK12" s="233"/>
      <c r="HL12" s="233"/>
      <c r="HM12" s="233"/>
      <c r="HN12" s="233"/>
      <c r="HO12" s="233"/>
      <c r="HP12" s="233"/>
      <c r="HQ12" s="233"/>
      <c r="HR12" s="233"/>
      <c r="HS12" s="233"/>
      <c r="HT12" s="233"/>
      <c r="HU12" s="233"/>
      <c r="HV12" s="233"/>
      <c r="HW12" s="233"/>
      <c r="HX12" s="233"/>
      <c r="HY12" s="233"/>
      <c r="HZ12" s="233"/>
      <c r="IA12" s="233"/>
      <c r="IB12" s="233"/>
      <c r="IC12" s="233"/>
      <c r="ID12" s="233"/>
      <c r="IE12" s="233"/>
      <c r="IF12" s="233"/>
      <c r="IG12" s="233"/>
      <c r="IH12" s="233"/>
      <c r="II12" s="233"/>
      <c r="IJ12" s="233"/>
      <c r="IK12" s="233"/>
      <c r="IL12" s="233"/>
      <c r="IM12" s="233"/>
      <c r="IN12" s="233"/>
      <c r="IO12" s="233"/>
      <c r="IP12" s="233"/>
      <c r="IQ12" s="233"/>
      <c r="IR12" s="233"/>
      <c r="IS12" s="233"/>
      <c r="IT12" s="233"/>
      <c r="IU12" s="233"/>
      <c r="IV12" s="233"/>
      <c r="IW12" s="233"/>
      <c r="IX12" s="233"/>
      <c r="IY12" s="233"/>
      <c r="IZ12" s="233"/>
      <c r="JA12" s="233"/>
      <c r="JB12" s="233"/>
      <c r="JC12" s="233"/>
      <c r="JD12" s="233"/>
      <c r="JE12" s="233"/>
      <c r="JF12" s="233"/>
      <c r="JG12" s="233"/>
      <c r="JH12" s="233"/>
      <c r="JI12" s="233"/>
      <c r="JJ12" s="233"/>
      <c r="JK12" s="233"/>
      <c r="JL12" s="233"/>
      <c r="JM12" s="233"/>
      <c r="JN12" s="233"/>
      <c r="JO12" s="233"/>
      <c r="JP12" s="233"/>
      <c r="JQ12" s="233"/>
      <c r="JR12" s="233"/>
      <c r="JS12" s="233"/>
      <c r="JT12" s="233"/>
      <c r="JU12" s="233"/>
      <c r="JV12" s="233"/>
      <c r="JW12" s="233"/>
      <c r="JX12" s="233"/>
      <c r="JY12" s="233"/>
      <c r="JZ12" s="233"/>
      <c r="KA12" s="233"/>
      <c r="KB12" s="233"/>
      <c r="KC12" s="233"/>
      <c r="KD12" s="233"/>
      <c r="KE12" s="233"/>
      <c r="KF12" s="233"/>
      <c r="KG12" s="233"/>
      <c r="KH12" s="233"/>
      <c r="KI12" s="233"/>
      <c r="KJ12" s="233"/>
      <c r="KK12" s="233"/>
      <c r="KL12" s="233"/>
      <c r="KM12" s="233"/>
      <c r="KN12" s="233"/>
      <c r="KO12" s="233"/>
      <c r="KP12" s="233"/>
      <c r="KQ12" s="233"/>
      <c r="KR12" s="233"/>
      <c r="KS12" s="233"/>
      <c r="KT12" s="233"/>
      <c r="KU12" s="233"/>
      <c r="KV12" s="233"/>
      <c r="KW12" s="233"/>
      <c r="KX12" s="233"/>
      <c r="KY12" s="233"/>
      <c r="KZ12" s="233"/>
      <c r="LA12" s="233"/>
      <c r="LB12" s="233"/>
      <c r="LC12" s="233"/>
      <c r="LD12" s="233"/>
      <c r="LE12" s="233"/>
      <c r="LF12" s="233"/>
      <c r="LG12" s="233"/>
      <c r="LH12" s="233"/>
      <c r="LI12" s="233"/>
      <c r="LJ12" s="233"/>
      <c r="LK12" s="233"/>
      <c r="LL12" s="233"/>
      <c r="LM12" s="233"/>
      <c r="LN12" s="233"/>
      <c r="LO12" s="233"/>
      <c r="LP12" s="233"/>
      <c r="LQ12" s="233"/>
      <c r="LR12" s="233"/>
      <c r="LS12" s="233"/>
      <c r="LT12" s="233"/>
      <c r="LU12" s="233"/>
      <c r="LV12" s="233"/>
      <c r="LW12" s="233"/>
      <c r="LX12" s="233"/>
      <c r="LY12" s="233"/>
      <c r="LZ12" s="233"/>
      <c r="MA12" s="233"/>
      <c r="MB12" s="233"/>
      <c r="MC12" s="233"/>
      <c r="MD12" s="233"/>
      <c r="ME12" s="233"/>
      <c r="MF12" s="233"/>
      <c r="MG12" s="233"/>
      <c r="MH12" s="233"/>
      <c r="MI12" s="233"/>
      <c r="MJ12" s="233"/>
      <c r="MK12" s="233"/>
      <c r="ML12" s="233"/>
      <c r="MM12" s="233"/>
      <c r="MN12" s="233"/>
      <c r="MO12" s="233"/>
      <c r="MP12" s="233"/>
      <c r="MQ12" s="233"/>
      <c r="MR12" s="233"/>
      <c r="MS12" s="233"/>
      <c r="MT12" s="233"/>
      <c r="MU12" s="233"/>
      <c r="MV12" s="233"/>
      <c r="MW12" s="233"/>
      <c r="MX12" s="233"/>
      <c r="MY12" s="233"/>
      <c r="MZ12" s="233"/>
      <c r="NA12" s="233"/>
      <c r="NB12" s="233"/>
      <c r="NC12" s="233"/>
      <c r="ND12" s="233"/>
      <c r="NE12" s="233"/>
      <c r="NF12" s="233"/>
      <c r="NG12" s="233"/>
      <c r="NH12" s="233"/>
      <c r="NI12" s="233"/>
      <c r="NJ12" s="233"/>
      <c r="NK12" s="233"/>
      <c r="NL12" s="233"/>
      <c r="NM12" s="233"/>
      <c r="NN12" s="233"/>
      <c r="NO12" s="233"/>
      <c r="NP12" s="233"/>
      <c r="NQ12" s="233"/>
      <c r="NR12" s="233"/>
      <c r="NS12" s="233"/>
      <c r="NT12" s="233"/>
      <c r="NU12" s="233"/>
      <c r="NV12" s="233"/>
      <c r="NW12" s="233"/>
      <c r="NX12" s="233"/>
      <c r="NY12" s="233"/>
      <c r="NZ12" s="233"/>
      <c r="OA12" s="233"/>
      <c r="OB12" s="233"/>
      <c r="OC12" s="233"/>
      <c r="OD12" s="233"/>
      <c r="OE12" s="233"/>
      <c r="OF12" s="233"/>
      <c r="OG12" s="233"/>
      <c r="OH12" s="233"/>
      <c r="OI12" s="233"/>
      <c r="OJ12" s="233"/>
      <c r="OK12" s="233"/>
      <c r="OL12" s="233"/>
      <c r="OM12" s="233"/>
      <c r="ON12" s="233"/>
      <c r="OO12" s="233"/>
      <c r="OP12" s="233"/>
      <c r="OQ12" s="233"/>
      <c r="OR12" s="233"/>
      <c r="OS12" s="233"/>
      <c r="OT12" s="233"/>
      <c r="OU12" s="233"/>
      <c r="OV12" s="233"/>
      <c r="OW12" s="233"/>
      <c r="OX12" s="233"/>
      <c r="OY12" s="233"/>
      <c r="OZ12" s="233"/>
      <c r="PA12" s="233"/>
      <c r="PB12" s="233"/>
      <c r="PC12" s="233"/>
      <c r="PD12" s="233"/>
      <c r="PE12" s="233"/>
      <c r="PF12" s="233"/>
      <c r="PG12" s="233"/>
      <c r="PH12" s="233"/>
      <c r="PI12" s="233"/>
      <c r="PJ12" s="233"/>
      <c r="PK12" s="233"/>
      <c r="PL12" s="233"/>
      <c r="PM12" s="233"/>
      <c r="PN12" s="233"/>
      <c r="PO12" s="233"/>
      <c r="PP12" s="233"/>
      <c r="PQ12" s="233"/>
      <c r="PR12" s="233"/>
      <c r="PS12" s="233"/>
      <c r="PT12" s="233"/>
      <c r="PU12" s="233"/>
      <c r="PV12" s="233"/>
      <c r="PW12" s="233"/>
      <c r="PX12" s="233"/>
      <c r="PY12" s="233"/>
      <c r="PZ12" s="233"/>
      <c r="QA12" s="233"/>
      <c r="QB12" s="233"/>
      <c r="QC12" s="233"/>
      <c r="QD12" s="233"/>
      <c r="QE12" s="233"/>
      <c r="QF12" s="233"/>
      <c r="QG12" s="233"/>
      <c r="QH12" s="233"/>
      <c r="QI12" s="233"/>
      <c r="QJ12" s="233"/>
      <c r="QK12" s="233"/>
      <c r="QL12" s="233"/>
      <c r="QM12" s="233"/>
      <c r="QN12" s="233"/>
      <c r="QO12" s="233"/>
      <c r="QP12" s="233"/>
      <c r="QQ12" s="233"/>
      <c r="QR12" s="233"/>
      <c r="QS12" s="233"/>
      <c r="QT12" s="233"/>
      <c r="QU12" s="233"/>
      <c r="QV12" s="233"/>
      <c r="QW12" s="233"/>
      <c r="QX12" s="233"/>
      <c r="QY12" s="233"/>
      <c r="QZ12" s="233"/>
      <c r="RA12" s="233"/>
      <c r="RB12" s="233"/>
      <c r="RC12" s="233"/>
      <c r="RD12" s="233"/>
      <c r="RE12" s="233"/>
      <c r="RF12" s="233"/>
      <c r="RG12" s="233"/>
      <c r="RH12" s="233"/>
      <c r="RI12" s="233"/>
      <c r="RJ12" s="233"/>
      <c r="RK12" s="233"/>
      <c r="RL12" s="233"/>
      <c r="RM12" s="233"/>
      <c r="RN12" s="233"/>
      <c r="RO12" s="233"/>
      <c r="RP12" s="233"/>
      <c r="RQ12" s="233"/>
      <c r="RR12" s="233"/>
      <c r="RS12" s="233"/>
      <c r="RT12" s="233"/>
      <c r="RU12" s="233"/>
      <c r="RV12" s="233"/>
      <c r="RW12" s="233"/>
      <c r="RX12" s="233"/>
      <c r="RY12" s="233"/>
      <c r="RZ12" s="233"/>
      <c r="SA12" s="233"/>
      <c r="SB12" s="233"/>
      <c r="SC12" s="233"/>
      <c r="SD12" s="233"/>
      <c r="SE12" s="233"/>
      <c r="SF12" s="233"/>
      <c r="SG12" s="233"/>
      <c r="SH12" s="233"/>
      <c r="SI12" s="233"/>
      <c r="SJ12" s="233"/>
      <c r="SK12" s="233"/>
      <c r="SL12" s="233"/>
      <c r="SM12" s="233"/>
      <c r="SN12" s="233"/>
      <c r="SO12" s="233"/>
      <c r="SP12" s="233"/>
      <c r="SQ12" s="233"/>
      <c r="SR12" s="233"/>
      <c r="SS12" s="233"/>
      <c r="ST12" s="233"/>
      <c r="SU12" s="233"/>
      <c r="SV12" s="233"/>
      <c r="SW12" s="233"/>
      <c r="SX12" s="233"/>
      <c r="SY12" s="233"/>
      <c r="SZ12" s="233"/>
      <c r="TA12" s="233"/>
      <c r="TB12" s="233"/>
      <c r="TC12" s="233"/>
      <c r="TD12" s="233"/>
      <c r="TE12" s="233"/>
      <c r="TF12" s="233"/>
      <c r="TG12" s="233"/>
      <c r="TH12" s="233"/>
      <c r="TI12" s="233"/>
      <c r="TJ12" s="233"/>
      <c r="TK12" s="233"/>
      <c r="TL12" s="233"/>
      <c r="TM12" s="233"/>
      <c r="TN12" s="233"/>
      <c r="TO12" s="233"/>
      <c r="TP12" s="233"/>
      <c r="TQ12" s="233"/>
      <c r="TR12" s="233"/>
      <c r="TS12" s="233"/>
      <c r="TT12" s="233"/>
      <c r="TU12" s="233"/>
      <c r="TV12" s="233"/>
      <c r="TW12" s="233"/>
      <c r="TX12" s="233"/>
      <c r="TY12" s="233"/>
      <c r="TZ12" s="233"/>
      <c r="UA12" s="233"/>
      <c r="UB12" s="233"/>
      <c r="UC12" s="233"/>
      <c r="UD12" s="233"/>
      <c r="UE12" s="233"/>
      <c r="UF12" s="233"/>
      <c r="UG12" s="233"/>
      <c r="UH12" s="233"/>
      <c r="UI12" s="233"/>
      <c r="UJ12" s="233"/>
      <c r="UK12" s="233"/>
      <c r="UL12" s="233"/>
      <c r="UM12" s="233"/>
      <c r="UN12" s="233"/>
      <c r="UO12" s="233"/>
      <c r="UP12" s="233"/>
      <c r="UQ12" s="233"/>
      <c r="UR12" s="233"/>
      <c r="US12" s="233"/>
      <c r="UT12" s="233"/>
      <c r="UU12" s="233"/>
      <c r="UV12" s="233"/>
      <c r="UW12" s="233"/>
      <c r="UX12" s="233"/>
      <c r="UY12" s="233"/>
      <c r="UZ12" s="233"/>
      <c r="VA12" s="233"/>
      <c r="VB12" s="233"/>
      <c r="VC12" s="233"/>
      <c r="VD12" s="233"/>
      <c r="VE12" s="233"/>
      <c r="VF12" s="233"/>
      <c r="VG12" s="233"/>
      <c r="VH12" s="233"/>
      <c r="VI12" s="233"/>
      <c r="VJ12" s="233"/>
      <c r="VK12" s="233"/>
      <c r="VL12" s="233"/>
      <c r="VM12" s="233"/>
      <c r="VN12" s="233"/>
      <c r="VO12" s="233"/>
      <c r="VP12" s="233"/>
      <c r="VQ12" s="233"/>
      <c r="VR12" s="233"/>
      <c r="VS12" s="233"/>
      <c r="VT12" s="233"/>
      <c r="VU12" s="233"/>
      <c r="VV12" s="233"/>
      <c r="VW12" s="233"/>
      <c r="VX12" s="233"/>
      <c r="VY12" s="233"/>
      <c r="VZ12" s="233"/>
      <c r="WA12" s="233"/>
      <c r="WB12" s="233"/>
      <c r="WC12" s="233"/>
      <c r="WD12" s="233"/>
      <c r="WE12" s="233"/>
      <c r="WF12" s="233"/>
      <c r="WG12" s="233"/>
      <c r="WH12" s="233"/>
      <c r="WI12" s="233"/>
      <c r="WJ12" s="233"/>
      <c r="WK12" s="233"/>
      <c r="WL12" s="233"/>
      <c r="WM12" s="233"/>
      <c r="WN12" s="233"/>
      <c r="WO12" s="233"/>
      <c r="WP12" s="233"/>
      <c r="WQ12" s="233"/>
      <c r="WR12" s="233"/>
      <c r="WS12" s="233"/>
      <c r="WT12" s="233"/>
      <c r="WU12" s="233"/>
      <c r="WV12" s="233"/>
      <c r="WW12" s="233"/>
      <c r="WX12" s="233"/>
      <c r="WY12" s="233"/>
      <c r="WZ12" s="233"/>
      <c r="XA12" s="233"/>
      <c r="XB12" s="233"/>
      <c r="XC12" s="233"/>
      <c r="XD12" s="233"/>
      <c r="XE12" s="233"/>
      <c r="XF12" s="233"/>
      <c r="XG12" s="233"/>
      <c r="XH12" s="233"/>
      <c r="XI12" s="233"/>
      <c r="XJ12" s="233"/>
      <c r="XK12" s="233"/>
      <c r="XL12" s="233"/>
      <c r="XM12" s="233"/>
      <c r="XN12" s="233"/>
      <c r="XO12" s="233"/>
      <c r="XP12" s="233"/>
      <c r="XQ12" s="233"/>
      <c r="XR12" s="233"/>
      <c r="XS12" s="233"/>
      <c r="XT12" s="233"/>
      <c r="XU12" s="233"/>
      <c r="XV12" s="233"/>
      <c r="XW12" s="233"/>
      <c r="XX12" s="233"/>
      <c r="XY12" s="233"/>
      <c r="XZ12" s="233"/>
      <c r="YA12" s="233"/>
      <c r="YB12" s="233"/>
      <c r="YC12" s="233"/>
      <c r="YD12" s="233"/>
      <c r="YE12" s="233"/>
      <c r="YF12" s="233"/>
      <c r="YG12" s="233"/>
      <c r="YH12" s="233"/>
      <c r="YI12" s="233"/>
      <c r="YJ12" s="233"/>
      <c r="YK12" s="233"/>
      <c r="YL12" s="233"/>
      <c r="YM12" s="233"/>
      <c r="YN12" s="233"/>
      <c r="YO12" s="233"/>
      <c r="YP12" s="233"/>
      <c r="YQ12" s="233"/>
      <c r="YR12" s="233"/>
      <c r="YS12" s="233"/>
      <c r="YT12" s="233"/>
      <c r="YU12" s="233"/>
      <c r="YV12" s="233"/>
      <c r="YW12" s="233"/>
      <c r="YX12" s="233"/>
      <c r="YY12" s="233"/>
      <c r="YZ12" s="233"/>
      <c r="ZA12" s="233"/>
      <c r="ZB12" s="233"/>
      <c r="ZC12" s="233"/>
      <c r="ZD12" s="233"/>
      <c r="ZE12" s="233"/>
      <c r="ZF12" s="233"/>
      <c r="ZG12" s="233"/>
      <c r="ZH12" s="233"/>
      <c r="ZI12" s="233"/>
      <c r="ZJ12" s="233"/>
      <c r="ZK12" s="233"/>
      <c r="ZL12" s="233"/>
      <c r="ZM12" s="233"/>
      <c r="ZN12" s="233"/>
      <c r="ZO12" s="233"/>
      <c r="ZP12" s="233"/>
      <c r="ZQ12" s="233"/>
      <c r="ZR12" s="233"/>
      <c r="ZS12" s="233"/>
      <c r="ZT12" s="233"/>
      <c r="ZU12" s="233"/>
      <c r="ZV12" s="233"/>
      <c r="ZW12" s="233"/>
      <c r="ZX12" s="233"/>
      <c r="ZY12" s="233"/>
      <c r="ZZ12" s="233"/>
      <c r="AAA12" s="233"/>
      <c r="AAB12" s="233"/>
      <c r="AAC12" s="233"/>
      <c r="AAD12" s="233"/>
      <c r="AAE12" s="233"/>
      <c r="AAF12" s="233"/>
      <c r="AAG12" s="233"/>
      <c r="AAH12" s="233"/>
      <c r="AAI12" s="233"/>
      <c r="AAJ12" s="233"/>
      <c r="AAK12" s="233"/>
      <c r="AAL12" s="233"/>
      <c r="AAM12" s="233"/>
      <c r="AAN12" s="233"/>
      <c r="AAO12" s="233"/>
      <c r="AAP12" s="233"/>
      <c r="AAQ12" s="233"/>
      <c r="AAR12" s="233"/>
      <c r="AAS12" s="233"/>
      <c r="AAT12" s="233"/>
      <c r="AAU12" s="233"/>
      <c r="AAV12" s="233"/>
      <c r="AAW12" s="233"/>
      <c r="AAX12" s="233"/>
      <c r="AAY12" s="233"/>
      <c r="AAZ12" s="233"/>
      <c r="ABA12" s="233"/>
      <c r="ABB12" s="233"/>
      <c r="ABC12" s="233"/>
      <c r="ABD12" s="233"/>
      <c r="ABE12" s="233"/>
      <c r="ABF12" s="233"/>
      <c r="ABG12" s="233"/>
      <c r="ABH12" s="233"/>
      <c r="ABI12" s="233"/>
      <c r="ABJ12" s="233"/>
      <c r="ABK12" s="233"/>
      <c r="ABL12" s="233"/>
      <c r="ABM12" s="233"/>
      <c r="ABN12" s="233"/>
      <c r="ABO12" s="233"/>
      <c r="ABP12" s="233"/>
      <c r="ABQ12" s="233"/>
      <c r="ABR12" s="233"/>
      <c r="ABS12" s="233"/>
      <c r="ABT12" s="233"/>
      <c r="ABU12" s="233"/>
      <c r="ABV12" s="233"/>
      <c r="ABW12" s="233"/>
      <c r="ABX12" s="233"/>
      <c r="ABY12" s="233"/>
      <c r="ABZ12" s="233"/>
      <c r="ACA12" s="233"/>
      <c r="ACB12" s="233"/>
      <c r="ACC12" s="233"/>
      <c r="ACD12" s="233"/>
      <c r="ACE12" s="233"/>
      <c r="ACF12" s="233"/>
      <c r="ACG12" s="233"/>
      <c r="ACH12" s="233"/>
      <c r="ACI12" s="233"/>
      <c r="ACJ12" s="233"/>
      <c r="ACK12" s="233"/>
      <c r="ACL12" s="233"/>
      <c r="ACM12" s="233"/>
      <c r="ACN12" s="233"/>
      <c r="ACO12" s="233"/>
      <c r="ACP12" s="233"/>
      <c r="ACQ12" s="233"/>
      <c r="ACR12" s="233"/>
      <c r="ACS12" s="233"/>
      <c r="ACT12" s="233"/>
      <c r="ACU12" s="233"/>
      <c r="ACV12" s="233"/>
      <c r="ACW12" s="233"/>
      <c r="ACX12" s="233"/>
      <c r="ACY12" s="233"/>
      <c r="ACZ12" s="233"/>
      <c r="ADA12" s="233"/>
      <c r="ADB12" s="233"/>
      <c r="ADC12" s="233"/>
      <c r="ADD12" s="233"/>
      <c r="ADE12" s="233"/>
      <c r="ADF12" s="233"/>
      <c r="ADG12" s="233"/>
      <c r="ADH12" s="233"/>
      <c r="ADI12" s="233"/>
      <c r="ADJ12" s="233"/>
      <c r="ADK12" s="233"/>
      <c r="ADL12" s="233"/>
      <c r="ADM12" s="233"/>
      <c r="ADN12" s="233"/>
      <c r="ADO12" s="233"/>
      <c r="ADP12" s="233"/>
      <c r="ADQ12" s="233"/>
      <c r="ADR12" s="233"/>
      <c r="ADS12" s="233"/>
      <c r="ADT12" s="233"/>
      <c r="ADU12" s="233"/>
      <c r="ADV12" s="233"/>
      <c r="ADW12" s="233"/>
      <c r="ADX12" s="233"/>
      <c r="ADY12" s="233"/>
      <c r="ADZ12" s="233"/>
      <c r="AEA12" s="233"/>
      <c r="AEB12" s="233"/>
      <c r="AEC12" s="233"/>
      <c r="AED12" s="233"/>
      <c r="AEE12" s="233"/>
      <c r="AEF12" s="233"/>
      <c r="AEG12" s="233"/>
      <c r="AEH12" s="233"/>
      <c r="AEI12" s="233"/>
      <c r="AEJ12" s="233"/>
      <c r="AEK12" s="233"/>
      <c r="AEL12" s="233"/>
      <c r="AEM12" s="233"/>
      <c r="AEN12" s="233"/>
      <c r="AEO12" s="233"/>
      <c r="AEP12" s="233"/>
      <c r="AEQ12" s="233"/>
      <c r="AER12" s="233"/>
      <c r="AES12" s="233"/>
      <c r="AET12" s="233"/>
      <c r="AEU12" s="233"/>
      <c r="AEV12" s="233"/>
      <c r="AEW12" s="233"/>
      <c r="AEX12" s="233"/>
      <c r="AEY12" s="233"/>
      <c r="AEZ12" s="233"/>
      <c r="AFA12" s="233"/>
      <c r="AFB12" s="233"/>
      <c r="AFC12" s="233"/>
      <c r="AFD12" s="233"/>
      <c r="AFE12" s="233"/>
      <c r="AFF12" s="233"/>
      <c r="AFG12" s="233"/>
      <c r="AFH12" s="233"/>
      <c r="AFI12" s="233"/>
      <c r="AFJ12" s="233"/>
      <c r="AFK12" s="233"/>
      <c r="AFL12" s="233"/>
      <c r="AFM12" s="233"/>
      <c r="AFN12" s="233"/>
      <c r="AFO12" s="233"/>
      <c r="AFP12" s="233"/>
      <c r="AFQ12" s="233"/>
      <c r="AFR12" s="233"/>
      <c r="AFS12" s="233"/>
      <c r="AFT12" s="233"/>
      <c r="AFU12" s="233"/>
      <c r="AFV12" s="233"/>
      <c r="AFW12" s="233"/>
      <c r="AFX12" s="233"/>
      <c r="AFY12" s="233"/>
      <c r="AFZ12" s="233"/>
      <c r="AGA12" s="233"/>
      <c r="AGB12" s="233"/>
      <c r="AGC12" s="233"/>
      <c r="AGD12" s="233"/>
      <c r="AGE12" s="233"/>
      <c r="AGF12" s="233"/>
      <c r="AGG12" s="233"/>
      <c r="AGH12" s="233"/>
      <c r="AGI12" s="233"/>
      <c r="AGJ12" s="233"/>
      <c r="AGK12" s="233"/>
      <c r="AGL12" s="233"/>
      <c r="AGM12" s="233"/>
      <c r="AGN12" s="233"/>
      <c r="AGO12" s="233"/>
      <c r="AGP12" s="233"/>
      <c r="AGQ12" s="233"/>
      <c r="AGR12" s="233"/>
      <c r="AGS12" s="233"/>
      <c r="AGT12" s="233"/>
      <c r="AGU12" s="233"/>
      <c r="AGV12" s="233"/>
      <c r="AGW12" s="233"/>
      <c r="AGX12" s="233"/>
      <c r="AGY12" s="233"/>
      <c r="AGZ12" s="233"/>
      <c r="AHA12" s="233"/>
      <c r="AHB12" s="233"/>
      <c r="AHC12" s="233"/>
      <c r="AHD12" s="233"/>
      <c r="AHE12" s="233"/>
      <c r="AHF12" s="233"/>
      <c r="AHG12" s="233"/>
      <c r="AHH12" s="233"/>
      <c r="AHI12" s="233"/>
      <c r="AHJ12" s="233"/>
      <c r="AHK12" s="233"/>
      <c r="AHL12" s="233"/>
      <c r="AHM12" s="233"/>
      <c r="AHN12" s="233"/>
      <c r="AHO12" s="233"/>
      <c r="AHP12" s="233"/>
      <c r="AHQ12" s="233"/>
      <c r="AHR12" s="233"/>
      <c r="AHS12" s="233"/>
      <c r="AHT12" s="233"/>
      <c r="AHU12" s="233"/>
      <c r="AHV12" s="233"/>
      <c r="AHW12" s="233"/>
      <c r="AHX12" s="233"/>
      <c r="AHY12" s="233"/>
      <c r="AHZ12" s="233"/>
      <c r="AIA12" s="233"/>
      <c r="AIB12" s="233"/>
      <c r="AIC12" s="233"/>
      <c r="AID12" s="233"/>
      <c r="AIE12" s="233"/>
      <c r="AIF12" s="233"/>
      <c r="AIG12" s="233"/>
      <c r="AIH12" s="233"/>
      <c r="AII12" s="233"/>
      <c r="AIJ12" s="233"/>
      <c r="AIK12" s="233"/>
      <c r="AIL12" s="233"/>
      <c r="AIM12" s="233"/>
      <c r="AIN12" s="233"/>
      <c r="AIO12" s="233"/>
      <c r="AIP12" s="233"/>
      <c r="AIQ12" s="233"/>
      <c r="AIR12" s="233"/>
      <c r="AIS12" s="233"/>
      <c r="AIT12" s="233"/>
      <c r="AIU12" s="233"/>
      <c r="AIV12" s="233"/>
      <c r="AIW12" s="233"/>
      <c r="AIX12" s="233"/>
      <c r="AIY12" s="233"/>
      <c r="AIZ12" s="233"/>
      <c r="AJA12" s="233"/>
      <c r="AJB12" s="233"/>
      <c r="AJC12" s="233"/>
      <c r="AJD12" s="233"/>
      <c r="AJE12" s="233"/>
      <c r="AJF12" s="233"/>
      <c r="AJG12" s="233"/>
      <c r="AJH12" s="233"/>
      <c r="AJI12" s="233"/>
      <c r="AJJ12" s="233"/>
      <c r="AJK12" s="233"/>
      <c r="AJL12" s="233"/>
      <c r="AJM12" s="233"/>
      <c r="AJN12" s="233"/>
      <c r="AJO12" s="233"/>
      <c r="AJP12" s="233"/>
      <c r="AJQ12" s="233"/>
      <c r="AJR12" s="233"/>
      <c r="AJS12" s="233"/>
      <c r="AJT12" s="233"/>
      <c r="AJU12" s="233"/>
      <c r="AJV12" s="233"/>
      <c r="AJW12" s="233"/>
      <c r="AJX12" s="233"/>
      <c r="AJY12" s="233"/>
      <c r="AJZ12" s="233"/>
      <c r="AKA12" s="233"/>
      <c r="AKB12" s="233"/>
      <c r="AKC12" s="233"/>
      <c r="AKD12" s="233"/>
      <c r="AKE12" s="233"/>
      <c r="AKF12" s="233"/>
      <c r="AKG12" s="233"/>
      <c r="AKH12" s="233"/>
      <c r="AKI12" s="233"/>
      <c r="AKJ12" s="233"/>
      <c r="AKK12" s="233"/>
      <c r="AKL12" s="233"/>
      <c r="AKM12" s="233"/>
      <c r="AKN12" s="233"/>
      <c r="AKO12" s="233"/>
      <c r="AKP12" s="233"/>
      <c r="AKQ12" s="233"/>
      <c r="AKR12" s="233"/>
      <c r="AKS12" s="233"/>
      <c r="AKT12" s="233"/>
      <c r="AKU12" s="233"/>
      <c r="AKV12" s="233"/>
      <c r="AKW12" s="233"/>
      <c r="AKX12" s="233"/>
      <c r="AKY12" s="233"/>
      <c r="AKZ12" s="233"/>
      <c r="ALA12" s="233"/>
      <c r="ALB12" s="233"/>
      <c r="ALC12" s="233"/>
      <c r="ALD12" s="233"/>
      <c r="ALE12" s="233"/>
      <c r="ALF12" s="233"/>
      <c r="ALG12" s="233"/>
      <c r="ALH12" s="233"/>
      <c r="ALI12" s="233"/>
      <c r="ALJ12" s="233"/>
      <c r="ALK12" s="233"/>
      <c r="ALL12" s="233"/>
      <c r="ALM12" s="233"/>
      <c r="ALN12" s="233"/>
      <c r="ALO12" s="233"/>
      <c r="ALP12" s="233"/>
      <c r="ALQ12" s="233"/>
      <c r="ALR12" s="233"/>
      <c r="ALS12" s="233"/>
      <c r="ALT12" s="233"/>
      <c r="ALU12" s="233"/>
      <c r="ALV12" s="233"/>
      <c r="ALW12" s="233"/>
      <c r="ALX12" s="233"/>
      <c r="ALY12" s="233"/>
      <c r="ALZ12" s="233"/>
      <c r="AMA12" s="233"/>
      <c r="AMB12" s="233"/>
      <c r="AMC12" s="233"/>
      <c r="AMD12" s="233"/>
      <c r="AME12" s="233"/>
      <c r="AMF12" s="233"/>
      <c r="AMG12" s="233"/>
      <c r="AMH12" s="233"/>
      <c r="AMI12" s="233"/>
      <c r="AMJ12" s="233"/>
      <c r="AMK12" s="233"/>
      <c r="AML12" s="233"/>
      <c r="AMM12" s="233"/>
      <c r="AMN12" s="233"/>
      <c r="AMO12" s="233"/>
      <c r="AMP12" s="233"/>
      <c r="AMQ12" s="233"/>
      <c r="AMR12" s="233"/>
      <c r="AMS12" s="233"/>
      <c r="AMT12" s="233"/>
      <c r="AMU12" s="233"/>
      <c r="AMV12" s="233"/>
      <c r="AMW12" s="233"/>
      <c r="AMX12" s="233"/>
      <c r="AMY12" s="233"/>
      <c r="AMZ12" s="233"/>
      <c r="ANA12" s="233"/>
      <c r="ANB12" s="233"/>
      <c r="ANC12" s="233"/>
      <c r="AND12" s="233"/>
      <c r="ANE12" s="233"/>
      <c r="ANF12" s="233"/>
      <c r="ANG12" s="233"/>
      <c r="ANH12" s="233"/>
      <c r="ANI12" s="233"/>
      <c r="ANJ12" s="233"/>
      <c r="ANK12" s="233"/>
      <c r="ANL12" s="233"/>
      <c r="ANM12" s="233"/>
      <c r="ANN12" s="233"/>
      <c r="ANO12" s="233"/>
      <c r="ANP12" s="233"/>
      <c r="ANQ12" s="233"/>
      <c r="ANR12" s="233"/>
      <c r="ANS12" s="233"/>
      <c r="ANT12" s="233"/>
      <c r="ANU12" s="233"/>
      <c r="ANV12" s="233"/>
      <c r="ANW12" s="233"/>
      <c r="ANX12" s="233"/>
      <c r="ANY12" s="233"/>
      <c r="ANZ12" s="233"/>
      <c r="AOA12" s="233"/>
      <c r="AOB12" s="233"/>
      <c r="AOC12" s="233"/>
      <c r="AOD12" s="233"/>
      <c r="AOE12" s="233"/>
      <c r="AOF12" s="233"/>
      <c r="AOG12" s="233"/>
      <c r="AOH12" s="233"/>
      <c r="AOI12" s="233"/>
      <c r="AOJ12" s="233"/>
      <c r="AOK12" s="233"/>
      <c r="AOL12" s="233"/>
      <c r="AOM12" s="233"/>
      <c r="AON12" s="233"/>
      <c r="AOO12" s="233"/>
      <c r="AOP12" s="233"/>
      <c r="AOQ12" s="233"/>
      <c r="AOR12" s="233"/>
      <c r="AOS12" s="233"/>
      <c r="AOT12" s="233"/>
      <c r="AOU12" s="233"/>
      <c r="AOV12" s="233"/>
      <c r="AOW12" s="233"/>
      <c r="AOX12" s="233"/>
      <c r="AOY12" s="233"/>
      <c r="AOZ12" s="233"/>
      <c r="APA12" s="233"/>
      <c r="APB12" s="233"/>
      <c r="APC12" s="233"/>
      <c r="APD12" s="233"/>
      <c r="APE12" s="233"/>
      <c r="APF12" s="233"/>
      <c r="APG12" s="233"/>
      <c r="APH12" s="233"/>
      <c r="API12" s="233"/>
      <c r="APJ12" s="233"/>
      <c r="APK12" s="233"/>
      <c r="APL12" s="233"/>
      <c r="APM12" s="233"/>
      <c r="APN12" s="233"/>
      <c r="APO12" s="233"/>
      <c r="APP12" s="233"/>
      <c r="APQ12" s="233"/>
      <c r="APR12" s="233"/>
      <c r="APS12" s="233"/>
      <c r="APT12" s="233"/>
      <c r="APU12" s="233"/>
      <c r="APV12" s="233"/>
      <c r="APW12" s="233"/>
      <c r="APX12" s="233"/>
      <c r="APY12" s="233"/>
      <c r="APZ12" s="233"/>
      <c r="AQA12" s="233"/>
      <c r="AQB12" s="233"/>
      <c r="AQC12" s="233"/>
      <c r="AQD12" s="233"/>
      <c r="AQE12" s="233"/>
      <c r="AQF12" s="233"/>
      <c r="AQG12" s="233"/>
      <c r="AQH12" s="233"/>
      <c r="AQI12" s="233"/>
      <c r="AQJ12" s="233"/>
      <c r="AQK12" s="233"/>
      <c r="AQL12" s="233"/>
      <c r="AQM12" s="233"/>
      <c r="AQN12" s="233"/>
      <c r="AQO12" s="233"/>
      <c r="AQP12" s="233"/>
      <c r="AQQ12" s="233"/>
      <c r="AQR12" s="233"/>
      <c r="AQS12" s="233"/>
      <c r="AQT12" s="233"/>
      <c r="AQU12" s="233"/>
      <c r="AQV12" s="233"/>
      <c r="AQW12" s="233"/>
      <c r="AQX12" s="233"/>
      <c r="AQY12" s="233"/>
      <c r="AQZ12" s="233"/>
      <c r="ARA12" s="233"/>
      <c r="ARB12" s="233"/>
      <c r="ARC12" s="233"/>
      <c r="ARD12" s="233"/>
      <c r="ARE12" s="233"/>
      <c r="ARF12" s="233"/>
      <c r="ARG12" s="233"/>
      <c r="ARH12" s="233"/>
      <c r="ARI12" s="233"/>
      <c r="ARJ12" s="233"/>
      <c r="ARK12" s="233"/>
      <c r="ARL12" s="233"/>
      <c r="ARM12" s="233"/>
      <c r="ARN12" s="233"/>
      <c r="ARO12" s="233"/>
      <c r="ARP12" s="233"/>
      <c r="ARQ12" s="233"/>
      <c r="ARR12" s="233"/>
      <c r="ARS12" s="233"/>
      <c r="ART12" s="233"/>
      <c r="ARU12" s="233"/>
      <c r="ARV12" s="233"/>
      <c r="ARW12" s="233"/>
      <c r="ARX12" s="233"/>
      <c r="ARY12" s="233"/>
      <c r="ARZ12" s="233"/>
      <c r="ASA12" s="233"/>
      <c r="ASB12" s="233"/>
      <c r="ASC12" s="233"/>
      <c r="ASD12" s="233"/>
      <c r="ASE12" s="233"/>
      <c r="ASF12" s="233"/>
      <c r="ASG12" s="233"/>
      <c r="ASH12" s="233"/>
      <c r="ASI12" s="233"/>
      <c r="ASJ12" s="233"/>
      <c r="ASK12" s="233"/>
      <c r="ASL12" s="233"/>
      <c r="ASM12" s="233"/>
      <c r="ASN12" s="233"/>
      <c r="ASO12" s="233"/>
      <c r="ASP12" s="233"/>
      <c r="ASQ12" s="233"/>
      <c r="ASR12" s="233"/>
      <c r="ASS12" s="233"/>
      <c r="AST12" s="233"/>
      <c r="ASU12" s="233"/>
      <c r="ASV12" s="233"/>
      <c r="ASW12" s="233"/>
      <c r="ASX12" s="233"/>
      <c r="ASY12" s="233"/>
      <c r="ASZ12" s="233"/>
      <c r="ATA12" s="233"/>
      <c r="ATB12" s="233"/>
      <c r="ATC12" s="233"/>
      <c r="ATD12" s="233"/>
      <c r="ATE12" s="233"/>
      <c r="ATF12" s="233"/>
      <c r="ATG12" s="233"/>
      <c r="ATH12" s="233"/>
      <c r="ATI12" s="233"/>
      <c r="ATJ12" s="233"/>
      <c r="ATK12" s="233"/>
      <c r="ATL12" s="233"/>
      <c r="ATM12" s="233"/>
      <c r="ATN12" s="233"/>
      <c r="ATO12" s="233"/>
      <c r="ATP12" s="233"/>
      <c r="ATQ12" s="233"/>
      <c r="ATR12" s="233"/>
      <c r="ATS12" s="233"/>
      <c r="ATT12" s="233"/>
      <c r="ATU12" s="233"/>
      <c r="ATV12" s="233"/>
      <c r="ATW12" s="233"/>
      <c r="ATX12" s="233"/>
      <c r="ATY12" s="233"/>
      <c r="ATZ12" s="233"/>
      <c r="AUA12" s="233"/>
      <c r="AUB12" s="233"/>
      <c r="AUC12" s="233"/>
      <c r="AUD12" s="233"/>
      <c r="AUE12" s="233"/>
      <c r="AUF12" s="233"/>
      <c r="AUG12" s="233"/>
      <c r="AUH12" s="233"/>
      <c r="AUI12" s="233"/>
      <c r="AUJ12" s="233"/>
      <c r="AUK12" s="233"/>
      <c r="AUL12" s="233"/>
      <c r="AUM12" s="233"/>
      <c r="AUN12" s="233"/>
      <c r="AUO12" s="233"/>
      <c r="AUP12" s="233"/>
      <c r="AUQ12" s="233"/>
      <c r="AUR12" s="233"/>
      <c r="AUS12" s="233"/>
      <c r="AUT12" s="233"/>
      <c r="AUU12" s="233"/>
      <c r="AUV12" s="233"/>
      <c r="AUW12" s="233"/>
      <c r="AUX12" s="233"/>
      <c r="AUY12" s="233"/>
      <c r="AUZ12" s="233"/>
      <c r="AVA12" s="233"/>
      <c r="AVB12" s="233"/>
      <c r="AVC12" s="233"/>
      <c r="AVD12" s="233"/>
      <c r="AVE12" s="233"/>
      <c r="AVF12" s="233"/>
      <c r="AVG12" s="233"/>
      <c r="AVH12" s="233"/>
      <c r="AVI12" s="233"/>
      <c r="AVJ12" s="233"/>
      <c r="AVK12" s="233"/>
      <c r="AVL12" s="233"/>
      <c r="AVM12" s="233"/>
      <c r="AVN12" s="233"/>
      <c r="AVO12" s="233"/>
      <c r="AVP12" s="233"/>
      <c r="AVQ12" s="233"/>
      <c r="AVR12" s="233"/>
      <c r="AVS12" s="233"/>
      <c r="AVT12" s="233"/>
      <c r="AVU12" s="233"/>
      <c r="AVV12" s="233"/>
      <c r="AVW12" s="233"/>
      <c r="AVX12" s="233"/>
      <c r="AVY12" s="233"/>
      <c r="AVZ12" s="233"/>
      <c r="AWA12" s="233"/>
      <c r="AWB12" s="233"/>
      <c r="AWC12" s="233"/>
      <c r="AWD12" s="233"/>
      <c r="AWE12" s="233"/>
      <c r="AWF12" s="233"/>
      <c r="AWG12" s="233"/>
      <c r="AWH12" s="233"/>
      <c r="AWI12" s="233"/>
      <c r="AWJ12" s="233"/>
      <c r="AWK12" s="233"/>
      <c r="AWL12" s="233"/>
      <c r="AWM12" s="233"/>
      <c r="AWN12" s="233"/>
      <c r="AWO12" s="233"/>
      <c r="AWP12" s="233"/>
      <c r="AWQ12" s="233"/>
      <c r="AWR12" s="233"/>
      <c r="AWS12" s="233"/>
      <c r="AWT12" s="233"/>
      <c r="AWU12" s="233"/>
      <c r="AWV12" s="233"/>
      <c r="AWW12" s="233"/>
      <c r="AWX12" s="233"/>
      <c r="AWY12" s="233"/>
      <c r="AWZ12" s="233"/>
      <c r="AXA12" s="233"/>
      <c r="AXB12" s="233"/>
      <c r="AXC12" s="233"/>
      <c r="AXD12" s="233"/>
      <c r="AXE12" s="233"/>
      <c r="AXF12" s="233"/>
      <c r="AXG12" s="233"/>
      <c r="AXH12" s="233"/>
      <c r="AXI12" s="233"/>
      <c r="AXJ12" s="233"/>
      <c r="AXK12" s="233"/>
      <c r="AXL12" s="233"/>
      <c r="AXM12" s="233"/>
      <c r="AXN12" s="233"/>
      <c r="AXO12" s="233"/>
      <c r="AXP12" s="233"/>
      <c r="AXQ12" s="233"/>
      <c r="AXR12" s="233"/>
      <c r="AXS12" s="233"/>
      <c r="AXT12" s="233"/>
      <c r="AXU12" s="233"/>
      <c r="AXV12" s="233"/>
      <c r="AXW12" s="233"/>
      <c r="AXX12" s="233"/>
      <c r="AXY12" s="233"/>
      <c r="AXZ12" s="233"/>
      <c r="AYA12" s="233"/>
      <c r="AYB12" s="233"/>
      <c r="AYC12" s="233"/>
      <c r="AYD12" s="233"/>
      <c r="AYE12" s="233"/>
      <c r="AYF12" s="233"/>
      <c r="AYG12" s="233"/>
      <c r="AYH12" s="233"/>
      <c r="AYI12" s="233"/>
      <c r="AYJ12" s="233"/>
      <c r="AYK12" s="233"/>
      <c r="AYL12" s="233"/>
      <c r="AYM12" s="233"/>
      <c r="AYN12" s="233"/>
      <c r="AYO12" s="233"/>
      <c r="AYP12" s="233"/>
      <c r="AYQ12" s="233"/>
      <c r="AYR12" s="233"/>
      <c r="AYS12" s="233"/>
      <c r="AYT12" s="233"/>
      <c r="AYU12" s="233"/>
      <c r="AYV12" s="233"/>
      <c r="AYW12" s="233"/>
      <c r="AYX12" s="233"/>
      <c r="AYY12" s="233"/>
      <c r="AYZ12" s="233"/>
      <c r="AZA12" s="233"/>
      <c r="AZB12" s="233"/>
      <c r="AZC12" s="233"/>
      <c r="AZD12" s="233"/>
      <c r="AZE12" s="233"/>
      <c r="AZF12" s="233"/>
      <c r="AZG12" s="233"/>
      <c r="AZH12" s="233"/>
      <c r="AZI12" s="233"/>
      <c r="AZJ12" s="233"/>
      <c r="AZK12" s="233"/>
      <c r="AZL12" s="233"/>
      <c r="AZM12" s="233"/>
      <c r="AZN12" s="233"/>
      <c r="AZO12" s="233"/>
      <c r="AZP12" s="233"/>
      <c r="AZQ12" s="233"/>
      <c r="AZR12" s="233"/>
      <c r="AZS12" s="233"/>
      <c r="AZT12" s="233"/>
      <c r="AZU12" s="233"/>
      <c r="AZV12" s="233"/>
      <c r="AZW12" s="233"/>
      <c r="AZX12" s="233"/>
      <c r="AZY12" s="233"/>
      <c r="AZZ12" s="233"/>
      <c r="BAA12" s="233"/>
      <c r="BAB12" s="233"/>
      <c r="BAC12" s="233"/>
      <c r="BAD12" s="233"/>
      <c r="BAE12" s="233"/>
      <c r="BAF12" s="233"/>
      <c r="BAG12" s="233"/>
      <c r="BAH12" s="233"/>
      <c r="BAI12" s="233"/>
      <c r="BAJ12" s="233"/>
      <c r="BAK12" s="233"/>
      <c r="BAL12" s="233"/>
      <c r="BAM12" s="233"/>
      <c r="BAN12" s="233"/>
      <c r="BAO12" s="233"/>
      <c r="BAP12" s="233"/>
      <c r="BAQ12" s="233"/>
      <c r="BAR12" s="233"/>
      <c r="BAS12" s="233"/>
      <c r="BAT12" s="233"/>
      <c r="BAU12" s="233"/>
      <c r="BAV12" s="233"/>
      <c r="BAW12" s="233"/>
      <c r="BAX12" s="233"/>
      <c r="BAY12" s="233"/>
      <c r="BAZ12" s="233"/>
      <c r="BBA12" s="233"/>
      <c r="BBB12" s="233"/>
      <c r="BBC12" s="233"/>
      <c r="BBD12" s="233"/>
      <c r="BBE12" s="233"/>
      <c r="BBF12" s="233"/>
      <c r="BBG12" s="233"/>
      <c r="BBH12" s="233"/>
      <c r="BBI12" s="233"/>
      <c r="BBJ12" s="233"/>
      <c r="BBK12" s="233"/>
      <c r="BBL12" s="233"/>
      <c r="BBM12" s="233"/>
      <c r="BBN12" s="233"/>
      <c r="BBO12" s="233"/>
      <c r="BBP12" s="233"/>
      <c r="BBQ12" s="233"/>
      <c r="BBR12" s="233"/>
      <c r="BBS12" s="233"/>
      <c r="BBT12" s="233"/>
      <c r="BBU12" s="233"/>
      <c r="BBV12" s="233"/>
      <c r="BBW12" s="233"/>
      <c r="BBX12" s="233"/>
      <c r="BBY12" s="233"/>
      <c r="BBZ12" s="233"/>
      <c r="BCA12" s="233"/>
      <c r="BCB12" s="233"/>
      <c r="BCC12" s="233"/>
      <c r="BCD12" s="233"/>
      <c r="BCE12" s="233"/>
      <c r="BCF12" s="233"/>
      <c r="BCG12" s="233"/>
      <c r="BCH12" s="233"/>
      <c r="BCI12" s="233"/>
      <c r="BCJ12" s="233"/>
      <c r="BCK12" s="233"/>
      <c r="BCL12" s="233"/>
      <c r="BCM12" s="233"/>
      <c r="BCN12" s="233"/>
      <c r="BCO12" s="233"/>
      <c r="BCP12" s="233"/>
      <c r="BCQ12" s="233"/>
      <c r="BCR12" s="233"/>
      <c r="BCS12" s="233"/>
      <c r="BCT12" s="233"/>
      <c r="BCU12" s="233"/>
      <c r="BCV12" s="233"/>
      <c r="BCW12" s="233"/>
      <c r="BCX12" s="233"/>
      <c r="BCY12" s="233"/>
      <c r="BCZ12" s="233"/>
      <c r="BDA12" s="233"/>
      <c r="BDB12" s="233"/>
      <c r="BDC12" s="233"/>
      <c r="BDD12" s="233"/>
      <c r="BDE12" s="233"/>
      <c r="BDF12" s="233"/>
      <c r="BDG12" s="233"/>
      <c r="BDH12" s="233"/>
      <c r="BDI12" s="233"/>
      <c r="BDJ12" s="233"/>
      <c r="BDK12" s="233"/>
      <c r="BDL12" s="233"/>
      <c r="BDM12" s="233"/>
      <c r="BDN12" s="233"/>
      <c r="BDO12" s="233"/>
      <c r="BDP12" s="233"/>
      <c r="BDQ12" s="233"/>
      <c r="BDR12" s="233"/>
      <c r="BDS12" s="233"/>
      <c r="BDT12" s="233"/>
      <c r="BDU12" s="233"/>
      <c r="BDV12" s="233"/>
      <c r="BDW12" s="233"/>
      <c r="BDX12" s="233"/>
      <c r="BDY12" s="233"/>
      <c r="BDZ12" s="233"/>
      <c r="BEA12" s="233"/>
      <c r="BEB12" s="233"/>
      <c r="BEC12" s="233"/>
      <c r="BED12" s="233"/>
      <c r="BEE12" s="233"/>
      <c r="BEF12" s="233"/>
      <c r="BEG12" s="233"/>
      <c r="BEH12" s="233"/>
      <c r="BEI12" s="233"/>
      <c r="BEJ12" s="233"/>
      <c r="BEK12" s="233"/>
      <c r="BEL12" s="233"/>
      <c r="BEM12" s="233"/>
      <c r="BEN12" s="233"/>
      <c r="BEO12" s="233"/>
      <c r="BEP12" s="233"/>
      <c r="BEQ12" s="233"/>
      <c r="BER12" s="233"/>
      <c r="BES12" s="233"/>
      <c r="BET12" s="233"/>
      <c r="BEU12" s="233"/>
      <c r="BEV12" s="233"/>
      <c r="BEW12" s="233"/>
      <c r="BEX12" s="233"/>
      <c r="BEY12" s="233"/>
      <c r="BEZ12" s="233"/>
      <c r="BFA12" s="233"/>
      <c r="BFB12" s="233"/>
      <c r="BFC12" s="233"/>
      <c r="BFD12" s="233"/>
      <c r="BFE12" s="233"/>
      <c r="BFF12" s="233"/>
      <c r="BFG12" s="233"/>
      <c r="BFH12" s="233"/>
      <c r="BFI12" s="233"/>
      <c r="BFJ12" s="233"/>
      <c r="BFK12" s="233"/>
      <c r="BFL12" s="233"/>
      <c r="BFM12" s="233"/>
      <c r="BFN12" s="233"/>
      <c r="BFO12" s="233"/>
      <c r="BFP12" s="233"/>
      <c r="BFQ12" s="233"/>
      <c r="BFR12" s="233"/>
      <c r="BFS12" s="233"/>
      <c r="BFT12" s="233"/>
      <c r="BFU12" s="233"/>
      <c r="BFV12" s="233"/>
      <c r="BFW12" s="233"/>
      <c r="BFX12" s="233"/>
      <c r="BFY12" s="233"/>
      <c r="BFZ12" s="233"/>
      <c r="BGA12" s="233"/>
      <c r="BGB12" s="233"/>
      <c r="BGC12" s="233"/>
      <c r="BGD12" s="233"/>
      <c r="BGE12" s="233"/>
      <c r="BGF12" s="233"/>
      <c r="BGG12" s="233"/>
      <c r="BGH12" s="233"/>
      <c r="BGI12" s="233"/>
      <c r="BGJ12" s="233"/>
      <c r="BGK12" s="233"/>
      <c r="BGL12" s="233"/>
      <c r="BGM12" s="233"/>
      <c r="BGN12" s="233"/>
      <c r="BGO12" s="233"/>
      <c r="BGP12" s="233"/>
      <c r="BGQ12" s="233"/>
      <c r="BGR12" s="233"/>
      <c r="BGS12" s="233"/>
      <c r="BGT12" s="233"/>
      <c r="BGU12" s="233"/>
      <c r="BGV12" s="233"/>
      <c r="BGW12" s="233"/>
      <c r="BGX12" s="233"/>
      <c r="BGY12" s="233"/>
      <c r="BGZ12" s="233"/>
      <c r="BHA12" s="233"/>
      <c r="BHB12" s="233"/>
      <c r="BHC12" s="233"/>
      <c r="BHD12" s="233"/>
      <c r="BHE12" s="233"/>
      <c r="BHF12" s="233"/>
      <c r="BHG12" s="233"/>
      <c r="BHH12" s="233"/>
      <c r="BHI12" s="233"/>
      <c r="BHJ12" s="233"/>
      <c r="BHK12" s="233"/>
      <c r="BHL12" s="233"/>
      <c r="BHM12" s="233"/>
      <c r="BHN12" s="233"/>
      <c r="BHO12" s="233"/>
      <c r="BHP12" s="233"/>
      <c r="BHQ12" s="233"/>
      <c r="BHR12" s="233"/>
      <c r="BHS12" s="233"/>
      <c r="BHT12" s="233"/>
      <c r="BHU12" s="233"/>
      <c r="BHV12" s="233"/>
      <c r="BHW12" s="233"/>
      <c r="BHX12" s="233"/>
      <c r="BHY12" s="233"/>
      <c r="BHZ12" s="233"/>
      <c r="BIA12" s="233"/>
      <c r="BIB12" s="233"/>
      <c r="BIC12" s="233"/>
      <c r="BID12" s="233"/>
      <c r="BIE12" s="233"/>
      <c r="BIF12" s="233"/>
      <c r="BIG12" s="233"/>
      <c r="BIH12" s="233"/>
      <c r="BII12" s="233"/>
      <c r="BIJ12" s="233"/>
      <c r="BIK12" s="233"/>
      <c r="BIL12" s="233"/>
      <c r="BIM12" s="233"/>
      <c r="BIN12" s="233"/>
      <c r="BIO12" s="233"/>
      <c r="BIP12" s="233"/>
      <c r="BIQ12" s="233"/>
      <c r="BIR12" s="233"/>
      <c r="BIS12" s="233"/>
      <c r="BIT12" s="233"/>
      <c r="BIU12" s="233"/>
      <c r="BIV12" s="233"/>
      <c r="BIW12" s="233"/>
      <c r="BIX12" s="233"/>
      <c r="BIY12" s="233"/>
      <c r="BIZ12" s="233"/>
      <c r="BJA12" s="233"/>
      <c r="BJB12" s="233"/>
      <c r="BJC12" s="233"/>
      <c r="BJD12" s="233"/>
      <c r="BJE12" s="233"/>
      <c r="BJF12" s="233"/>
      <c r="BJG12" s="233"/>
      <c r="BJH12" s="233"/>
      <c r="BJI12" s="233"/>
      <c r="BJJ12" s="233"/>
      <c r="BJK12" s="233"/>
      <c r="BJL12" s="233"/>
      <c r="BJM12" s="233"/>
      <c r="BJN12" s="233"/>
      <c r="BJO12" s="233"/>
      <c r="BJP12" s="233"/>
      <c r="BJQ12" s="233"/>
      <c r="BJR12" s="233"/>
      <c r="BJS12" s="233"/>
      <c r="BJT12" s="233"/>
      <c r="BJU12" s="233"/>
      <c r="BJV12" s="233"/>
      <c r="BJW12" s="233"/>
      <c r="BJX12" s="233"/>
      <c r="BJY12" s="233"/>
      <c r="BJZ12" s="233"/>
      <c r="BKA12" s="233"/>
      <c r="BKB12" s="233"/>
      <c r="BKC12" s="233"/>
      <c r="BKD12" s="233"/>
      <c r="BKE12" s="233"/>
      <c r="BKF12" s="233"/>
      <c r="BKG12" s="233"/>
      <c r="BKH12" s="233"/>
      <c r="BKI12" s="233"/>
      <c r="BKJ12" s="233"/>
      <c r="BKK12" s="233"/>
      <c r="BKL12" s="233"/>
      <c r="BKM12" s="233"/>
      <c r="BKN12" s="233"/>
      <c r="BKO12" s="233"/>
      <c r="BKP12" s="233"/>
      <c r="BKQ12" s="233"/>
      <c r="BKR12" s="233"/>
      <c r="BKS12" s="233"/>
      <c r="BKT12" s="233"/>
      <c r="BKU12" s="233"/>
      <c r="BKV12" s="233"/>
      <c r="BKW12" s="233"/>
      <c r="BKX12" s="233"/>
      <c r="BKY12" s="233"/>
      <c r="BKZ12" s="233"/>
      <c r="BLA12" s="233"/>
      <c r="BLB12" s="233"/>
      <c r="BLC12" s="233"/>
      <c r="BLD12" s="233"/>
      <c r="BLE12" s="233"/>
      <c r="BLF12" s="233"/>
      <c r="BLG12" s="233"/>
      <c r="BLH12" s="233"/>
      <c r="BLI12" s="233"/>
      <c r="BLJ12" s="233"/>
      <c r="BLK12" s="233"/>
      <c r="BLL12" s="233"/>
      <c r="BLM12" s="233"/>
      <c r="BLN12" s="233"/>
      <c r="BLO12" s="233"/>
      <c r="BLP12" s="233"/>
      <c r="BLQ12" s="233"/>
      <c r="BLR12" s="233"/>
      <c r="BLS12" s="233"/>
      <c r="BLT12" s="233"/>
      <c r="BLU12" s="233"/>
      <c r="BLV12" s="233"/>
      <c r="BLW12" s="233"/>
      <c r="BLX12" s="233"/>
      <c r="BLY12" s="233"/>
      <c r="BLZ12" s="233"/>
      <c r="BMA12" s="233"/>
      <c r="BMB12" s="233"/>
      <c r="BMC12" s="233"/>
      <c r="BMD12" s="233"/>
      <c r="BME12" s="233"/>
      <c r="BMF12" s="233"/>
      <c r="BMG12" s="233"/>
      <c r="BMH12" s="233"/>
      <c r="BMI12" s="233"/>
      <c r="BMJ12" s="233"/>
      <c r="BMK12" s="233"/>
      <c r="BML12" s="233"/>
      <c r="BMM12" s="233"/>
      <c r="BMN12" s="233"/>
      <c r="BMO12" s="233"/>
      <c r="BMP12" s="233"/>
      <c r="BMQ12" s="233"/>
      <c r="BMR12" s="233"/>
      <c r="BMS12" s="233"/>
      <c r="BMT12" s="233"/>
      <c r="BMU12" s="233"/>
      <c r="BMV12" s="233"/>
      <c r="BMW12" s="233"/>
      <c r="BMX12" s="233"/>
      <c r="BMY12" s="233"/>
      <c r="BMZ12" s="233"/>
      <c r="BNA12" s="233"/>
      <c r="BNB12" s="233"/>
      <c r="BNC12" s="233"/>
      <c r="BND12" s="233"/>
      <c r="BNE12" s="233"/>
      <c r="BNF12" s="233"/>
      <c r="BNG12" s="233"/>
      <c r="BNH12" s="233"/>
      <c r="BNI12" s="233"/>
      <c r="BNJ12" s="233"/>
      <c r="BNK12" s="233"/>
      <c r="BNL12" s="233"/>
      <c r="BNM12" s="233"/>
      <c r="BNN12" s="233"/>
      <c r="BNO12" s="233"/>
      <c r="BNP12" s="233"/>
      <c r="BNQ12" s="233"/>
      <c r="BNR12" s="233"/>
      <c r="BNS12" s="233"/>
      <c r="BNT12" s="233"/>
      <c r="BNU12" s="233"/>
      <c r="BNV12" s="233"/>
      <c r="BNW12" s="233"/>
      <c r="BNX12" s="233"/>
      <c r="BNY12" s="233"/>
      <c r="BNZ12" s="233"/>
      <c r="BOA12" s="233"/>
      <c r="BOB12" s="233"/>
      <c r="BOC12" s="233"/>
      <c r="BOD12" s="233"/>
      <c r="BOE12" s="233"/>
      <c r="BOF12" s="233"/>
      <c r="BOG12" s="233"/>
      <c r="BOH12" s="233"/>
      <c r="BOI12" s="233"/>
      <c r="BOJ12" s="233"/>
      <c r="BOK12" s="233"/>
      <c r="BOL12" s="233"/>
      <c r="BOM12" s="233"/>
      <c r="BON12" s="233"/>
      <c r="BOO12" s="233"/>
      <c r="BOP12" s="233"/>
      <c r="BOQ12" s="233"/>
      <c r="BOR12" s="233"/>
      <c r="BOS12" s="233"/>
      <c r="BOT12" s="233"/>
      <c r="BOU12" s="233"/>
      <c r="BOV12" s="233"/>
      <c r="BOW12" s="233"/>
      <c r="BOX12" s="233"/>
      <c r="BOY12" s="233"/>
      <c r="BOZ12" s="233"/>
      <c r="BPA12" s="233"/>
      <c r="BPB12" s="233"/>
      <c r="BPC12" s="233"/>
      <c r="BPD12" s="233"/>
      <c r="BPE12" s="233"/>
      <c r="BPF12" s="233"/>
      <c r="BPG12" s="233"/>
      <c r="BPH12" s="233"/>
      <c r="BPI12" s="233"/>
      <c r="BPJ12" s="233"/>
      <c r="BPK12" s="233"/>
      <c r="BPL12" s="233"/>
      <c r="BPM12" s="233"/>
      <c r="BPN12" s="233"/>
      <c r="BPO12" s="233"/>
      <c r="BPP12" s="233"/>
      <c r="BPQ12" s="233"/>
      <c r="BPR12" s="233"/>
      <c r="BPS12" s="233"/>
      <c r="BPT12" s="233"/>
      <c r="BPU12" s="233"/>
      <c r="BPV12" s="233"/>
      <c r="BPW12" s="233"/>
      <c r="BPX12" s="233"/>
      <c r="BPY12" s="233"/>
      <c r="BPZ12" s="233"/>
      <c r="BQA12" s="233"/>
      <c r="BQB12" s="233"/>
      <c r="BQC12" s="233"/>
      <c r="BQD12" s="233"/>
      <c r="BQE12" s="233"/>
      <c r="BQF12" s="233"/>
      <c r="BQG12" s="233"/>
      <c r="BQH12" s="233"/>
      <c r="BQI12" s="233"/>
      <c r="BQJ12" s="233"/>
      <c r="BQK12" s="233"/>
      <c r="BQL12" s="233"/>
      <c r="BQM12" s="233"/>
      <c r="BQN12" s="233"/>
      <c r="BQO12" s="233"/>
      <c r="BQP12" s="233"/>
      <c r="BQQ12" s="233"/>
      <c r="BQR12" s="233"/>
      <c r="BQS12" s="233"/>
      <c r="BQT12" s="233"/>
      <c r="BQU12" s="233"/>
      <c r="BQV12" s="233"/>
      <c r="BQW12" s="233"/>
      <c r="BQX12" s="233"/>
      <c r="BQY12" s="233"/>
      <c r="BQZ12" s="233"/>
      <c r="BRA12" s="233"/>
      <c r="BRB12" s="233"/>
      <c r="BRC12" s="233"/>
      <c r="BRD12" s="233"/>
      <c r="BRE12" s="233"/>
      <c r="BRF12" s="233"/>
      <c r="BRG12" s="233"/>
      <c r="BRH12" s="233"/>
      <c r="BRI12" s="233"/>
      <c r="BRJ12" s="233"/>
      <c r="BRK12" s="233"/>
      <c r="BRL12" s="233"/>
      <c r="BRM12" s="233"/>
      <c r="BRN12" s="233"/>
      <c r="BRO12" s="233"/>
      <c r="BRP12" s="233"/>
      <c r="BRQ12" s="233"/>
      <c r="BRR12" s="233"/>
      <c r="BRS12" s="233"/>
      <c r="BRT12" s="233"/>
      <c r="BRU12" s="233"/>
      <c r="BRV12" s="233"/>
      <c r="BRW12" s="233"/>
      <c r="BRX12" s="233"/>
      <c r="BRY12" s="233"/>
      <c r="BRZ12" s="233"/>
      <c r="BSA12" s="233"/>
      <c r="BSB12" s="233"/>
      <c r="BSC12" s="233"/>
      <c r="BSD12" s="233"/>
      <c r="BSE12" s="233"/>
      <c r="BSF12" s="233"/>
      <c r="BSG12" s="233"/>
      <c r="BSH12" s="233"/>
      <c r="BSI12" s="233"/>
      <c r="BSJ12" s="233"/>
      <c r="BSK12" s="233"/>
      <c r="BSL12" s="233"/>
      <c r="BSM12" s="233"/>
      <c r="BSN12" s="233"/>
      <c r="BSO12" s="233"/>
      <c r="BSP12" s="233"/>
      <c r="BSQ12" s="233"/>
      <c r="BSR12" s="233"/>
      <c r="BSS12" s="233"/>
      <c r="BST12" s="233"/>
      <c r="BSU12" s="233"/>
      <c r="BSV12" s="233"/>
      <c r="BSW12" s="233"/>
      <c r="BSX12" s="233"/>
      <c r="BSY12" s="233"/>
      <c r="BSZ12" s="233"/>
      <c r="BTA12" s="233"/>
      <c r="BTB12" s="233"/>
      <c r="BTC12" s="233"/>
      <c r="BTD12" s="233"/>
      <c r="BTE12" s="233"/>
      <c r="BTF12" s="233"/>
      <c r="BTG12" s="233"/>
      <c r="BTH12" s="233"/>
      <c r="BTI12" s="233"/>
      <c r="BTJ12" s="233"/>
      <c r="BTK12" s="233"/>
      <c r="BTL12" s="233"/>
      <c r="BTM12" s="233"/>
      <c r="BTN12" s="233"/>
      <c r="BTO12" s="233"/>
      <c r="BTP12" s="233"/>
      <c r="BTQ12" s="233"/>
      <c r="BTR12" s="233"/>
      <c r="BTS12" s="233"/>
      <c r="BTT12" s="233"/>
      <c r="BTU12" s="233"/>
      <c r="BTV12" s="233"/>
      <c r="BTW12" s="233"/>
      <c r="BTX12" s="233"/>
      <c r="BTY12" s="233"/>
      <c r="BTZ12" s="233"/>
      <c r="BUA12" s="233"/>
      <c r="BUB12" s="233"/>
      <c r="BUC12" s="233"/>
      <c r="BUD12" s="233"/>
      <c r="BUE12" s="233"/>
      <c r="BUF12" s="233"/>
      <c r="BUG12" s="233"/>
      <c r="BUH12" s="233"/>
      <c r="BUI12" s="233"/>
      <c r="BUJ12" s="233"/>
      <c r="BUK12" s="233"/>
      <c r="BUL12" s="233"/>
      <c r="BUM12" s="233"/>
      <c r="BUN12" s="233"/>
      <c r="BUO12" s="233"/>
      <c r="BUP12" s="233"/>
      <c r="BUQ12" s="233"/>
      <c r="BUR12" s="233"/>
      <c r="BUS12" s="233"/>
      <c r="BUT12" s="233"/>
      <c r="BUU12" s="233"/>
      <c r="BUV12" s="233"/>
      <c r="BUW12" s="233"/>
      <c r="BUX12" s="233"/>
      <c r="BUY12" s="233"/>
      <c r="BUZ12" s="233"/>
      <c r="BVA12" s="233"/>
      <c r="BVB12" s="233"/>
      <c r="BVC12" s="233"/>
      <c r="BVD12" s="233"/>
      <c r="BVE12" s="233"/>
      <c r="BVF12" s="233"/>
      <c r="BVG12" s="233"/>
      <c r="BVH12" s="233"/>
      <c r="BVI12" s="233"/>
      <c r="BVJ12" s="233"/>
      <c r="BVK12" s="233"/>
      <c r="BVL12" s="233"/>
      <c r="BVM12" s="233"/>
      <c r="BVN12" s="233"/>
      <c r="BVO12" s="233"/>
      <c r="BVP12" s="233"/>
      <c r="BVQ12" s="233"/>
      <c r="BVR12" s="233"/>
      <c r="BVS12" s="233"/>
      <c r="BVT12" s="233"/>
      <c r="BVU12" s="233"/>
      <c r="BVV12" s="233"/>
      <c r="BVW12" s="233"/>
      <c r="BVX12" s="233"/>
      <c r="BVY12" s="233"/>
      <c r="BVZ12" s="233"/>
      <c r="BWA12" s="233"/>
      <c r="BWB12" s="233"/>
      <c r="BWC12" s="233"/>
      <c r="BWD12" s="233"/>
      <c r="BWE12" s="233"/>
      <c r="BWF12" s="233"/>
      <c r="BWG12" s="233"/>
      <c r="BWH12" s="233"/>
      <c r="BWI12" s="233"/>
      <c r="BWJ12" s="233"/>
      <c r="BWK12" s="233"/>
      <c r="BWL12" s="233"/>
      <c r="BWM12" s="233"/>
      <c r="BWN12" s="233"/>
      <c r="BWO12" s="233"/>
      <c r="BWP12" s="233"/>
      <c r="BWQ12" s="233"/>
      <c r="BWR12" s="233"/>
      <c r="BWS12" s="233"/>
      <c r="BWT12" s="233"/>
      <c r="BWU12" s="233"/>
      <c r="BWV12" s="233"/>
      <c r="BWW12" s="233"/>
      <c r="BWX12" s="233"/>
      <c r="BWY12" s="233"/>
      <c r="BWZ12" s="233"/>
      <c r="BXA12" s="233"/>
      <c r="BXB12" s="233"/>
      <c r="BXC12" s="233"/>
      <c r="BXD12" s="233"/>
      <c r="BXE12" s="233"/>
      <c r="BXF12" s="233"/>
      <c r="BXG12" s="233"/>
      <c r="BXH12" s="233"/>
      <c r="BXI12" s="233"/>
      <c r="BXJ12" s="233"/>
      <c r="BXK12" s="233"/>
      <c r="BXL12" s="233"/>
      <c r="BXM12" s="233"/>
      <c r="BXN12" s="233"/>
      <c r="BXO12" s="233"/>
      <c r="BXP12" s="233"/>
      <c r="BXQ12" s="233"/>
      <c r="BXR12" s="233"/>
      <c r="BXS12" s="233"/>
      <c r="BXT12" s="233"/>
      <c r="BXU12" s="233"/>
      <c r="BXV12" s="233"/>
      <c r="BXW12" s="233"/>
      <c r="BXX12" s="233"/>
      <c r="BXY12" s="233"/>
      <c r="BXZ12" s="233"/>
      <c r="BYA12" s="233"/>
      <c r="BYB12" s="233"/>
      <c r="BYC12" s="233"/>
      <c r="BYD12" s="233"/>
      <c r="BYE12" s="233"/>
      <c r="BYF12" s="233"/>
      <c r="BYG12" s="233"/>
      <c r="BYH12" s="233"/>
      <c r="BYI12" s="233"/>
      <c r="BYJ12" s="233"/>
      <c r="BYK12" s="233"/>
      <c r="BYL12" s="233"/>
      <c r="BYM12" s="233"/>
      <c r="BYN12" s="233"/>
      <c r="BYO12" s="233"/>
      <c r="BYP12" s="233"/>
      <c r="BYQ12" s="233"/>
      <c r="BYR12" s="233"/>
      <c r="BYS12" s="233"/>
      <c r="BYT12" s="233"/>
      <c r="BYU12" s="233"/>
      <c r="BYV12" s="233"/>
      <c r="BYW12" s="233"/>
      <c r="BYX12" s="233"/>
      <c r="BYY12" s="233"/>
      <c r="BYZ12" s="233"/>
      <c r="BZA12" s="233"/>
      <c r="BZB12" s="233"/>
      <c r="BZC12" s="233"/>
      <c r="BZD12" s="233"/>
      <c r="BZE12" s="233"/>
      <c r="BZF12" s="233"/>
      <c r="BZG12" s="233"/>
      <c r="BZH12" s="233"/>
      <c r="BZI12" s="233"/>
      <c r="BZJ12" s="233"/>
      <c r="BZK12" s="233"/>
      <c r="BZL12" s="233"/>
      <c r="BZM12" s="233"/>
      <c r="BZN12" s="233"/>
      <c r="BZO12" s="233"/>
      <c r="BZP12" s="233"/>
      <c r="BZQ12" s="233"/>
      <c r="BZR12" s="233"/>
      <c r="BZS12" s="233"/>
      <c r="BZT12" s="233"/>
      <c r="BZU12" s="233"/>
      <c r="BZV12" s="233"/>
      <c r="BZW12" s="233"/>
      <c r="BZX12" s="233"/>
      <c r="BZY12" s="233"/>
      <c r="BZZ12" s="233"/>
      <c r="CAA12" s="233"/>
      <c r="CAB12" s="233"/>
      <c r="CAC12" s="233"/>
      <c r="CAD12" s="233"/>
      <c r="CAE12" s="233"/>
      <c r="CAF12" s="233"/>
      <c r="CAG12" s="233"/>
      <c r="CAH12" s="233"/>
      <c r="CAI12" s="233"/>
      <c r="CAJ12" s="233"/>
      <c r="CAK12" s="233"/>
      <c r="CAL12" s="233"/>
      <c r="CAM12" s="233"/>
      <c r="CAN12" s="233"/>
      <c r="CAO12" s="233"/>
      <c r="CAP12" s="233"/>
      <c r="CAQ12" s="233"/>
      <c r="CAR12" s="233"/>
      <c r="CAS12" s="233"/>
      <c r="CAT12" s="233"/>
      <c r="CAU12" s="233"/>
      <c r="CAV12" s="233"/>
      <c r="CAW12" s="233"/>
      <c r="CAX12" s="233"/>
      <c r="CAY12" s="233"/>
      <c r="CAZ12" s="233"/>
      <c r="CBA12" s="233"/>
      <c r="CBB12" s="233"/>
      <c r="CBC12" s="233"/>
      <c r="CBD12" s="233"/>
      <c r="CBE12" s="233"/>
      <c r="CBF12" s="233"/>
      <c r="CBG12" s="233"/>
      <c r="CBH12" s="233"/>
      <c r="CBI12" s="233"/>
      <c r="CBJ12" s="233"/>
      <c r="CBK12" s="233"/>
      <c r="CBL12" s="233"/>
      <c r="CBM12" s="233"/>
      <c r="CBN12" s="233"/>
      <c r="CBO12" s="233"/>
      <c r="CBP12" s="233"/>
      <c r="CBQ12" s="233"/>
      <c r="CBR12" s="233"/>
      <c r="CBS12" s="233"/>
      <c r="CBT12" s="233"/>
      <c r="CBU12" s="233"/>
      <c r="CBV12" s="233"/>
      <c r="CBW12" s="233"/>
      <c r="CBX12" s="233"/>
      <c r="CBY12" s="233"/>
      <c r="CBZ12" s="233"/>
      <c r="CCA12" s="233"/>
      <c r="CCB12" s="233"/>
      <c r="CCC12" s="233"/>
      <c r="CCD12" s="233"/>
      <c r="CCE12" s="233"/>
      <c r="CCF12" s="233"/>
      <c r="CCG12" s="233"/>
      <c r="CCH12" s="233"/>
      <c r="CCI12" s="233"/>
      <c r="CCJ12" s="233"/>
      <c r="CCK12" s="233"/>
      <c r="CCL12" s="233"/>
      <c r="CCM12" s="233"/>
      <c r="CCN12" s="233"/>
      <c r="CCO12" s="233"/>
      <c r="CCP12" s="233"/>
      <c r="CCQ12" s="233"/>
      <c r="CCR12" s="233"/>
      <c r="CCS12" s="233"/>
      <c r="CCT12" s="233"/>
      <c r="CCU12" s="233"/>
      <c r="CCV12" s="233"/>
      <c r="CCW12" s="233"/>
      <c r="CCX12" s="233"/>
      <c r="CCY12" s="233"/>
      <c r="CCZ12" s="233"/>
      <c r="CDA12" s="233"/>
      <c r="CDB12" s="233"/>
      <c r="CDC12" s="233"/>
      <c r="CDD12" s="233"/>
      <c r="CDE12" s="233"/>
      <c r="CDF12" s="233"/>
      <c r="CDG12" s="233"/>
      <c r="CDH12" s="233"/>
      <c r="CDI12" s="233"/>
      <c r="CDJ12" s="233"/>
      <c r="CDK12" s="233"/>
      <c r="CDL12" s="233"/>
      <c r="CDM12" s="233"/>
      <c r="CDN12" s="233"/>
      <c r="CDO12" s="233"/>
      <c r="CDP12" s="233"/>
      <c r="CDQ12" s="233"/>
      <c r="CDR12" s="233"/>
      <c r="CDS12" s="233"/>
      <c r="CDT12" s="233"/>
      <c r="CDU12" s="233"/>
      <c r="CDV12" s="233"/>
      <c r="CDW12" s="233"/>
      <c r="CDX12" s="233"/>
      <c r="CDY12" s="233"/>
      <c r="CDZ12" s="233"/>
      <c r="CEA12" s="233"/>
      <c r="CEB12" s="233"/>
      <c r="CEC12" s="233"/>
      <c r="CED12" s="233"/>
      <c r="CEE12" s="233"/>
      <c r="CEF12" s="233"/>
      <c r="CEG12" s="233"/>
      <c r="CEH12" s="233"/>
      <c r="CEI12" s="233"/>
      <c r="CEJ12" s="233"/>
      <c r="CEK12" s="233"/>
      <c r="CEL12" s="233"/>
      <c r="CEM12" s="233"/>
      <c r="CEN12" s="233"/>
      <c r="CEO12" s="233"/>
      <c r="CEP12" s="233"/>
      <c r="CEQ12" s="233"/>
      <c r="CER12" s="233"/>
      <c r="CES12" s="233"/>
      <c r="CET12" s="233"/>
      <c r="CEU12" s="233"/>
      <c r="CEV12" s="233"/>
      <c r="CEW12" s="233"/>
      <c r="CEX12" s="233"/>
      <c r="CEY12" s="233"/>
      <c r="CEZ12" s="233"/>
      <c r="CFA12" s="233"/>
      <c r="CFB12" s="233"/>
      <c r="CFC12" s="233"/>
      <c r="CFD12" s="233"/>
      <c r="CFE12" s="233"/>
      <c r="CFF12" s="233"/>
      <c r="CFG12" s="233"/>
      <c r="CFH12" s="233"/>
      <c r="CFI12" s="233"/>
      <c r="CFJ12" s="233"/>
      <c r="CFK12" s="233"/>
      <c r="CFL12" s="233"/>
      <c r="CFM12" s="233"/>
      <c r="CFN12" s="233"/>
      <c r="CFO12" s="233"/>
      <c r="CFP12" s="233"/>
      <c r="CFQ12" s="233"/>
      <c r="CFR12" s="233"/>
      <c r="CFS12" s="233"/>
      <c r="CFT12" s="233"/>
      <c r="CFU12" s="233"/>
      <c r="CFV12" s="233"/>
      <c r="CFW12" s="233"/>
      <c r="CFX12" s="233"/>
      <c r="CFY12" s="233"/>
      <c r="CFZ12" s="233"/>
      <c r="CGA12" s="233"/>
      <c r="CGB12" s="233"/>
      <c r="CGC12" s="233"/>
      <c r="CGD12" s="233"/>
      <c r="CGE12" s="233"/>
      <c r="CGF12" s="233"/>
      <c r="CGG12" s="233"/>
      <c r="CGH12" s="233"/>
      <c r="CGI12" s="233"/>
      <c r="CGJ12" s="233"/>
      <c r="CGK12" s="233"/>
      <c r="CGL12" s="233"/>
      <c r="CGM12" s="233"/>
      <c r="CGN12" s="233"/>
      <c r="CGO12" s="233"/>
      <c r="CGP12" s="233"/>
      <c r="CGQ12" s="233"/>
      <c r="CGR12" s="233"/>
      <c r="CGS12" s="233"/>
      <c r="CGT12" s="233"/>
      <c r="CGU12" s="233"/>
      <c r="CGV12" s="233"/>
      <c r="CGW12" s="233"/>
      <c r="CGX12" s="233"/>
      <c r="CGY12" s="233"/>
      <c r="CGZ12" s="233"/>
      <c r="CHA12" s="233"/>
      <c r="CHB12" s="233"/>
      <c r="CHC12" s="233"/>
      <c r="CHD12" s="233"/>
      <c r="CHE12" s="233"/>
      <c r="CHF12" s="233"/>
      <c r="CHG12" s="233"/>
      <c r="CHH12" s="233"/>
      <c r="CHI12" s="233"/>
      <c r="CHJ12" s="233"/>
      <c r="CHK12" s="233"/>
      <c r="CHL12" s="233"/>
      <c r="CHM12" s="233"/>
      <c r="CHN12" s="233"/>
      <c r="CHO12" s="233"/>
      <c r="CHP12" s="233"/>
      <c r="CHQ12" s="233"/>
      <c r="CHR12" s="233"/>
      <c r="CHS12" s="233"/>
      <c r="CHT12" s="233"/>
      <c r="CHU12" s="233"/>
      <c r="CHV12" s="233"/>
      <c r="CHW12" s="233"/>
      <c r="CHX12" s="233"/>
      <c r="CHY12" s="233"/>
      <c r="CHZ12" s="233"/>
      <c r="CIA12" s="233"/>
      <c r="CIB12" s="233"/>
      <c r="CIC12" s="233"/>
      <c r="CID12" s="233"/>
      <c r="CIE12" s="233"/>
      <c r="CIF12" s="233"/>
      <c r="CIG12" s="233"/>
      <c r="CIH12" s="233"/>
      <c r="CII12" s="233"/>
      <c r="CIJ12" s="233"/>
      <c r="CIK12" s="233"/>
      <c r="CIL12" s="233"/>
      <c r="CIM12" s="233"/>
      <c r="CIN12" s="233"/>
      <c r="CIO12" s="233"/>
      <c r="CIP12" s="233"/>
      <c r="CIQ12" s="233"/>
      <c r="CIR12" s="233"/>
      <c r="CIS12" s="233"/>
      <c r="CIT12" s="233"/>
      <c r="CIU12" s="233"/>
      <c r="CIV12" s="233"/>
      <c r="CIW12" s="233"/>
      <c r="CIX12" s="233"/>
      <c r="CIY12" s="233"/>
      <c r="CIZ12" s="233"/>
      <c r="CJA12" s="233"/>
      <c r="CJB12" s="233"/>
      <c r="CJC12" s="233"/>
      <c r="CJD12" s="233"/>
      <c r="CJE12" s="233"/>
      <c r="CJF12" s="233"/>
      <c r="CJG12" s="233"/>
      <c r="CJH12" s="233"/>
      <c r="CJI12" s="233"/>
      <c r="CJJ12" s="233"/>
      <c r="CJK12" s="233"/>
      <c r="CJL12" s="233"/>
      <c r="CJM12" s="233"/>
      <c r="CJN12" s="233"/>
      <c r="CJO12" s="233"/>
      <c r="CJP12" s="233"/>
      <c r="CJQ12" s="233"/>
      <c r="CJR12" s="233"/>
      <c r="CJS12" s="233"/>
      <c r="CJT12" s="233"/>
      <c r="CJU12" s="233"/>
      <c r="CJV12" s="233"/>
      <c r="CJW12" s="233"/>
      <c r="CJX12" s="233"/>
      <c r="CJY12" s="233"/>
      <c r="CJZ12" s="233"/>
      <c r="CKA12" s="233"/>
      <c r="CKB12" s="233"/>
      <c r="CKC12" s="233"/>
      <c r="CKD12" s="233"/>
      <c r="CKE12" s="233"/>
      <c r="CKF12" s="233"/>
      <c r="CKG12" s="233"/>
      <c r="CKH12" s="233"/>
      <c r="CKI12" s="233"/>
      <c r="CKJ12" s="233"/>
      <c r="CKK12" s="233"/>
      <c r="CKL12" s="233"/>
      <c r="CKM12" s="233"/>
      <c r="CKN12" s="233"/>
      <c r="CKO12" s="233"/>
      <c r="CKP12" s="233"/>
      <c r="CKQ12" s="233"/>
      <c r="CKR12" s="233"/>
      <c r="CKS12" s="233"/>
      <c r="CKT12" s="233"/>
      <c r="CKU12" s="233"/>
      <c r="CKV12" s="233"/>
      <c r="CKW12" s="233"/>
      <c r="CKX12" s="233"/>
      <c r="CKY12" s="233"/>
      <c r="CKZ12" s="233"/>
      <c r="CLA12" s="233"/>
      <c r="CLB12" s="233"/>
      <c r="CLC12" s="233"/>
      <c r="CLD12" s="233"/>
      <c r="CLE12" s="233"/>
      <c r="CLF12" s="233"/>
      <c r="CLG12" s="233"/>
      <c r="CLH12" s="233"/>
      <c r="CLI12" s="233"/>
      <c r="CLJ12" s="233"/>
      <c r="CLK12" s="233"/>
      <c r="CLL12" s="233"/>
      <c r="CLM12" s="233"/>
      <c r="CLN12" s="233"/>
      <c r="CLO12" s="233"/>
      <c r="CLP12" s="233"/>
      <c r="CLQ12" s="233"/>
      <c r="CLR12" s="233"/>
      <c r="CLS12" s="233"/>
      <c r="CLT12" s="233"/>
      <c r="CLU12" s="233"/>
      <c r="CLV12" s="233"/>
      <c r="CLW12" s="233"/>
      <c r="CLX12" s="233"/>
      <c r="CLY12" s="233"/>
      <c r="CLZ12" s="233"/>
      <c r="CMA12" s="233"/>
      <c r="CMB12" s="233"/>
      <c r="CMC12" s="233"/>
      <c r="CMD12" s="233"/>
      <c r="CME12" s="233"/>
      <c r="CMF12" s="233"/>
      <c r="CMG12" s="233"/>
      <c r="CMH12" s="233"/>
      <c r="CMI12" s="233"/>
      <c r="CMJ12" s="233"/>
      <c r="CMK12" s="233"/>
      <c r="CML12" s="233"/>
      <c r="CMM12" s="233"/>
      <c r="CMN12" s="233"/>
      <c r="CMO12" s="233"/>
      <c r="CMP12" s="233"/>
      <c r="CMQ12" s="233"/>
      <c r="CMR12" s="233"/>
      <c r="CMS12" s="233"/>
      <c r="CMT12" s="233"/>
      <c r="CMU12" s="233"/>
      <c r="CMV12" s="233"/>
      <c r="CMW12" s="233"/>
      <c r="CMX12" s="233"/>
      <c r="CMY12" s="233"/>
      <c r="CMZ12" s="233"/>
      <c r="CNA12" s="233"/>
      <c r="CNB12" s="233"/>
      <c r="CNC12" s="233"/>
      <c r="CND12" s="233"/>
      <c r="CNE12" s="233"/>
      <c r="CNF12" s="233"/>
      <c r="CNG12" s="233"/>
      <c r="CNH12" s="233"/>
      <c r="CNI12" s="233"/>
      <c r="CNJ12" s="233"/>
      <c r="CNK12" s="233"/>
      <c r="CNL12" s="233"/>
      <c r="CNM12" s="233"/>
      <c r="CNN12" s="233"/>
      <c r="CNO12" s="233"/>
      <c r="CNP12" s="233"/>
      <c r="CNQ12" s="233"/>
      <c r="CNR12" s="233"/>
      <c r="CNS12" s="233"/>
      <c r="CNT12" s="233"/>
      <c r="CNU12" s="233"/>
      <c r="CNV12" s="233"/>
      <c r="CNW12" s="233"/>
      <c r="CNX12" s="233"/>
      <c r="CNY12" s="233"/>
      <c r="CNZ12" s="233"/>
      <c r="COA12" s="233"/>
      <c r="COB12" s="233"/>
      <c r="COC12" s="233"/>
      <c r="COD12" s="233"/>
      <c r="COE12" s="233"/>
      <c r="COF12" s="233"/>
      <c r="COG12" s="233"/>
      <c r="COH12" s="233"/>
      <c r="COI12" s="233"/>
      <c r="COJ12" s="233"/>
      <c r="COK12" s="233"/>
      <c r="COL12" s="233"/>
      <c r="COM12" s="233"/>
      <c r="CON12" s="233"/>
      <c r="COO12" s="233"/>
      <c r="COP12" s="233"/>
      <c r="COQ12" s="233"/>
      <c r="COR12" s="233"/>
      <c r="COS12" s="233"/>
      <c r="COT12" s="233"/>
      <c r="COU12" s="233"/>
      <c r="COV12" s="233"/>
      <c r="COW12" s="233"/>
      <c r="COX12" s="233"/>
      <c r="COY12" s="233"/>
      <c r="COZ12" s="233"/>
      <c r="CPA12" s="233"/>
      <c r="CPB12" s="233"/>
      <c r="CPC12" s="233"/>
      <c r="CPD12" s="233"/>
      <c r="CPE12" s="233"/>
      <c r="CPF12" s="233"/>
      <c r="CPG12" s="233"/>
      <c r="CPH12" s="233"/>
      <c r="CPI12" s="233"/>
      <c r="CPJ12" s="233"/>
      <c r="CPK12" s="233"/>
      <c r="CPL12" s="233"/>
      <c r="CPM12" s="233"/>
      <c r="CPN12" s="233"/>
      <c r="CPO12" s="233"/>
      <c r="CPP12" s="233"/>
      <c r="CPQ12" s="233"/>
      <c r="CPR12" s="233"/>
      <c r="CPS12" s="233"/>
      <c r="CPT12" s="233"/>
      <c r="CPU12" s="233"/>
      <c r="CPV12" s="233"/>
      <c r="CPW12" s="233"/>
      <c r="CPX12" s="233"/>
      <c r="CPY12" s="233"/>
      <c r="CPZ12" s="233"/>
      <c r="CQA12" s="233"/>
      <c r="CQB12" s="233"/>
      <c r="CQC12" s="233"/>
      <c r="CQD12" s="233"/>
      <c r="CQE12" s="233"/>
      <c r="CQF12" s="233"/>
      <c r="CQG12" s="233"/>
      <c r="CQH12" s="233"/>
      <c r="CQI12" s="233"/>
      <c r="CQJ12" s="233"/>
      <c r="CQK12" s="233"/>
      <c r="CQL12" s="233"/>
      <c r="CQM12" s="233"/>
      <c r="CQN12" s="233"/>
      <c r="CQO12" s="233"/>
      <c r="CQP12" s="233"/>
      <c r="CQQ12" s="233"/>
      <c r="CQR12" s="233"/>
      <c r="CQS12" s="233"/>
      <c r="CQT12" s="233"/>
      <c r="CQU12" s="233"/>
      <c r="CQV12" s="233"/>
      <c r="CQW12" s="233"/>
      <c r="CQX12" s="233"/>
      <c r="CQY12" s="233"/>
      <c r="CQZ12" s="233"/>
      <c r="CRA12" s="233"/>
      <c r="CRB12" s="233"/>
      <c r="CRC12" s="233"/>
      <c r="CRD12" s="233"/>
      <c r="CRE12" s="233"/>
      <c r="CRF12" s="233"/>
      <c r="CRG12" s="233"/>
      <c r="CRH12" s="233"/>
      <c r="CRI12" s="233"/>
      <c r="CRJ12" s="233"/>
      <c r="CRK12" s="233"/>
      <c r="CRL12" s="233"/>
      <c r="CRM12" s="233"/>
      <c r="CRN12" s="233"/>
      <c r="CRO12" s="233"/>
      <c r="CRP12" s="233"/>
      <c r="CRQ12" s="233"/>
      <c r="CRR12" s="233"/>
      <c r="CRS12" s="233"/>
      <c r="CRT12" s="233"/>
      <c r="CRU12" s="233"/>
      <c r="CRV12" s="233"/>
      <c r="CRW12" s="233"/>
      <c r="CRX12" s="233"/>
      <c r="CRY12" s="233"/>
      <c r="CRZ12" s="233"/>
      <c r="CSA12" s="233"/>
      <c r="CSB12" s="233"/>
      <c r="CSC12" s="233"/>
      <c r="CSD12" s="233"/>
      <c r="CSE12" s="233"/>
      <c r="CSF12" s="233"/>
      <c r="CSG12" s="233"/>
      <c r="CSH12" s="233"/>
      <c r="CSI12" s="233"/>
      <c r="CSJ12" s="233"/>
      <c r="CSK12" s="233"/>
      <c r="CSL12" s="233"/>
      <c r="CSM12" s="233"/>
      <c r="CSN12" s="233"/>
      <c r="CSO12" s="233"/>
      <c r="CSP12" s="233"/>
      <c r="CSQ12" s="233"/>
      <c r="CSR12" s="233"/>
      <c r="CSS12" s="233"/>
      <c r="CST12" s="233"/>
      <c r="CSU12" s="233"/>
      <c r="CSV12" s="233"/>
      <c r="CSW12" s="233"/>
      <c r="CSX12" s="233"/>
      <c r="CSY12" s="233"/>
      <c r="CSZ12" s="233"/>
      <c r="CTA12" s="233"/>
      <c r="CTB12" s="233"/>
      <c r="CTC12" s="233"/>
      <c r="CTD12" s="233"/>
      <c r="CTE12" s="233"/>
      <c r="CTF12" s="233"/>
      <c r="CTG12" s="233"/>
      <c r="CTH12" s="233"/>
      <c r="CTI12" s="233"/>
      <c r="CTJ12" s="233"/>
      <c r="CTK12" s="233"/>
      <c r="CTL12" s="233"/>
      <c r="CTM12" s="233"/>
      <c r="CTN12" s="233"/>
      <c r="CTO12" s="233"/>
      <c r="CTP12" s="233"/>
      <c r="CTQ12" s="233"/>
      <c r="CTR12" s="233"/>
      <c r="CTS12" s="233"/>
      <c r="CTT12" s="233"/>
      <c r="CTU12" s="233"/>
      <c r="CTV12" s="233"/>
      <c r="CTW12" s="233"/>
      <c r="CTX12" s="233"/>
      <c r="CTY12" s="233"/>
      <c r="CTZ12" s="233"/>
      <c r="CUA12" s="233"/>
      <c r="CUB12" s="233"/>
      <c r="CUC12" s="233"/>
      <c r="CUD12" s="233"/>
      <c r="CUE12" s="233"/>
      <c r="CUF12" s="233"/>
      <c r="CUG12" s="233"/>
      <c r="CUH12" s="233"/>
      <c r="CUI12" s="233"/>
      <c r="CUJ12" s="233"/>
      <c r="CUK12" s="233"/>
      <c r="CUL12" s="233"/>
      <c r="CUM12" s="233"/>
      <c r="CUN12" s="233"/>
      <c r="CUO12" s="233"/>
      <c r="CUP12" s="233"/>
      <c r="CUQ12" s="233"/>
      <c r="CUR12" s="233"/>
      <c r="CUS12" s="233"/>
      <c r="CUT12" s="233"/>
      <c r="CUU12" s="233"/>
      <c r="CUV12" s="233"/>
      <c r="CUW12" s="233"/>
      <c r="CUX12" s="233"/>
      <c r="CUY12" s="233"/>
      <c r="CUZ12" s="233"/>
      <c r="CVA12" s="233"/>
      <c r="CVB12" s="233"/>
      <c r="CVC12" s="233"/>
      <c r="CVD12" s="233"/>
      <c r="CVE12" s="233"/>
      <c r="CVF12" s="233"/>
      <c r="CVG12" s="233"/>
      <c r="CVH12" s="233"/>
      <c r="CVI12" s="233"/>
      <c r="CVJ12" s="233"/>
      <c r="CVK12" s="233"/>
      <c r="CVL12" s="233"/>
      <c r="CVM12" s="233"/>
      <c r="CVN12" s="233"/>
      <c r="CVO12" s="233"/>
      <c r="CVP12" s="233"/>
      <c r="CVQ12" s="233"/>
      <c r="CVR12" s="233"/>
      <c r="CVS12" s="233"/>
      <c r="CVT12" s="233"/>
      <c r="CVU12" s="233"/>
      <c r="CVV12" s="233"/>
      <c r="CVW12" s="233"/>
      <c r="CVX12" s="233"/>
      <c r="CVY12" s="233"/>
      <c r="CVZ12" s="233"/>
      <c r="CWA12" s="233"/>
      <c r="CWB12" s="233"/>
      <c r="CWC12" s="233"/>
      <c r="CWD12" s="233"/>
      <c r="CWE12" s="233"/>
      <c r="CWF12" s="233"/>
      <c r="CWG12" s="233"/>
      <c r="CWH12" s="233"/>
      <c r="CWI12" s="233"/>
      <c r="CWJ12" s="233"/>
      <c r="CWK12" s="233"/>
      <c r="CWL12" s="233"/>
      <c r="CWM12" s="233"/>
      <c r="CWN12" s="233"/>
      <c r="CWO12" s="233"/>
      <c r="CWP12" s="233"/>
      <c r="CWQ12" s="233"/>
      <c r="CWR12" s="233"/>
      <c r="CWS12" s="233"/>
      <c r="CWT12" s="233"/>
      <c r="CWU12" s="233"/>
      <c r="CWV12" s="233"/>
      <c r="CWW12" s="233"/>
      <c r="CWX12" s="233"/>
      <c r="CWY12" s="233"/>
      <c r="CWZ12" s="233"/>
      <c r="CXA12" s="233"/>
      <c r="CXB12" s="233"/>
      <c r="CXC12" s="233"/>
      <c r="CXD12" s="233"/>
      <c r="CXE12" s="233"/>
      <c r="CXF12" s="233"/>
      <c r="CXG12" s="233"/>
      <c r="CXH12" s="233"/>
      <c r="CXI12" s="233"/>
      <c r="CXJ12" s="233"/>
      <c r="CXK12" s="233"/>
      <c r="CXL12" s="233"/>
      <c r="CXM12" s="233"/>
      <c r="CXN12" s="233"/>
      <c r="CXO12" s="233"/>
      <c r="CXP12" s="233"/>
      <c r="CXQ12" s="233"/>
      <c r="CXR12" s="233"/>
      <c r="CXS12" s="233"/>
      <c r="CXT12" s="233"/>
      <c r="CXU12" s="233"/>
      <c r="CXV12" s="233"/>
      <c r="CXW12" s="233"/>
      <c r="CXX12" s="233"/>
      <c r="CXY12" s="233"/>
      <c r="CXZ12" s="233"/>
      <c r="CYA12" s="233"/>
      <c r="CYB12" s="233"/>
      <c r="CYC12" s="233"/>
      <c r="CYD12" s="233"/>
      <c r="CYE12" s="233"/>
      <c r="CYF12" s="233"/>
      <c r="CYG12" s="233"/>
      <c r="CYH12" s="233"/>
      <c r="CYI12" s="233"/>
      <c r="CYJ12" s="233"/>
      <c r="CYK12" s="233"/>
      <c r="CYL12" s="233"/>
      <c r="CYM12" s="233"/>
      <c r="CYN12" s="233"/>
      <c r="CYO12" s="233"/>
      <c r="CYP12" s="233"/>
      <c r="CYQ12" s="233"/>
      <c r="CYR12" s="233"/>
      <c r="CYS12" s="233"/>
      <c r="CYT12" s="233"/>
      <c r="CYU12" s="233"/>
      <c r="CYV12" s="233"/>
      <c r="CYW12" s="233"/>
      <c r="CYX12" s="233"/>
      <c r="CYY12" s="233"/>
      <c r="CYZ12" s="233"/>
      <c r="CZA12" s="233"/>
      <c r="CZB12" s="233"/>
      <c r="CZC12" s="233"/>
      <c r="CZD12" s="233"/>
      <c r="CZE12" s="233"/>
      <c r="CZF12" s="233"/>
      <c r="CZG12" s="233"/>
      <c r="CZH12" s="233"/>
      <c r="CZI12" s="233"/>
      <c r="CZJ12" s="233"/>
      <c r="CZK12" s="233"/>
      <c r="CZL12" s="233"/>
      <c r="CZM12" s="233"/>
      <c r="CZN12" s="233"/>
      <c r="CZO12" s="233"/>
      <c r="CZP12" s="233"/>
      <c r="CZQ12" s="233"/>
      <c r="CZR12" s="233"/>
      <c r="CZS12" s="233"/>
      <c r="CZT12" s="233"/>
      <c r="CZU12" s="233"/>
      <c r="CZV12" s="233"/>
      <c r="CZW12" s="233"/>
      <c r="CZX12" s="233"/>
      <c r="CZY12" s="233"/>
      <c r="CZZ12" s="233"/>
      <c r="DAA12" s="233"/>
      <c r="DAB12" s="233"/>
      <c r="DAC12" s="233"/>
      <c r="DAD12" s="233"/>
      <c r="DAE12" s="233"/>
      <c r="DAF12" s="233"/>
      <c r="DAG12" s="233"/>
      <c r="DAH12" s="233"/>
      <c r="DAI12" s="233"/>
      <c r="DAJ12" s="233"/>
      <c r="DAK12" s="233"/>
      <c r="DAL12" s="233"/>
      <c r="DAM12" s="233"/>
      <c r="DAN12" s="233"/>
      <c r="DAO12" s="233"/>
      <c r="DAP12" s="233"/>
      <c r="DAQ12" s="233"/>
      <c r="DAR12" s="233"/>
      <c r="DAS12" s="233"/>
      <c r="DAT12" s="233"/>
      <c r="DAU12" s="233"/>
      <c r="DAV12" s="233"/>
      <c r="DAW12" s="233"/>
      <c r="DAX12" s="233"/>
      <c r="DAY12" s="233"/>
      <c r="DAZ12" s="233"/>
      <c r="DBA12" s="233"/>
      <c r="DBB12" s="233"/>
      <c r="DBC12" s="233"/>
      <c r="DBD12" s="233"/>
      <c r="DBE12" s="233"/>
      <c r="DBF12" s="233"/>
      <c r="DBG12" s="233"/>
      <c r="DBH12" s="233"/>
      <c r="DBI12" s="233"/>
      <c r="DBJ12" s="233"/>
      <c r="DBK12" s="233"/>
      <c r="DBL12" s="233"/>
      <c r="DBM12" s="233"/>
      <c r="DBN12" s="233"/>
      <c r="DBO12" s="233"/>
      <c r="DBP12" s="233"/>
      <c r="DBQ12" s="233"/>
      <c r="DBR12" s="233"/>
      <c r="DBS12" s="233"/>
      <c r="DBT12" s="233"/>
      <c r="DBU12" s="233"/>
      <c r="DBV12" s="233"/>
      <c r="DBW12" s="233"/>
      <c r="DBX12" s="233"/>
      <c r="DBY12" s="233"/>
      <c r="DBZ12" s="233"/>
      <c r="DCA12" s="233"/>
      <c r="DCB12" s="233"/>
      <c r="DCC12" s="233"/>
      <c r="DCD12" s="233"/>
      <c r="DCE12" s="233"/>
      <c r="DCF12" s="233"/>
      <c r="DCG12" s="233"/>
      <c r="DCH12" s="233"/>
      <c r="DCI12" s="233"/>
      <c r="DCJ12" s="233"/>
      <c r="DCK12" s="233"/>
      <c r="DCL12" s="233"/>
      <c r="DCM12" s="233"/>
      <c r="DCN12" s="233"/>
      <c r="DCO12" s="233"/>
      <c r="DCP12" s="233"/>
      <c r="DCQ12" s="233"/>
      <c r="DCR12" s="233"/>
      <c r="DCS12" s="233"/>
      <c r="DCT12" s="233"/>
      <c r="DCU12" s="233"/>
      <c r="DCV12" s="233"/>
      <c r="DCW12" s="233"/>
      <c r="DCX12" s="233"/>
      <c r="DCY12" s="233"/>
      <c r="DCZ12" s="233"/>
      <c r="DDA12" s="233"/>
      <c r="DDB12" s="233"/>
      <c r="DDC12" s="233"/>
      <c r="DDD12" s="233"/>
      <c r="DDE12" s="233"/>
      <c r="DDF12" s="233"/>
      <c r="DDG12" s="233"/>
      <c r="DDH12" s="233"/>
      <c r="DDI12" s="233"/>
      <c r="DDJ12" s="233"/>
      <c r="DDK12" s="233"/>
      <c r="DDL12" s="233"/>
      <c r="DDM12" s="233"/>
      <c r="DDN12" s="233"/>
      <c r="DDO12" s="233"/>
      <c r="DDP12" s="233"/>
      <c r="DDQ12" s="233"/>
      <c r="DDR12" s="233"/>
      <c r="DDS12" s="233"/>
      <c r="DDT12" s="233"/>
      <c r="DDU12" s="233"/>
      <c r="DDV12" s="233"/>
      <c r="DDW12" s="233"/>
      <c r="DDX12" s="233"/>
      <c r="DDY12" s="233"/>
      <c r="DDZ12" s="233"/>
      <c r="DEA12" s="233"/>
      <c r="DEB12" s="233"/>
      <c r="DEC12" s="233"/>
      <c r="DED12" s="233"/>
      <c r="DEE12" s="233"/>
      <c r="DEF12" s="233"/>
      <c r="DEG12" s="233"/>
      <c r="DEH12" s="233"/>
      <c r="DEI12" s="233"/>
      <c r="DEJ12" s="233"/>
      <c r="DEK12" s="233"/>
      <c r="DEL12" s="233"/>
      <c r="DEM12" s="233"/>
      <c r="DEN12" s="233"/>
      <c r="DEO12" s="233"/>
      <c r="DEP12" s="233"/>
      <c r="DEQ12" s="233"/>
      <c r="DER12" s="233"/>
      <c r="DES12" s="233"/>
      <c r="DET12" s="233"/>
      <c r="DEU12" s="233"/>
      <c r="DEV12" s="233"/>
      <c r="DEW12" s="233"/>
      <c r="DEX12" s="233"/>
      <c r="DEY12" s="233"/>
      <c r="DEZ12" s="233"/>
      <c r="DFA12" s="233"/>
      <c r="DFB12" s="233"/>
      <c r="DFC12" s="233"/>
      <c r="DFD12" s="233"/>
      <c r="DFE12" s="233"/>
      <c r="DFF12" s="233"/>
      <c r="DFG12" s="233"/>
      <c r="DFH12" s="233"/>
      <c r="DFI12" s="233"/>
      <c r="DFJ12" s="233"/>
      <c r="DFK12" s="233"/>
      <c r="DFL12" s="233"/>
      <c r="DFM12" s="233"/>
      <c r="DFN12" s="233"/>
      <c r="DFO12" s="233"/>
      <c r="DFP12" s="233"/>
      <c r="DFQ12" s="233"/>
      <c r="DFR12" s="233"/>
      <c r="DFS12" s="233"/>
      <c r="DFT12" s="233"/>
      <c r="DFU12" s="233"/>
      <c r="DFV12" s="233"/>
      <c r="DFW12" s="233"/>
      <c r="DFX12" s="233"/>
      <c r="DFY12" s="233"/>
      <c r="DFZ12" s="233"/>
      <c r="DGA12" s="233"/>
      <c r="DGB12" s="233"/>
      <c r="DGC12" s="233"/>
      <c r="DGD12" s="233"/>
      <c r="DGE12" s="233"/>
      <c r="DGF12" s="233"/>
      <c r="DGG12" s="233"/>
      <c r="DGH12" s="233"/>
      <c r="DGI12" s="233"/>
      <c r="DGJ12" s="233"/>
      <c r="DGK12" s="233"/>
      <c r="DGL12" s="233"/>
      <c r="DGM12" s="233"/>
      <c r="DGN12" s="233"/>
      <c r="DGO12" s="233"/>
      <c r="DGP12" s="233"/>
      <c r="DGQ12" s="233"/>
      <c r="DGR12" s="233"/>
      <c r="DGS12" s="233"/>
      <c r="DGT12" s="233"/>
      <c r="DGU12" s="233"/>
      <c r="DGV12" s="233"/>
      <c r="DGW12" s="233"/>
      <c r="DGX12" s="233"/>
      <c r="DGY12" s="233"/>
      <c r="DGZ12" s="233"/>
      <c r="DHA12" s="233"/>
      <c r="DHB12" s="233"/>
      <c r="DHC12" s="233"/>
      <c r="DHD12" s="233"/>
      <c r="DHE12" s="233"/>
      <c r="DHF12" s="233"/>
      <c r="DHG12" s="233"/>
      <c r="DHH12" s="233"/>
      <c r="DHI12" s="233"/>
      <c r="DHJ12" s="233"/>
      <c r="DHK12" s="233"/>
      <c r="DHL12" s="233"/>
      <c r="DHM12" s="233"/>
      <c r="DHN12" s="233"/>
      <c r="DHO12" s="233"/>
      <c r="DHP12" s="233"/>
      <c r="DHQ12" s="233"/>
      <c r="DHR12" s="233"/>
      <c r="DHS12" s="233"/>
      <c r="DHT12" s="233"/>
      <c r="DHU12" s="233"/>
      <c r="DHV12" s="233"/>
      <c r="DHW12" s="233"/>
      <c r="DHX12" s="233"/>
      <c r="DHY12" s="233"/>
      <c r="DHZ12" s="233"/>
      <c r="DIA12" s="233"/>
      <c r="DIB12" s="233"/>
      <c r="DIC12" s="233"/>
      <c r="DID12" s="233"/>
      <c r="DIE12" s="233"/>
      <c r="DIF12" s="233"/>
      <c r="DIG12" s="233"/>
      <c r="DIH12" s="233"/>
      <c r="DII12" s="233"/>
      <c r="DIJ12" s="233"/>
      <c r="DIK12" s="233"/>
      <c r="DIL12" s="233"/>
      <c r="DIM12" s="233"/>
      <c r="DIN12" s="233"/>
      <c r="DIO12" s="233"/>
      <c r="DIP12" s="233"/>
      <c r="DIQ12" s="233"/>
      <c r="DIR12" s="233"/>
      <c r="DIS12" s="233"/>
      <c r="DIT12" s="233"/>
      <c r="DIU12" s="233"/>
      <c r="DIV12" s="233"/>
      <c r="DIW12" s="233"/>
      <c r="DIX12" s="233"/>
      <c r="DIY12" s="233"/>
      <c r="DIZ12" s="233"/>
      <c r="DJA12" s="233"/>
      <c r="DJB12" s="233"/>
      <c r="DJC12" s="233"/>
      <c r="DJD12" s="233"/>
      <c r="DJE12" s="233"/>
      <c r="DJF12" s="233"/>
      <c r="DJG12" s="233"/>
      <c r="DJH12" s="233"/>
      <c r="DJI12" s="233"/>
      <c r="DJJ12" s="233"/>
      <c r="DJK12" s="233"/>
      <c r="DJL12" s="233"/>
      <c r="DJM12" s="233"/>
      <c r="DJN12" s="233"/>
      <c r="DJO12" s="233"/>
      <c r="DJP12" s="233"/>
      <c r="DJQ12" s="233"/>
      <c r="DJR12" s="233"/>
      <c r="DJS12" s="233"/>
      <c r="DJT12" s="233"/>
      <c r="DJU12" s="233"/>
      <c r="DJV12" s="233"/>
      <c r="DJW12" s="233"/>
      <c r="DJX12" s="233"/>
      <c r="DJY12" s="233"/>
      <c r="DJZ12" s="233"/>
      <c r="DKA12" s="233"/>
      <c r="DKB12" s="233"/>
      <c r="DKC12" s="233"/>
      <c r="DKD12" s="233"/>
      <c r="DKE12" s="233"/>
      <c r="DKF12" s="233"/>
      <c r="DKG12" s="233"/>
      <c r="DKH12" s="233"/>
      <c r="DKI12" s="233"/>
      <c r="DKJ12" s="233"/>
      <c r="DKK12" s="233"/>
      <c r="DKL12" s="233"/>
      <c r="DKM12" s="233"/>
      <c r="DKN12" s="233"/>
      <c r="DKO12" s="233"/>
      <c r="DKP12" s="233"/>
      <c r="DKQ12" s="233"/>
      <c r="DKR12" s="233"/>
      <c r="DKS12" s="233"/>
      <c r="DKT12" s="233"/>
      <c r="DKU12" s="233"/>
      <c r="DKV12" s="233"/>
      <c r="DKW12" s="233"/>
      <c r="DKX12" s="233"/>
      <c r="DKY12" s="233"/>
      <c r="DKZ12" s="233"/>
      <c r="DLA12" s="233"/>
      <c r="DLB12" s="233"/>
      <c r="DLC12" s="233"/>
      <c r="DLD12" s="233"/>
      <c r="DLE12" s="233"/>
      <c r="DLF12" s="233"/>
      <c r="DLG12" s="233"/>
      <c r="DLH12" s="233"/>
      <c r="DLI12" s="233"/>
      <c r="DLJ12" s="233"/>
      <c r="DLK12" s="233"/>
      <c r="DLL12" s="233"/>
      <c r="DLM12" s="233"/>
      <c r="DLN12" s="233"/>
      <c r="DLO12" s="233"/>
      <c r="DLP12" s="233"/>
      <c r="DLQ12" s="233"/>
      <c r="DLR12" s="233"/>
      <c r="DLS12" s="233"/>
      <c r="DLT12" s="233"/>
      <c r="DLU12" s="233"/>
      <c r="DLV12" s="233"/>
      <c r="DLW12" s="233"/>
      <c r="DLX12" s="233"/>
      <c r="DLY12" s="233"/>
      <c r="DLZ12" s="233"/>
      <c r="DMA12" s="233"/>
      <c r="DMB12" s="233"/>
      <c r="DMC12" s="233"/>
      <c r="DMD12" s="233"/>
      <c r="DME12" s="233"/>
      <c r="DMF12" s="233"/>
      <c r="DMG12" s="233"/>
      <c r="DMH12" s="233"/>
      <c r="DMI12" s="233"/>
      <c r="DMJ12" s="233"/>
      <c r="DMK12" s="233"/>
      <c r="DML12" s="233"/>
      <c r="DMM12" s="233"/>
      <c r="DMN12" s="233"/>
      <c r="DMO12" s="233"/>
      <c r="DMP12" s="233"/>
      <c r="DMQ12" s="233"/>
      <c r="DMR12" s="233"/>
      <c r="DMS12" s="233"/>
      <c r="DMT12" s="233"/>
      <c r="DMU12" s="233"/>
      <c r="DMV12" s="233"/>
      <c r="DMW12" s="233"/>
      <c r="DMX12" s="233"/>
      <c r="DMY12" s="233"/>
      <c r="DMZ12" s="233"/>
      <c r="DNA12" s="233"/>
      <c r="DNB12" s="233"/>
      <c r="DNC12" s="233"/>
      <c r="DND12" s="233"/>
      <c r="DNE12" s="233"/>
      <c r="DNF12" s="233"/>
      <c r="DNG12" s="233"/>
      <c r="DNH12" s="233"/>
      <c r="DNI12" s="233"/>
      <c r="DNJ12" s="233"/>
      <c r="DNK12" s="233"/>
      <c r="DNL12" s="233"/>
      <c r="DNM12" s="233"/>
      <c r="DNN12" s="233"/>
      <c r="DNO12" s="233"/>
      <c r="DNP12" s="233"/>
      <c r="DNQ12" s="233"/>
      <c r="DNR12" s="233"/>
      <c r="DNS12" s="233"/>
      <c r="DNT12" s="233"/>
      <c r="DNU12" s="233"/>
      <c r="DNV12" s="233"/>
      <c r="DNW12" s="233"/>
      <c r="DNX12" s="233"/>
      <c r="DNY12" s="233"/>
      <c r="DNZ12" s="233"/>
      <c r="DOA12" s="233"/>
      <c r="DOB12" s="233"/>
      <c r="DOC12" s="233"/>
      <c r="DOD12" s="233"/>
      <c r="DOE12" s="233"/>
      <c r="DOF12" s="233"/>
      <c r="DOG12" s="233"/>
      <c r="DOH12" s="233"/>
      <c r="DOI12" s="233"/>
      <c r="DOJ12" s="233"/>
      <c r="DOK12" s="233"/>
      <c r="DOL12" s="233"/>
      <c r="DOM12" s="233"/>
      <c r="DON12" s="233"/>
      <c r="DOO12" s="233"/>
      <c r="DOP12" s="233"/>
      <c r="DOQ12" s="233"/>
      <c r="DOR12" s="233"/>
      <c r="DOS12" s="233"/>
      <c r="DOT12" s="233"/>
      <c r="DOU12" s="233"/>
      <c r="DOV12" s="233"/>
      <c r="DOW12" s="233"/>
      <c r="DOX12" s="233"/>
      <c r="DOY12" s="233"/>
      <c r="DOZ12" s="233"/>
      <c r="DPA12" s="233"/>
      <c r="DPB12" s="233"/>
      <c r="DPC12" s="233"/>
      <c r="DPD12" s="233"/>
      <c r="DPE12" s="233"/>
      <c r="DPF12" s="233"/>
      <c r="DPG12" s="233"/>
      <c r="DPH12" s="233"/>
      <c r="DPI12" s="233"/>
      <c r="DPJ12" s="233"/>
      <c r="DPK12" s="233"/>
      <c r="DPL12" s="233"/>
      <c r="DPM12" s="233"/>
      <c r="DPN12" s="233"/>
      <c r="DPO12" s="233"/>
      <c r="DPP12" s="233"/>
      <c r="DPQ12" s="233"/>
      <c r="DPR12" s="233"/>
      <c r="DPS12" s="233"/>
      <c r="DPT12" s="233"/>
      <c r="DPU12" s="233"/>
      <c r="DPV12" s="233"/>
      <c r="DPW12" s="233"/>
      <c r="DPX12" s="233"/>
      <c r="DPY12" s="233"/>
      <c r="DPZ12" s="233"/>
      <c r="DQA12" s="233"/>
      <c r="DQB12" s="233"/>
      <c r="DQC12" s="233"/>
      <c r="DQD12" s="233"/>
      <c r="DQE12" s="233"/>
      <c r="DQF12" s="233"/>
      <c r="DQG12" s="233"/>
      <c r="DQH12" s="233"/>
      <c r="DQI12" s="233"/>
      <c r="DQJ12" s="233"/>
      <c r="DQK12" s="233"/>
      <c r="DQL12" s="233"/>
      <c r="DQM12" s="233"/>
      <c r="DQN12" s="233"/>
      <c r="DQO12" s="233"/>
      <c r="DQP12" s="233"/>
      <c r="DQQ12" s="233"/>
      <c r="DQR12" s="233"/>
      <c r="DQS12" s="233"/>
      <c r="DQT12" s="233"/>
      <c r="DQU12" s="233"/>
      <c r="DQV12" s="233"/>
      <c r="DQW12" s="233"/>
      <c r="DQX12" s="233"/>
      <c r="DQY12" s="233"/>
      <c r="DQZ12" s="233"/>
      <c r="DRA12" s="233"/>
      <c r="DRB12" s="233"/>
      <c r="DRC12" s="233"/>
      <c r="DRD12" s="233"/>
      <c r="DRE12" s="233"/>
      <c r="DRF12" s="233"/>
      <c r="DRG12" s="233"/>
      <c r="DRH12" s="233"/>
      <c r="DRI12" s="233"/>
      <c r="DRJ12" s="233"/>
      <c r="DRK12" s="233"/>
      <c r="DRL12" s="233"/>
      <c r="DRM12" s="233"/>
      <c r="DRN12" s="233"/>
      <c r="DRO12" s="233"/>
      <c r="DRP12" s="233"/>
      <c r="DRQ12" s="233"/>
      <c r="DRR12" s="233"/>
      <c r="DRS12" s="233"/>
      <c r="DRT12" s="233"/>
      <c r="DRU12" s="233"/>
      <c r="DRV12" s="233"/>
      <c r="DRW12" s="233"/>
      <c r="DRX12" s="233"/>
      <c r="DRY12" s="233"/>
      <c r="DRZ12" s="233"/>
      <c r="DSA12" s="233"/>
      <c r="DSB12" s="233"/>
      <c r="DSC12" s="233"/>
      <c r="DSD12" s="233"/>
      <c r="DSE12" s="233"/>
      <c r="DSF12" s="233"/>
      <c r="DSG12" s="233"/>
      <c r="DSH12" s="233"/>
      <c r="DSI12" s="233"/>
      <c r="DSJ12" s="233"/>
      <c r="DSK12" s="233"/>
      <c r="DSL12" s="233"/>
      <c r="DSM12" s="233"/>
      <c r="DSN12" s="233"/>
      <c r="DSO12" s="233"/>
      <c r="DSP12" s="233"/>
      <c r="DSQ12" s="233"/>
      <c r="DSR12" s="233"/>
      <c r="DSS12" s="233"/>
      <c r="DST12" s="233"/>
      <c r="DSU12" s="233"/>
      <c r="DSV12" s="233"/>
      <c r="DSW12" s="233"/>
      <c r="DSX12" s="233"/>
      <c r="DSY12" s="233"/>
      <c r="DSZ12" s="233"/>
      <c r="DTA12" s="233"/>
      <c r="DTB12" s="233"/>
      <c r="DTC12" s="233"/>
      <c r="DTD12" s="233"/>
      <c r="DTE12" s="233"/>
      <c r="DTF12" s="233"/>
      <c r="DTG12" s="233"/>
      <c r="DTH12" s="233"/>
      <c r="DTI12" s="233"/>
      <c r="DTJ12" s="233"/>
      <c r="DTK12" s="233"/>
      <c r="DTL12" s="233"/>
      <c r="DTM12" s="233"/>
      <c r="DTN12" s="233"/>
      <c r="DTO12" s="233"/>
      <c r="DTP12" s="233"/>
      <c r="DTQ12" s="233"/>
      <c r="DTR12" s="233"/>
      <c r="DTS12" s="233"/>
      <c r="DTT12" s="233"/>
      <c r="DTU12" s="233"/>
      <c r="DTV12" s="233"/>
      <c r="DTW12" s="233"/>
      <c r="DTX12" s="233"/>
      <c r="DTY12" s="233"/>
      <c r="DTZ12" s="233"/>
      <c r="DUA12" s="233"/>
      <c r="DUB12" s="233"/>
      <c r="DUC12" s="233"/>
      <c r="DUD12" s="233"/>
      <c r="DUE12" s="233"/>
      <c r="DUF12" s="233"/>
      <c r="DUG12" s="233"/>
      <c r="DUH12" s="233"/>
      <c r="DUI12" s="233"/>
      <c r="DUJ12" s="233"/>
      <c r="DUK12" s="233"/>
      <c r="DUL12" s="233"/>
      <c r="DUM12" s="233"/>
      <c r="DUN12" s="233"/>
      <c r="DUO12" s="233"/>
      <c r="DUP12" s="233"/>
      <c r="DUQ12" s="233"/>
      <c r="DUR12" s="233"/>
      <c r="DUS12" s="233"/>
      <c r="DUT12" s="233"/>
      <c r="DUU12" s="233"/>
      <c r="DUV12" s="233"/>
      <c r="DUW12" s="233"/>
      <c r="DUX12" s="233"/>
      <c r="DUY12" s="233"/>
      <c r="DUZ12" s="233"/>
      <c r="DVA12" s="233"/>
      <c r="DVB12" s="233"/>
      <c r="DVC12" s="233"/>
      <c r="DVD12" s="233"/>
      <c r="DVE12" s="233"/>
      <c r="DVF12" s="233"/>
      <c r="DVG12" s="233"/>
      <c r="DVH12" s="233"/>
      <c r="DVI12" s="233"/>
      <c r="DVJ12" s="233"/>
      <c r="DVK12" s="233"/>
      <c r="DVL12" s="233"/>
      <c r="DVM12" s="233"/>
      <c r="DVN12" s="233"/>
      <c r="DVO12" s="233"/>
      <c r="DVP12" s="233"/>
      <c r="DVQ12" s="233"/>
      <c r="DVR12" s="233"/>
      <c r="DVS12" s="233"/>
      <c r="DVT12" s="233"/>
      <c r="DVU12" s="233"/>
      <c r="DVV12" s="233"/>
      <c r="DVW12" s="233"/>
      <c r="DVX12" s="233"/>
      <c r="DVY12" s="233"/>
      <c r="DVZ12" s="233"/>
      <c r="DWA12" s="233"/>
      <c r="DWB12" s="233"/>
      <c r="DWC12" s="233"/>
      <c r="DWD12" s="233"/>
      <c r="DWE12" s="233"/>
      <c r="DWF12" s="233"/>
      <c r="DWG12" s="233"/>
      <c r="DWH12" s="233"/>
      <c r="DWI12" s="233"/>
      <c r="DWJ12" s="233"/>
      <c r="DWK12" s="233"/>
      <c r="DWL12" s="233"/>
      <c r="DWM12" s="233"/>
      <c r="DWN12" s="233"/>
      <c r="DWO12" s="233"/>
      <c r="DWP12" s="233"/>
      <c r="DWQ12" s="233"/>
      <c r="DWR12" s="233"/>
      <c r="DWS12" s="233"/>
      <c r="DWT12" s="233"/>
      <c r="DWU12" s="233"/>
      <c r="DWV12" s="233"/>
      <c r="DWW12" s="233"/>
      <c r="DWX12" s="233"/>
      <c r="DWY12" s="233"/>
      <c r="DWZ12" s="233"/>
      <c r="DXA12" s="233"/>
      <c r="DXB12" s="233"/>
      <c r="DXC12" s="233"/>
      <c r="DXD12" s="233"/>
      <c r="DXE12" s="233"/>
      <c r="DXF12" s="233"/>
      <c r="DXG12" s="233"/>
      <c r="DXH12" s="233"/>
      <c r="DXI12" s="233"/>
      <c r="DXJ12" s="233"/>
      <c r="DXK12" s="233"/>
      <c r="DXL12" s="233"/>
      <c r="DXM12" s="233"/>
      <c r="DXN12" s="233"/>
      <c r="DXO12" s="233"/>
      <c r="DXP12" s="233"/>
      <c r="DXQ12" s="233"/>
      <c r="DXR12" s="233"/>
      <c r="DXS12" s="233"/>
      <c r="DXT12" s="233"/>
      <c r="DXU12" s="233"/>
      <c r="DXV12" s="233"/>
      <c r="DXW12" s="233"/>
      <c r="DXX12" s="233"/>
      <c r="DXY12" s="233"/>
      <c r="DXZ12" s="233"/>
      <c r="DYA12" s="233"/>
      <c r="DYB12" s="233"/>
      <c r="DYC12" s="233"/>
      <c r="DYD12" s="233"/>
      <c r="DYE12" s="233"/>
      <c r="DYF12" s="233"/>
      <c r="DYG12" s="233"/>
      <c r="DYH12" s="233"/>
      <c r="DYI12" s="233"/>
      <c r="DYJ12" s="233"/>
      <c r="DYK12" s="233"/>
      <c r="DYL12" s="233"/>
      <c r="DYM12" s="233"/>
      <c r="DYN12" s="233"/>
      <c r="DYO12" s="233"/>
      <c r="DYP12" s="233"/>
      <c r="DYQ12" s="233"/>
      <c r="DYR12" s="233"/>
      <c r="DYS12" s="233"/>
      <c r="DYT12" s="233"/>
      <c r="DYU12" s="233"/>
      <c r="DYV12" s="233"/>
      <c r="DYW12" s="233"/>
      <c r="DYX12" s="233"/>
      <c r="DYY12" s="233"/>
      <c r="DYZ12" s="233"/>
      <c r="DZA12" s="233"/>
      <c r="DZB12" s="233"/>
      <c r="DZC12" s="233"/>
      <c r="DZD12" s="233"/>
      <c r="DZE12" s="233"/>
      <c r="DZF12" s="233"/>
      <c r="DZG12" s="233"/>
      <c r="DZH12" s="233"/>
      <c r="DZI12" s="233"/>
      <c r="DZJ12" s="233"/>
      <c r="DZK12" s="233"/>
      <c r="DZL12" s="233"/>
      <c r="DZM12" s="233"/>
      <c r="DZN12" s="233"/>
      <c r="DZO12" s="233"/>
      <c r="DZP12" s="233"/>
      <c r="DZQ12" s="233"/>
      <c r="DZR12" s="233"/>
      <c r="DZS12" s="233"/>
      <c r="DZT12" s="233"/>
      <c r="DZU12" s="233"/>
      <c r="DZV12" s="233"/>
      <c r="DZW12" s="233"/>
      <c r="DZX12" s="233"/>
      <c r="DZY12" s="233"/>
      <c r="DZZ12" s="233"/>
      <c r="EAA12" s="233"/>
      <c r="EAB12" s="233"/>
      <c r="EAC12" s="233"/>
      <c r="EAD12" s="233"/>
      <c r="EAE12" s="233"/>
      <c r="EAF12" s="233"/>
      <c r="EAG12" s="233"/>
      <c r="EAH12" s="233"/>
      <c r="EAI12" s="233"/>
      <c r="EAJ12" s="233"/>
      <c r="EAK12" s="233"/>
      <c r="EAL12" s="233"/>
      <c r="EAM12" s="233"/>
      <c r="EAN12" s="233"/>
      <c r="EAO12" s="233"/>
      <c r="EAP12" s="233"/>
      <c r="EAQ12" s="233"/>
      <c r="EAR12" s="233"/>
      <c r="EAS12" s="233"/>
      <c r="EAT12" s="233"/>
      <c r="EAU12" s="233"/>
      <c r="EAV12" s="233"/>
      <c r="EAW12" s="233"/>
      <c r="EAX12" s="233"/>
      <c r="EAY12" s="233"/>
      <c r="EAZ12" s="233"/>
      <c r="EBA12" s="233"/>
      <c r="EBB12" s="233"/>
      <c r="EBC12" s="233"/>
      <c r="EBD12" s="233"/>
      <c r="EBE12" s="233"/>
      <c r="EBF12" s="233"/>
      <c r="EBG12" s="233"/>
      <c r="EBH12" s="233"/>
      <c r="EBI12" s="233"/>
      <c r="EBJ12" s="233"/>
      <c r="EBK12" s="233"/>
      <c r="EBL12" s="233"/>
      <c r="EBM12" s="233"/>
      <c r="EBN12" s="233"/>
      <c r="EBO12" s="233"/>
      <c r="EBP12" s="233"/>
      <c r="EBQ12" s="233"/>
      <c r="EBR12" s="233"/>
      <c r="EBS12" s="233"/>
      <c r="EBT12" s="233"/>
      <c r="EBU12" s="233"/>
      <c r="EBV12" s="233"/>
      <c r="EBW12" s="233"/>
      <c r="EBX12" s="233"/>
      <c r="EBY12" s="233"/>
      <c r="EBZ12" s="233"/>
      <c r="ECA12" s="233"/>
      <c r="ECB12" s="233"/>
      <c r="ECC12" s="233"/>
      <c r="ECD12" s="233"/>
      <c r="ECE12" s="233"/>
      <c r="ECF12" s="233"/>
      <c r="ECG12" s="233"/>
      <c r="ECH12" s="233"/>
      <c r="ECI12" s="233"/>
      <c r="ECJ12" s="233"/>
      <c r="ECK12" s="233"/>
      <c r="ECL12" s="233"/>
      <c r="ECM12" s="233"/>
      <c r="ECN12" s="233"/>
      <c r="ECO12" s="233"/>
      <c r="ECP12" s="233"/>
      <c r="ECQ12" s="233"/>
      <c r="ECR12" s="233"/>
      <c r="ECS12" s="233"/>
      <c r="ECT12" s="233"/>
      <c r="ECU12" s="233"/>
      <c r="ECV12" s="233"/>
      <c r="ECW12" s="233"/>
      <c r="ECX12" s="233"/>
      <c r="ECY12" s="233"/>
      <c r="ECZ12" s="233"/>
      <c r="EDA12" s="233"/>
      <c r="EDB12" s="233"/>
      <c r="EDC12" s="233"/>
      <c r="EDD12" s="233"/>
      <c r="EDE12" s="233"/>
      <c r="EDF12" s="233"/>
      <c r="EDG12" s="233"/>
      <c r="EDH12" s="233"/>
      <c r="EDI12" s="233"/>
      <c r="EDJ12" s="233"/>
      <c r="EDK12" s="233"/>
      <c r="EDL12" s="233"/>
      <c r="EDM12" s="233"/>
      <c r="EDN12" s="233"/>
      <c r="EDO12" s="233"/>
      <c r="EDP12" s="233"/>
      <c r="EDQ12" s="233"/>
      <c r="EDR12" s="233"/>
      <c r="EDS12" s="233"/>
      <c r="EDT12" s="233"/>
      <c r="EDU12" s="233"/>
      <c r="EDV12" s="233"/>
      <c r="EDW12" s="233"/>
      <c r="EDX12" s="233"/>
      <c r="EDY12" s="233"/>
      <c r="EDZ12" s="233"/>
      <c r="EEA12" s="233"/>
      <c r="EEB12" s="233"/>
      <c r="EEC12" s="233"/>
      <c r="EED12" s="233"/>
      <c r="EEE12" s="233"/>
      <c r="EEF12" s="233"/>
      <c r="EEG12" s="233"/>
      <c r="EEH12" s="233"/>
      <c r="EEI12" s="233"/>
      <c r="EEJ12" s="233"/>
      <c r="EEK12" s="233"/>
      <c r="EEL12" s="233"/>
      <c r="EEM12" s="233"/>
      <c r="EEN12" s="233"/>
      <c r="EEO12" s="233"/>
      <c r="EEP12" s="233"/>
      <c r="EEQ12" s="233"/>
      <c r="EER12" s="233"/>
      <c r="EES12" s="233"/>
      <c r="EET12" s="233"/>
      <c r="EEU12" s="233"/>
      <c r="EEV12" s="233"/>
      <c r="EEW12" s="233"/>
      <c r="EEX12" s="233"/>
      <c r="EEY12" s="233"/>
      <c r="EEZ12" s="233"/>
      <c r="EFA12" s="233"/>
      <c r="EFB12" s="233"/>
      <c r="EFC12" s="233"/>
      <c r="EFD12" s="233"/>
      <c r="EFE12" s="233"/>
      <c r="EFF12" s="233"/>
      <c r="EFG12" s="233"/>
      <c r="EFH12" s="233"/>
      <c r="EFI12" s="233"/>
      <c r="EFJ12" s="233"/>
      <c r="EFK12" s="233"/>
      <c r="EFL12" s="233"/>
      <c r="EFM12" s="233"/>
      <c r="EFN12" s="233"/>
      <c r="EFO12" s="233"/>
      <c r="EFP12" s="233"/>
      <c r="EFQ12" s="233"/>
      <c r="EFR12" s="233"/>
      <c r="EFS12" s="233"/>
      <c r="EFT12" s="233"/>
      <c r="EFU12" s="233"/>
      <c r="EFV12" s="233"/>
      <c r="EFW12" s="233"/>
      <c r="EFX12" s="233"/>
      <c r="EFY12" s="233"/>
      <c r="EFZ12" s="233"/>
      <c r="EGA12" s="233"/>
      <c r="EGB12" s="233"/>
      <c r="EGC12" s="233"/>
      <c r="EGD12" s="233"/>
      <c r="EGE12" s="233"/>
      <c r="EGF12" s="233"/>
      <c r="EGG12" s="233"/>
      <c r="EGH12" s="233"/>
      <c r="EGI12" s="233"/>
      <c r="EGJ12" s="233"/>
      <c r="EGK12" s="233"/>
      <c r="EGL12" s="233"/>
      <c r="EGM12" s="233"/>
      <c r="EGN12" s="233"/>
      <c r="EGO12" s="233"/>
      <c r="EGP12" s="233"/>
      <c r="EGQ12" s="233"/>
      <c r="EGR12" s="233"/>
      <c r="EGS12" s="233"/>
      <c r="EGT12" s="233"/>
      <c r="EGU12" s="233"/>
      <c r="EGV12" s="233"/>
      <c r="EGW12" s="233"/>
      <c r="EGX12" s="233"/>
      <c r="EGY12" s="233"/>
      <c r="EGZ12" s="233"/>
      <c r="EHA12" s="233"/>
      <c r="EHB12" s="233"/>
      <c r="EHC12" s="233"/>
      <c r="EHD12" s="233"/>
      <c r="EHE12" s="233"/>
      <c r="EHF12" s="233"/>
      <c r="EHG12" s="233"/>
      <c r="EHH12" s="233"/>
      <c r="EHI12" s="233"/>
      <c r="EHJ12" s="233"/>
      <c r="EHK12" s="233"/>
      <c r="EHL12" s="233"/>
      <c r="EHM12" s="233"/>
      <c r="EHN12" s="233"/>
      <c r="EHO12" s="233"/>
      <c r="EHP12" s="233"/>
      <c r="EHQ12" s="233"/>
      <c r="EHR12" s="233"/>
      <c r="EHS12" s="233"/>
      <c r="EHT12" s="233"/>
      <c r="EHU12" s="233"/>
      <c r="EHV12" s="233"/>
      <c r="EHW12" s="233"/>
      <c r="EHX12" s="233"/>
      <c r="EHY12" s="233"/>
      <c r="EHZ12" s="233"/>
      <c r="EIA12" s="233"/>
      <c r="EIB12" s="233"/>
      <c r="EIC12" s="233"/>
      <c r="EID12" s="233"/>
      <c r="EIE12" s="233"/>
      <c r="EIF12" s="233"/>
      <c r="EIG12" s="233"/>
      <c r="EIH12" s="233"/>
      <c r="EII12" s="233"/>
      <c r="EIJ12" s="233"/>
      <c r="EIK12" s="233"/>
      <c r="EIL12" s="233"/>
      <c r="EIM12" s="233"/>
      <c r="EIN12" s="233"/>
      <c r="EIO12" s="233"/>
      <c r="EIP12" s="233"/>
      <c r="EIQ12" s="233"/>
      <c r="EIR12" s="233"/>
      <c r="EIS12" s="233"/>
      <c r="EIT12" s="233"/>
      <c r="EIU12" s="233"/>
      <c r="EIV12" s="233"/>
      <c r="EIW12" s="233"/>
      <c r="EIX12" s="233"/>
      <c r="EIY12" s="233"/>
      <c r="EIZ12" s="233"/>
      <c r="EJA12" s="233"/>
      <c r="EJB12" s="233"/>
      <c r="EJC12" s="233"/>
      <c r="EJD12" s="233"/>
      <c r="EJE12" s="233"/>
      <c r="EJF12" s="233"/>
      <c r="EJG12" s="233"/>
      <c r="EJH12" s="233"/>
      <c r="EJI12" s="233"/>
      <c r="EJJ12" s="233"/>
      <c r="EJK12" s="233"/>
      <c r="EJL12" s="233"/>
      <c r="EJM12" s="233"/>
      <c r="EJN12" s="233"/>
      <c r="EJO12" s="233"/>
      <c r="EJP12" s="233"/>
      <c r="EJQ12" s="233"/>
      <c r="EJR12" s="233"/>
      <c r="EJS12" s="233"/>
      <c r="EJT12" s="233"/>
      <c r="EJU12" s="233"/>
      <c r="EJV12" s="233"/>
      <c r="EJW12" s="233"/>
      <c r="EJX12" s="233"/>
      <c r="EJY12" s="233"/>
      <c r="EJZ12" s="233"/>
      <c r="EKA12" s="233"/>
      <c r="EKB12" s="233"/>
      <c r="EKC12" s="233"/>
      <c r="EKD12" s="233"/>
      <c r="EKE12" s="233"/>
      <c r="EKF12" s="233"/>
      <c r="EKG12" s="233"/>
      <c r="EKH12" s="233"/>
      <c r="EKI12" s="233"/>
      <c r="EKJ12" s="233"/>
      <c r="EKK12" s="233"/>
      <c r="EKL12" s="233"/>
      <c r="EKM12" s="233"/>
      <c r="EKN12" s="233"/>
      <c r="EKO12" s="233"/>
      <c r="EKP12" s="233"/>
      <c r="EKQ12" s="233"/>
      <c r="EKR12" s="233"/>
      <c r="EKS12" s="233"/>
      <c r="EKT12" s="233"/>
      <c r="EKU12" s="233"/>
      <c r="EKV12" s="233"/>
      <c r="EKW12" s="233"/>
      <c r="EKX12" s="233"/>
      <c r="EKY12" s="233"/>
      <c r="EKZ12" s="233"/>
      <c r="ELA12" s="233"/>
      <c r="ELB12" s="233"/>
      <c r="ELC12" s="233"/>
      <c r="ELD12" s="233"/>
      <c r="ELE12" s="233"/>
      <c r="ELF12" s="233"/>
      <c r="ELG12" s="233"/>
      <c r="ELH12" s="233"/>
      <c r="ELI12" s="233"/>
      <c r="ELJ12" s="233"/>
      <c r="ELK12" s="233"/>
      <c r="ELL12" s="233"/>
      <c r="ELM12" s="233"/>
      <c r="ELN12" s="233"/>
      <c r="ELO12" s="233"/>
      <c r="ELP12" s="233"/>
      <c r="ELQ12" s="233"/>
      <c r="ELR12" s="233"/>
      <c r="ELS12" s="233"/>
      <c r="ELT12" s="233"/>
      <c r="ELU12" s="233"/>
      <c r="ELV12" s="233"/>
      <c r="ELW12" s="233"/>
      <c r="ELX12" s="233"/>
      <c r="ELY12" s="233"/>
      <c r="ELZ12" s="233"/>
      <c r="EMA12" s="233"/>
      <c r="EMB12" s="233"/>
      <c r="EMC12" s="233"/>
      <c r="EMD12" s="233"/>
      <c r="EME12" s="233"/>
      <c r="EMF12" s="233"/>
      <c r="EMG12" s="233"/>
      <c r="EMH12" s="233"/>
      <c r="EMI12" s="233"/>
      <c r="EMJ12" s="233"/>
      <c r="EMK12" s="233"/>
      <c r="EML12" s="233"/>
      <c r="EMM12" s="233"/>
      <c r="EMN12" s="233"/>
      <c r="EMO12" s="233"/>
      <c r="EMP12" s="233"/>
      <c r="EMQ12" s="233"/>
      <c r="EMR12" s="233"/>
      <c r="EMS12" s="233"/>
      <c r="EMT12" s="233"/>
      <c r="EMU12" s="233"/>
      <c r="EMV12" s="233"/>
      <c r="EMW12" s="233"/>
      <c r="EMX12" s="233"/>
      <c r="EMY12" s="233"/>
      <c r="EMZ12" s="233"/>
      <c r="ENA12" s="233"/>
      <c r="ENB12" s="233"/>
      <c r="ENC12" s="233"/>
      <c r="END12" s="233"/>
      <c r="ENE12" s="233"/>
      <c r="ENF12" s="233"/>
      <c r="ENG12" s="233"/>
      <c r="ENH12" s="233"/>
      <c r="ENI12" s="233"/>
      <c r="ENJ12" s="233"/>
      <c r="ENK12" s="233"/>
      <c r="ENL12" s="233"/>
      <c r="ENM12" s="233"/>
      <c r="ENN12" s="233"/>
      <c r="ENO12" s="233"/>
      <c r="ENP12" s="233"/>
      <c r="ENQ12" s="233"/>
      <c r="ENR12" s="233"/>
      <c r="ENS12" s="233"/>
      <c r="ENT12" s="233"/>
      <c r="ENU12" s="233"/>
      <c r="ENV12" s="233"/>
      <c r="ENW12" s="233"/>
      <c r="ENX12" s="233"/>
      <c r="ENY12" s="233"/>
      <c r="ENZ12" s="233"/>
      <c r="EOA12" s="233"/>
      <c r="EOB12" s="233"/>
      <c r="EOC12" s="233"/>
      <c r="EOD12" s="233"/>
      <c r="EOE12" s="233"/>
      <c r="EOF12" s="233"/>
      <c r="EOG12" s="233"/>
      <c r="EOH12" s="233"/>
      <c r="EOI12" s="233"/>
      <c r="EOJ12" s="233"/>
      <c r="EOK12" s="233"/>
      <c r="EOL12" s="233"/>
      <c r="EOM12" s="233"/>
      <c r="EON12" s="233"/>
      <c r="EOO12" s="233"/>
      <c r="EOP12" s="233"/>
      <c r="EOQ12" s="233"/>
      <c r="EOR12" s="233"/>
      <c r="EOS12" s="233"/>
      <c r="EOT12" s="233"/>
      <c r="EOU12" s="233"/>
      <c r="EOV12" s="233"/>
      <c r="EOW12" s="233"/>
      <c r="EOX12" s="233"/>
      <c r="EOY12" s="233"/>
      <c r="EOZ12" s="233"/>
      <c r="EPA12" s="233"/>
      <c r="EPB12" s="233"/>
      <c r="EPC12" s="233"/>
      <c r="EPD12" s="233"/>
      <c r="EPE12" s="233"/>
      <c r="EPF12" s="233"/>
      <c r="EPG12" s="233"/>
      <c r="EPH12" s="233"/>
      <c r="EPI12" s="233"/>
      <c r="EPJ12" s="233"/>
      <c r="EPK12" s="233"/>
      <c r="EPL12" s="233"/>
      <c r="EPM12" s="233"/>
      <c r="EPN12" s="233"/>
      <c r="EPO12" s="233"/>
      <c r="EPP12" s="233"/>
      <c r="EPQ12" s="233"/>
      <c r="EPR12" s="233"/>
      <c r="EPS12" s="233"/>
      <c r="EPT12" s="233"/>
      <c r="EPU12" s="233"/>
      <c r="EPV12" s="233"/>
      <c r="EPW12" s="233"/>
      <c r="EPX12" s="233"/>
      <c r="EPY12" s="233"/>
      <c r="EPZ12" s="233"/>
      <c r="EQA12" s="233"/>
      <c r="EQB12" s="233"/>
      <c r="EQC12" s="233"/>
      <c r="EQD12" s="233"/>
      <c r="EQE12" s="233"/>
      <c r="EQF12" s="233"/>
      <c r="EQG12" s="233"/>
      <c r="EQH12" s="233"/>
      <c r="EQI12" s="233"/>
      <c r="EQJ12" s="233"/>
      <c r="EQK12" s="233"/>
      <c r="EQL12" s="233"/>
      <c r="EQM12" s="233"/>
      <c r="EQN12" s="233"/>
      <c r="EQO12" s="233"/>
      <c r="EQP12" s="233"/>
      <c r="EQQ12" s="233"/>
      <c r="EQR12" s="233"/>
      <c r="EQS12" s="233"/>
      <c r="EQT12" s="233"/>
      <c r="EQU12" s="233"/>
      <c r="EQV12" s="233"/>
      <c r="EQW12" s="233"/>
      <c r="EQX12" s="233"/>
      <c r="EQY12" s="233"/>
      <c r="EQZ12" s="233"/>
      <c r="ERA12" s="233"/>
      <c r="ERB12" s="233"/>
      <c r="ERC12" s="233"/>
      <c r="ERD12" s="233"/>
      <c r="ERE12" s="233"/>
      <c r="ERF12" s="233"/>
      <c r="ERG12" s="233"/>
      <c r="ERH12" s="233"/>
      <c r="ERI12" s="233"/>
      <c r="ERJ12" s="233"/>
      <c r="ERK12" s="233"/>
      <c r="ERL12" s="233"/>
      <c r="ERM12" s="233"/>
      <c r="ERN12" s="233"/>
      <c r="ERO12" s="233"/>
      <c r="ERP12" s="233"/>
      <c r="ERQ12" s="233"/>
      <c r="ERR12" s="233"/>
      <c r="ERS12" s="233"/>
      <c r="ERT12" s="233"/>
      <c r="ERU12" s="233"/>
      <c r="ERV12" s="233"/>
      <c r="ERW12" s="233"/>
      <c r="ERX12" s="233"/>
      <c r="ERY12" s="233"/>
      <c r="ERZ12" s="233"/>
      <c r="ESA12" s="233"/>
      <c r="ESB12" s="233"/>
      <c r="ESC12" s="233"/>
      <c r="ESD12" s="233"/>
      <c r="ESE12" s="233"/>
      <c r="ESF12" s="233"/>
      <c r="ESG12" s="233"/>
      <c r="ESH12" s="233"/>
      <c r="ESI12" s="233"/>
      <c r="ESJ12" s="233"/>
      <c r="ESK12" s="233"/>
      <c r="ESL12" s="233"/>
      <c r="ESM12" s="233"/>
      <c r="ESN12" s="233"/>
      <c r="ESO12" s="233"/>
      <c r="ESP12" s="233"/>
      <c r="ESQ12" s="233"/>
      <c r="ESR12" s="233"/>
      <c r="ESS12" s="233"/>
      <c r="EST12" s="233"/>
      <c r="ESU12" s="233"/>
      <c r="ESV12" s="233"/>
      <c r="ESW12" s="233"/>
      <c r="ESX12" s="233"/>
      <c r="ESY12" s="233"/>
      <c r="ESZ12" s="233"/>
      <c r="ETA12" s="233"/>
      <c r="ETB12" s="233"/>
      <c r="ETC12" s="233"/>
      <c r="ETD12" s="233"/>
      <c r="ETE12" s="233"/>
      <c r="ETF12" s="233"/>
      <c r="ETG12" s="233"/>
      <c r="ETH12" s="233"/>
      <c r="ETI12" s="233"/>
      <c r="ETJ12" s="233"/>
      <c r="ETK12" s="233"/>
      <c r="ETL12" s="233"/>
      <c r="ETM12" s="233"/>
      <c r="ETN12" s="233"/>
      <c r="ETO12" s="233"/>
      <c r="ETP12" s="233"/>
      <c r="ETQ12" s="233"/>
      <c r="ETR12" s="233"/>
      <c r="ETS12" s="233"/>
      <c r="ETT12" s="233"/>
      <c r="ETU12" s="233"/>
      <c r="ETV12" s="233"/>
      <c r="ETW12" s="233"/>
      <c r="ETX12" s="233"/>
      <c r="ETY12" s="233"/>
      <c r="ETZ12" s="233"/>
      <c r="EUA12" s="233"/>
      <c r="EUB12" s="233"/>
      <c r="EUC12" s="233"/>
      <c r="EUD12" s="233"/>
      <c r="EUE12" s="233"/>
      <c r="EUF12" s="233"/>
      <c r="EUG12" s="233"/>
      <c r="EUH12" s="233"/>
      <c r="EUI12" s="233"/>
      <c r="EUJ12" s="233"/>
      <c r="EUK12" s="233"/>
      <c r="EUL12" s="233"/>
      <c r="EUM12" s="233"/>
      <c r="EUN12" s="233"/>
      <c r="EUO12" s="233"/>
      <c r="EUP12" s="233"/>
      <c r="EUQ12" s="233"/>
      <c r="EUR12" s="233"/>
      <c r="EUS12" s="233"/>
      <c r="EUT12" s="233"/>
      <c r="EUU12" s="233"/>
      <c r="EUV12" s="233"/>
      <c r="EUW12" s="233"/>
      <c r="EUX12" s="233"/>
      <c r="EUY12" s="233"/>
      <c r="EUZ12" s="233"/>
      <c r="EVA12" s="233"/>
      <c r="EVB12" s="233"/>
      <c r="EVC12" s="233"/>
      <c r="EVD12" s="233"/>
      <c r="EVE12" s="233"/>
      <c r="EVF12" s="233"/>
      <c r="EVG12" s="233"/>
      <c r="EVH12" s="233"/>
      <c r="EVI12" s="233"/>
      <c r="EVJ12" s="233"/>
      <c r="EVK12" s="233"/>
      <c r="EVL12" s="233"/>
      <c r="EVM12" s="233"/>
      <c r="EVN12" s="233"/>
      <c r="EVO12" s="233"/>
      <c r="EVP12" s="233"/>
      <c r="EVQ12" s="233"/>
      <c r="EVR12" s="233"/>
      <c r="EVS12" s="233"/>
      <c r="EVT12" s="233"/>
      <c r="EVU12" s="233"/>
      <c r="EVV12" s="233"/>
      <c r="EVW12" s="233"/>
      <c r="EVX12" s="233"/>
      <c r="EVY12" s="233"/>
      <c r="EVZ12" s="233"/>
      <c r="EWA12" s="233"/>
      <c r="EWB12" s="233"/>
      <c r="EWC12" s="233"/>
      <c r="EWD12" s="233"/>
      <c r="EWE12" s="233"/>
      <c r="EWF12" s="233"/>
      <c r="EWG12" s="233"/>
      <c r="EWH12" s="233"/>
      <c r="EWI12" s="233"/>
      <c r="EWJ12" s="233"/>
      <c r="EWK12" s="233"/>
      <c r="EWL12" s="233"/>
      <c r="EWM12" s="233"/>
      <c r="EWN12" s="233"/>
      <c r="EWO12" s="233"/>
      <c r="EWP12" s="233"/>
      <c r="EWQ12" s="233"/>
      <c r="EWR12" s="233"/>
      <c r="EWS12" s="233"/>
      <c r="EWT12" s="233"/>
      <c r="EWU12" s="233"/>
      <c r="EWV12" s="233"/>
      <c r="EWW12" s="233"/>
      <c r="EWX12" s="233"/>
      <c r="EWY12" s="233"/>
      <c r="EWZ12" s="233"/>
      <c r="EXA12" s="233"/>
      <c r="EXB12" s="233"/>
      <c r="EXC12" s="233"/>
      <c r="EXD12" s="233"/>
      <c r="EXE12" s="233"/>
      <c r="EXF12" s="233"/>
      <c r="EXG12" s="233"/>
      <c r="EXH12" s="233"/>
      <c r="EXI12" s="233"/>
      <c r="EXJ12" s="233"/>
      <c r="EXK12" s="233"/>
      <c r="EXL12" s="233"/>
      <c r="EXM12" s="233"/>
      <c r="EXN12" s="233"/>
      <c r="EXO12" s="233"/>
      <c r="EXP12" s="233"/>
      <c r="EXQ12" s="233"/>
      <c r="EXR12" s="233"/>
      <c r="EXS12" s="233"/>
      <c r="EXT12" s="233"/>
      <c r="EXU12" s="233"/>
      <c r="EXV12" s="233"/>
      <c r="EXW12" s="233"/>
      <c r="EXX12" s="233"/>
      <c r="EXY12" s="233"/>
      <c r="EXZ12" s="233"/>
      <c r="EYA12" s="233"/>
      <c r="EYB12" s="233"/>
      <c r="EYC12" s="233"/>
      <c r="EYD12" s="233"/>
      <c r="EYE12" s="233"/>
      <c r="EYF12" s="233"/>
      <c r="EYG12" s="233"/>
      <c r="EYH12" s="233"/>
      <c r="EYI12" s="233"/>
      <c r="EYJ12" s="233"/>
      <c r="EYK12" s="233"/>
      <c r="EYL12" s="233"/>
      <c r="EYM12" s="233"/>
      <c r="EYN12" s="233"/>
      <c r="EYO12" s="233"/>
      <c r="EYP12" s="233"/>
      <c r="EYQ12" s="233"/>
      <c r="EYR12" s="233"/>
      <c r="EYS12" s="233"/>
      <c r="EYT12" s="233"/>
      <c r="EYU12" s="233"/>
      <c r="EYV12" s="233"/>
      <c r="EYW12" s="233"/>
      <c r="EYX12" s="233"/>
      <c r="EYY12" s="233"/>
      <c r="EYZ12" s="233"/>
      <c r="EZA12" s="233"/>
      <c r="EZB12" s="233"/>
      <c r="EZC12" s="233"/>
      <c r="EZD12" s="233"/>
      <c r="EZE12" s="233"/>
      <c r="EZF12" s="233"/>
      <c r="EZG12" s="233"/>
      <c r="EZH12" s="233"/>
      <c r="EZI12" s="233"/>
      <c r="EZJ12" s="233"/>
      <c r="EZK12" s="233"/>
      <c r="EZL12" s="233"/>
      <c r="EZM12" s="233"/>
      <c r="EZN12" s="233"/>
      <c r="EZO12" s="233"/>
      <c r="EZP12" s="233"/>
      <c r="EZQ12" s="233"/>
      <c r="EZR12" s="233"/>
      <c r="EZS12" s="233"/>
      <c r="EZT12" s="233"/>
      <c r="EZU12" s="233"/>
      <c r="EZV12" s="233"/>
      <c r="EZW12" s="233"/>
      <c r="EZX12" s="233"/>
      <c r="EZY12" s="233"/>
      <c r="EZZ12" s="233"/>
      <c r="FAA12" s="233"/>
      <c r="FAB12" s="233"/>
      <c r="FAC12" s="233"/>
      <c r="FAD12" s="233"/>
      <c r="FAE12" s="233"/>
      <c r="FAF12" s="233"/>
      <c r="FAG12" s="233"/>
      <c r="FAH12" s="233"/>
      <c r="FAI12" s="233"/>
      <c r="FAJ12" s="233"/>
      <c r="FAK12" s="233"/>
      <c r="FAL12" s="233"/>
      <c r="FAM12" s="233"/>
      <c r="FAN12" s="233"/>
      <c r="FAO12" s="233"/>
      <c r="FAP12" s="233"/>
      <c r="FAQ12" s="233"/>
      <c r="FAR12" s="233"/>
      <c r="FAS12" s="233"/>
      <c r="FAT12" s="233"/>
      <c r="FAU12" s="233"/>
      <c r="FAV12" s="233"/>
      <c r="FAW12" s="233"/>
      <c r="FAX12" s="233"/>
      <c r="FAY12" s="233"/>
      <c r="FAZ12" s="233"/>
      <c r="FBA12" s="233"/>
      <c r="FBB12" s="233"/>
      <c r="FBC12" s="233"/>
      <c r="FBD12" s="233"/>
      <c r="FBE12" s="233"/>
      <c r="FBF12" s="233"/>
      <c r="FBG12" s="233"/>
      <c r="FBH12" s="233"/>
      <c r="FBI12" s="233"/>
      <c r="FBJ12" s="233"/>
      <c r="FBK12" s="233"/>
      <c r="FBL12" s="233"/>
      <c r="FBM12" s="233"/>
      <c r="FBN12" s="233"/>
      <c r="FBO12" s="233"/>
      <c r="FBP12" s="233"/>
      <c r="FBQ12" s="233"/>
      <c r="FBR12" s="233"/>
      <c r="FBS12" s="233"/>
      <c r="FBT12" s="233"/>
      <c r="FBU12" s="233"/>
      <c r="FBV12" s="233"/>
      <c r="FBW12" s="233"/>
      <c r="FBX12" s="233"/>
      <c r="FBY12" s="233"/>
      <c r="FBZ12" s="233"/>
      <c r="FCA12" s="233"/>
      <c r="FCB12" s="233"/>
      <c r="FCC12" s="233"/>
      <c r="FCD12" s="233"/>
      <c r="FCE12" s="233"/>
      <c r="FCF12" s="233"/>
      <c r="FCG12" s="233"/>
      <c r="FCH12" s="233"/>
      <c r="FCI12" s="233"/>
      <c r="FCJ12" s="233"/>
      <c r="FCK12" s="233"/>
      <c r="FCL12" s="233"/>
      <c r="FCM12" s="233"/>
      <c r="FCN12" s="233"/>
      <c r="FCO12" s="233"/>
      <c r="FCP12" s="233"/>
      <c r="FCQ12" s="233"/>
      <c r="FCR12" s="233"/>
      <c r="FCS12" s="233"/>
      <c r="FCT12" s="233"/>
      <c r="FCU12" s="233"/>
      <c r="FCV12" s="233"/>
      <c r="FCW12" s="233"/>
      <c r="FCX12" s="233"/>
      <c r="FCY12" s="233"/>
      <c r="FCZ12" s="233"/>
      <c r="FDA12" s="233"/>
      <c r="FDB12" s="233"/>
      <c r="FDC12" s="233"/>
      <c r="FDD12" s="233"/>
      <c r="FDE12" s="233"/>
      <c r="FDF12" s="233"/>
      <c r="FDG12" s="233"/>
      <c r="FDH12" s="233"/>
      <c r="FDI12" s="233"/>
      <c r="FDJ12" s="233"/>
      <c r="FDK12" s="233"/>
      <c r="FDL12" s="233"/>
      <c r="FDM12" s="233"/>
      <c r="FDN12" s="233"/>
      <c r="FDO12" s="233"/>
      <c r="FDP12" s="233"/>
      <c r="FDQ12" s="233"/>
      <c r="FDR12" s="233"/>
      <c r="FDS12" s="233"/>
      <c r="FDT12" s="233"/>
      <c r="FDU12" s="233"/>
      <c r="FDV12" s="233"/>
      <c r="FDW12" s="233"/>
      <c r="FDX12" s="233"/>
      <c r="FDY12" s="233"/>
      <c r="FDZ12" s="233"/>
      <c r="FEA12" s="233"/>
      <c r="FEB12" s="233"/>
      <c r="FEC12" s="233"/>
      <c r="FED12" s="233"/>
      <c r="FEE12" s="233"/>
      <c r="FEF12" s="233"/>
      <c r="FEG12" s="233"/>
      <c r="FEH12" s="233"/>
      <c r="FEI12" s="233"/>
      <c r="FEJ12" s="233"/>
      <c r="FEK12" s="233"/>
      <c r="FEL12" s="233"/>
      <c r="FEM12" s="233"/>
      <c r="FEN12" s="233"/>
      <c r="FEO12" s="233"/>
      <c r="FEP12" s="233"/>
      <c r="FEQ12" s="233"/>
      <c r="FER12" s="233"/>
      <c r="FES12" s="233"/>
      <c r="FET12" s="233"/>
      <c r="FEU12" s="233"/>
      <c r="FEV12" s="233"/>
      <c r="FEW12" s="233"/>
      <c r="FEX12" s="233"/>
      <c r="FEY12" s="233"/>
      <c r="FEZ12" s="233"/>
      <c r="FFA12" s="233"/>
      <c r="FFB12" s="233"/>
      <c r="FFC12" s="233"/>
      <c r="FFD12" s="233"/>
      <c r="FFE12" s="233"/>
      <c r="FFF12" s="233"/>
      <c r="FFG12" s="233"/>
      <c r="FFH12" s="233"/>
      <c r="FFI12" s="233"/>
      <c r="FFJ12" s="233"/>
      <c r="FFK12" s="233"/>
      <c r="FFL12" s="233"/>
      <c r="FFM12" s="233"/>
      <c r="FFN12" s="233"/>
      <c r="FFO12" s="233"/>
      <c r="FFP12" s="233"/>
      <c r="FFQ12" s="233"/>
      <c r="FFR12" s="233"/>
      <c r="FFS12" s="233"/>
      <c r="FFT12" s="233"/>
      <c r="FFU12" s="233"/>
      <c r="FFV12" s="233"/>
      <c r="FFW12" s="233"/>
      <c r="FFX12" s="233"/>
      <c r="FFY12" s="233"/>
      <c r="FFZ12" s="233"/>
      <c r="FGA12" s="233"/>
      <c r="FGB12" s="233"/>
      <c r="FGC12" s="233"/>
      <c r="FGD12" s="233"/>
      <c r="FGE12" s="233"/>
      <c r="FGF12" s="233"/>
      <c r="FGG12" s="233"/>
      <c r="FGH12" s="233"/>
      <c r="FGI12" s="233"/>
      <c r="FGJ12" s="233"/>
      <c r="FGK12" s="233"/>
      <c r="FGL12" s="233"/>
      <c r="FGM12" s="233"/>
      <c r="FGN12" s="233"/>
      <c r="FGO12" s="233"/>
      <c r="FGP12" s="233"/>
      <c r="FGQ12" s="233"/>
      <c r="FGR12" s="233"/>
      <c r="FGS12" s="233"/>
      <c r="FGT12" s="233"/>
      <c r="FGU12" s="233"/>
      <c r="FGV12" s="233"/>
      <c r="FGW12" s="233"/>
      <c r="FGX12" s="233"/>
      <c r="FGY12" s="233"/>
      <c r="FGZ12" s="233"/>
      <c r="FHA12" s="233"/>
      <c r="FHB12" s="233"/>
      <c r="FHC12" s="233"/>
      <c r="FHD12" s="233"/>
      <c r="FHE12" s="233"/>
      <c r="FHF12" s="233"/>
      <c r="FHG12" s="233"/>
      <c r="FHH12" s="233"/>
      <c r="FHI12" s="233"/>
      <c r="FHJ12" s="233"/>
      <c r="FHK12" s="233"/>
      <c r="FHL12" s="233"/>
      <c r="FHM12" s="233"/>
      <c r="FHN12" s="233"/>
      <c r="FHO12" s="233"/>
      <c r="FHP12" s="233"/>
      <c r="FHQ12" s="233"/>
      <c r="FHR12" s="233"/>
      <c r="FHS12" s="233"/>
      <c r="FHT12" s="233"/>
      <c r="FHU12" s="233"/>
      <c r="FHV12" s="233"/>
      <c r="FHW12" s="233"/>
      <c r="FHX12" s="233"/>
      <c r="FHY12" s="233"/>
      <c r="FHZ12" s="233"/>
      <c r="FIA12" s="233"/>
      <c r="FIB12" s="233"/>
      <c r="FIC12" s="233"/>
      <c r="FID12" s="233"/>
      <c r="FIE12" s="233"/>
      <c r="FIF12" s="233"/>
      <c r="FIG12" s="233"/>
      <c r="FIH12" s="233"/>
      <c r="FII12" s="233"/>
      <c r="FIJ12" s="233"/>
      <c r="FIK12" s="233"/>
      <c r="FIL12" s="233"/>
      <c r="FIM12" s="233"/>
      <c r="FIN12" s="233"/>
      <c r="FIO12" s="233"/>
      <c r="FIP12" s="233"/>
      <c r="FIQ12" s="233"/>
      <c r="FIR12" s="233"/>
      <c r="FIS12" s="233"/>
      <c r="FIT12" s="233"/>
      <c r="FIU12" s="233"/>
      <c r="FIV12" s="233"/>
      <c r="FIW12" s="233"/>
      <c r="FIX12" s="233"/>
      <c r="FIY12" s="233"/>
      <c r="FIZ12" s="233"/>
      <c r="FJA12" s="233"/>
      <c r="FJB12" s="233"/>
      <c r="FJC12" s="233"/>
      <c r="FJD12" s="233"/>
      <c r="FJE12" s="233"/>
      <c r="FJF12" s="233"/>
      <c r="FJG12" s="233"/>
      <c r="FJH12" s="233"/>
      <c r="FJI12" s="233"/>
      <c r="FJJ12" s="233"/>
      <c r="FJK12" s="233"/>
      <c r="FJL12" s="233"/>
      <c r="FJM12" s="233"/>
      <c r="FJN12" s="233"/>
      <c r="FJO12" s="233"/>
      <c r="FJP12" s="233"/>
      <c r="FJQ12" s="233"/>
      <c r="FJR12" s="233"/>
      <c r="FJS12" s="233"/>
      <c r="FJT12" s="233"/>
      <c r="FJU12" s="233"/>
      <c r="FJV12" s="233"/>
      <c r="FJW12" s="233"/>
      <c r="FJX12" s="233"/>
      <c r="FJY12" s="233"/>
      <c r="FJZ12" s="233"/>
      <c r="FKA12" s="233"/>
      <c r="FKB12" s="233"/>
      <c r="FKC12" s="233"/>
      <c r="FKD12" s="233"/>
      <c r="FKE12" s="233"/>
      <c r="FKF12" s="233"/>
      <c r="FKG12" s="233"/>
      <c r="FKH12" s="233"/>
      <c r="FKI12" s="233"/>
      <c r="FKJ12" s="233"/>
      <c r="FKK12" s="233"/>
      <c r="FKL12" s="233"/>
      <c r="FKM12" s="233"/>
      <c r="FKN12" s="233"/>
      <c r="FKO12" s="233"/>
      <c r="FKP12" s="233"/>
      <c r="FKQ12" s="233"/>
      <c r="FKR12" s="233"/>
      <c r="FKS12" s="233"/>
      <c r="FKT12" s="233"/>
      <c r="FKU12" s="233"/>
      <c r="FKV12" s="233"/>
      <c r="FKW12" s="233"/>
      <c r="FKX12" s="233"/>
      <c r="FKY12" s="233"/>
      <c r="FKZ12" s="233"/>
      <c r="FLA12" s="233"/>
      <c r="FLB12" s="233"/>
      <c r="FLC12" s="233"/>
      <c r="FLD12" s="233"/>
      <c r="FLE12" s="233"/>
      <c r="FLF12" s="233"/>
      <c r="FLG12" s="233"/>
      <c r="FLH12" s="233"/>
      <c r="FLI12" s="233"/>
      <c r="FLJ12" s="233"/>
      <c r="FLK12" s="233"/>
      <c r="FLL12" s="233"/>
      <c r="FLM12" s="233"/>
      <c r="FLN12" s="233"/>
      <c r="FLO12" s="233"/>
      <c r="FLP12" s="233"/>
      <c r="FLQ12" s="233"/>
      <c r="FLR12" s="233"/>
      <c r="FLS12" s="233"/>
      <c r="FLT12" s="233"/>
      <c r="FLU12" s="233"/>
      <c r="FLV12" s="233"/>
      <c r="FLW12" s="233"/>
      <c r="FLX12" s="233"/>
      <c r="FLY12" s="233"/>
      <c r="FLZ12" s="233"/>
      <c r="FMA12" s="233"/>
      <c r="FMB12" s="233"/>
      <c r="FMC12" s="233"/>
      <c r="FMD12" s="233"/>
      <c r="FME12" s="233"/>
      <c r="FMF12" s="233"/>
      <c r="FMG12" s="233"/>
      <c r="FMH12" s="233"/>
      <c r="FMI12" s="233"/>
      <c r="FMJ12" s="233"/>
      <c r="FMK12" s="233"/>
      <c r="FML12" s="233"/>
      <c r="FMM12" s="233"/>
      <c r="FMN12" s="233"/>
      <c r="FMO12" s="233"/>
      <c r="FMP12" s="233"/>
      <c r="FMQ12" s="233"/>
      <c r="FMR12" s="233"/>
      <c r="FMS12" s="233"/>
      <c r="FMT12" s="233"/>
      <c r="FMU12" s="233"/>
      <c r="FMV12" s="233"/>
      <c r="FMW12" s="233"/>
      <c r="FMX12" s="233"/>
      <c r="FMY12" s="233"/>
      <c r="FMZ12" s="233"/>
      <c r="FNA12" s="233"/>
      <c r="FNB12" s="233"/>
      <c r="FNC12" s="233"/>
      <c r="FND12" s="233"/>
      <c r="FNE12" s="233"/>
      <c r="FNF12" s="233"/>
      <c r="FNG12" s="233"/>
      <c r="FNH12" s="233"/>
      <c r="FNI12" s="233"/>
      <c r="FNJ12" s="233"/>
      <c r="FNK12" s="233"/>
      <c r="FNL12" s="233"/>
      <c r="FNM12" s="233"/>
      <c r="FNN12" s="233"/>
      <c r="FNO12" s="233"/>
      <c r="FNP12" s="233"/>
      <c r="FNQ12" s="233"/>
      <c r="FNR12" s="233"/>
      <c r="FNS12" s="233"/>
      <c r="FNT12" s="233"/>
      <c r="FNU12" s="233"/>
      <c r="FNV12" s="233"/>
      <c r="FNW12" s="233"/>
      <c r="FNX12" s="233"/>
      <c r="FNY12" s="233"/>
      <c r="FNZ12" s="233"/>
      <c r="FOA12" s="233"/>
      <c r="FOB12" s="233"/>
      <c r="FOC12" s="233"/>
      <c r="FOD12" s="233"/>
      <c r="FOE12" s="233"/>
      <c r="FOF12" s="233"/>
      <c r="FOG12" s="233"/>
      <c r="FOH12" s="233"/>
      <c r="FOI12" s="233"/>
      <c r="FOJ12" s="233"/>
      <c r="FOK12" s="233"/>
      <c r="FOL12" s="233"/>
      <c r="FOM12" s="233"/>
      <c r="FON12" s="233"/>
      <c r="FOO12" s="233"/>
      <c r="FOP12" s="233"/>
      <c r="FOQ12" s="233"/>
      <c r="FOR12" s="233"/>
      <c r="FOS12" s="233"/>
      <c r="FOT12" s="233"/>
      <c r="FOU12" s="233"/>
      <c r="FOV12" s="233"/>
      <c r="FOW12" s="233"/>
      <c r="FOX12" s="233"/>
      <c r="FOY12" s="233"/>
      <c r="FOZ12" s="233"/>
      <c r="FPA12" s="233"/>
      <c r="FPB12" s="233"/>
      <c r="FPC12" s="233"/>
      <c r="FPD12" s="233"/>
      <c r="FPE12" s="233"/>
      <c r="FPF12" s="233"/>
      <c r="FPG12" s="233"/>
      <c r="FPH12" s="233"/>
      <c r="FPI12" s="233"/>
      <c r="FPJ12" s="233"/>
      <c r="FPK12" s="233"/>
      <c r="FPL12" s="233"/>
      <c r="FPM12" s="233"/>
      <c r="FPN12" s="233"/>
      <c r="FPO12" s="233"/>
      <c r="FPP12" s="233"/>
      <c r="FPQ12" s="233"/>
      <c r="FPR12" s="233"/>
      <c r="FPS12" s="233"/>
      <c r="FPT12" s="233"/>
      <c r="FPU12" s="233"/>
      <c r="FPV12" s="233"/>
      <c r="FPW12" s="233"/>
      <c r="FPX12" s="233"/>
      <c r="FPY12" s="233"/>
      <c r="FPZ12" s="233"/>
      <c r="FQA12" s="233"/>
      <c r="FQB12" s="233"/>
      <c r="FQC12" s="233"/>
      <c r="FQD12" s="233"/>
      <c r="FQE12" s="233"/>
      <c r="FQF12" s="233"/>
      <c r="FQG12" s="233"/>
      <c r="FQH12" s="233"/>
      <c r="FQI12" s="233"/>
      <c r="FQJ12" s="233"/>
      <c r="FQK12" s="233"/>
      <c r="FQL12" s="233"/>
      <c r="FQM12" s="233"/>
      <c r="FQN12" s="233"/>
      <c r="FQO12" s="233"/>
      <c r="FQP12" s="233"/>
      <c r="FQQ12" s="233"/>
      <c r="FQR12" s="233"/>
      <c r="FQS12" s="233"/>
      <c r="FQT12" s="233"/>
      <c r="FQU12" s="233"/>
      <c r="FQV12" s="233"/>
      <c r="FQW12" s="233"/>
      <c r="FQX12" s="233"/>
      <c r="FQY12" s="233"/>
      <c r="FQZ12" s="233"/>
      <c r="FRA12" s="233"/>
      <c r="FRB12" s="233"/>
      <c r="FRC12" s="233"/>
      <c r="FRD12" s="233"/>
      <c r="FRE12" s="233"/>
      <c r="FRF12" s="233"/>
      <c r="FRG12" s="233"/>
      <c r="FRH12" s="233"/>
      <c r="FRI12" s="233"/>
      <c r="FRJ12" s="233"/>
      <c r="FRK12" s="233"/>
      <c r="FRL12" s="233"/>
      <c r="FRM12" s="233"/>
      <c r="FRN12" s="233"/>
      <c r="FRO12" s="233"/>
      <c r="FRP12" s="233"/>
      <c r="FRQ12" s="233"/>
      <c r="FRR12" s="233"/>
      <c r="FRS12" s="233"/>
      <c r="FRT12" s="233"/>
      <c r="FRU12" s="233"/>
      <c r="FRV12" s="233"/>
      <c r="FRW12" s="233"/>
      <c r="FRX12" s="233"/>
      <c r="FRY12" s="233"/>
      <c r="FRZ12" s="233"/>
      <c r="FSA12" s="233"/>
      <c r="FSB12" s="233"/>
      <c r="FSC12" s="233"/>
      <c r="FSD12" s="233"/>
      <c r="FSE12" s="233"/>
      <c r="FSF12" s="233"/>
      <c r="FSG12" s="233"/>
      <c r="FSH12" s="233"/>
      <c r="FSI12" s="233"/>
      <c r="FSJ12" s="233"/>
      <c r="FSK12" s="233"/>
      <c r="FSL12" s="233"/>
      <c r="FSM12" s="233"/>
      <c r="FSN12" s="233"/>
      <c r="FSO12" s="233"/>
      <c r="FSP12" s="233"/>
      <c r="FSQ12" s="233"/>
      <c r="FSR12" s="233"/>
      <c r="FSS12" s="233"/>
      <c r="FST12" s="233"/>
      <c r="FSU12" s="233"/>
      <c r="FSV12" s="233"/>
      <c r="FSW12" s="233"/>
      <c r="FSX12" s="233"/>
      <c r="FSY12" s="233"/>
      <c r="FSZ12" s="233"/>
      <c r="FTA12" s="233"/>
      <c r="FTB12" s="233"/>
      <c r="FTC12" s="233"/>
      <c r="FTD12" s="233"/>
      <c r="FTE12" s="233"/>
      <c r="FTF12" s="233"/>
      <c r="FTG12" s="233"/>
      <c r="FTH12" s="233"/>
      <c r="FTI12" s="233"/>
      <c r="FTJ12" s="233"/>
      <c r="FTK12" s="233"/>
      <c r="FTL12" s="233"/>
      <c r="FTM12" s="233"/>
      <c r="FTN12" s="233"/>
      <c r="FTO12" s="233"/>
      <c r="FTP12" s="233"/>
      <c r="FTQ12" s="233"/>
      <c r="FTR12" s="233"/>
      <c r="FTS12" s="233"/>
      <c r="FTT12" s="233"/>
      <c r="FTU12" s="233"/>
      <c r="FTV12" s="233"/>
      <c r="FTW12" s="233"/>
      <c r="FTX12" s="233"/>
      <c r="FTY12" s="233"/>
      <c r="FTZ12" s="233"/>
      <c r="FUA12" s="233"/>
      <c r="FUB12" s="233"/>
      <c r="FUC12" s="233"/>
      <c r="FUD12" s="233"/>
      <c r="FUE12" s="233"/>
      <c r="FUF12" s="233"/>
      <c r="FUG12" s="233"/>
      <c r="FUH12" s="233"/>
      <c r="FUI12" s="233"/>
      <c r="FUJ12" s="233"/>
      <c r="FUK12" s="233"/>
      <c r="FUL12" s="233"/>
      <c r="FUM12" s="233"/>
      <c r="FUN12" s="233"/>
      <c r="FUO12" s="233"/>
      <c r="FUP12" s="233"/>
      <c r="FUQ12" s="233"/>
      <c r="FUR12" s="233"/>
      <c r="FUS12" s="233"/>
      <c r="FUT12" s="233"/>
      <c r="FUU12" s="233"/>
      <c r="FUV12" s="233"/>
      <c r="FUW12" s="233"/>
      <c r="FUX12" s="233"/>
      <c r="FUY12" s="233"/>
      <c r="FUZ12" s="233"/>
      <c r="FVA12" s="233"/>
      <c r="FVB12" s="233"/>
      <c r="FVC12" s="233"/>
      <c r="FVD12" s="233"/>
      <c r="FVE12" s="233"/>
      <c r="FVF12" s="233"/>
      <c r="FVG12" s="233"/>
      <c r="FVH12" s="233"/>
      <c r="FVI12" s="233"/>
      <c r="FVJ12" s="233"/>
      <c r="FVK12" s="233"/>
      <c r="FVL12" s="233"/>
      <c r="FVM12" s="233"/>
      <c r="FVN12" s="233"/>
      <c r="FVO12" s="233"/>
      <c r="FVP12" s="233"/>
      <c r="FVQ12" s="233"/>
      <c r="FVR12" s="233"/>
      <c r="FVS12" s="233"/>
      <c r="FVT12" s="233"/>
      <c r="FVU12" s="233"/>
      <c r="FVV12" s="233"/>
      <c r="FVW12" s="233"/>
      <c r="FVX12" s="233"/>
      <c r="FVY12" s="233"/>
      <c r="FVZ12" s="233"/>
      <c r="FWA12" s="233"/>
      <c r="FWB12" s="233"/>
      <c r="FWC12" s="233"/>
      <c r="FWD12" s="233"/>
      <c r="FWE12" s="233"/>
      <c r="FWF12" s="233"/>
      <c r="FWG12" s="233"/>
      <c r="FWH12" s="233"/>
      <c r="FWI12" s="233"/>
      <c r="FWJ12" s="233"/>
      <c r="FWK12" s="233"/>
      <c r="FWL12" s="233"/>
      <c r="FWM12" s="233"/>
      <c r="FWN12" s="233"/>
      <c r="FWO12" s="233"/>
      <c r="FWP12" s="233"/>
      <c r="FWQ12" s="233"/>
      <c r="FWR12" s="233"/>
      <c r="FWS12" s="233"/>
      <c r="FWT12" s="233"/>
      <c r="FWU12" s="233"/>
      <c r="FWV12" s="233"/>
      <c r="FWW12" s="233"/>
      <c r="FWX12" s="233"/>
      <c r="FWY12" s="233"/>
      <c r="FWZ12" s="233"/>
      <c r="FXA12" s="233"/>
      <c r="FXB12" s="233"/>
      <c r="FXC12" s="233"/>
      <c r="FXD12" s="233"/>
      <c r="FXE12" s="233"/>
      <c r="FXF12" s="233"/>
      <c r="FXG12" s="233"/>
      <c r="FXH12" s="233"/>
      <c r="FXI12" s="233"/>
      <c r="FXJ12" s="233"/>
      <c r="FXK12" s="233"/>
      <c r="FXL12" s="233"/>
      <c r="FXM12" s="233"/>
      <c r="FXN12" s="233"/>
      <c r="FXO12" s="233"/>
      <c r="FXP12" s="233"/>
      <c r="FXQ12" s="233"/>
      <c r="FXR12" s="233"/>
      <c r="FXS12" s="233"/>
      <c r="FXT12" s="233"/>
      <c r="FXU12" s="233"/>
      <c r="FXV12" s="233"/>
      <c r="FXW12" s="233"/>
      <c r="FXX12" s="233"/>
      <c r="FXY12" s="233"/>
      <c r="FXZ12" s="233"/>
      <c r="FYA12" s="233"/>
      <c r="FYB12" s="233"/>
      <c r="FYC12" s="233"/>
      <c r="FYD12" s="233"/>
      <c r="FYE12" s="233"/>
      <c r="FYF12" s="233"/>
      <c r="FYG12" s="233"/>
      <c r="FYH12" s="233"/>
      <c r="FYI12" s="233"/>
      <c r="FYJ12" s="233"/>
      <c r="FYK12" s="233"/>
      <c r="FYL12" s="233"/>
      <c r="FYM12" s="233"/>
      <c r="FYN12" s="233"/>
      <c r="FYO12" s="233"/>
      <c r="FYP12" s="233"/>
      <c r="FYQ12" s="233"/>
      <c r="FYR12" s="233"/>
      <c r="FYS12" s="233"/>
      <c r="FYT12" s="233"/>
      <c r="FYU12" s="233"/>
      <c r="FYV12" s="233"/>
      <c r="FYW12" s="233"/>
      <c r="FYX12" s="233"/>
      <c r="FYY12" s="233"/>
      <c r="FYZ12" s="233"/>
      <c r="FZA12" s="233"/>
      <c r="FZB12" s="233"/>
      <c r="FZC12" s="233"/>
      <c r="FZD12" s="233"/>
      <c r="FZE12" s="233"/>
      <c r="FZF12" s="233"/>
      <c r="FZG12" s="233"/>
      <c r="FZH12" s="233"/>
      <c r="FZI12" s="233"/>
      <c r="FZJ12" s="233"/>
      <c r="FZK12" s="233"/>
      <c r="FZL12" s="233"/>
      <c r="FZM12" s="233"/>
      <c r="FZN12" s="233"/>
      <c r="FZO12" s="233"/>
      <c r="FZP12" s="233"/>
      <c r="FZQ12" s="233"/>
      <c r="FZR12" s="233"/>
      <c r="FZS12" s="233"/>
      <c r="FZT12" s="233"/>
      <c r="FZU12" s="233"/>
      <c r="FZV12" s="233"/>
      <c r="FZW12" s="233"/>
      <c r="FZX12" s="233"/>
      <c r="FZY12" s="233"/>
      <c r="FZZ12" s="233"/>
      <c r="GAA12" s="233"/>
      <c r="GAB12" s="233"/>
      <c r="GAC12" s="233"/>
      <c r="GAD12" s="233"/>
      <c r="GAE12" s="233"/>
      <c r="GAF12" s="233"/>
      <c r="GAG12" s="233"/>
      <c r="GAH12" s="233"/>
      <c r="GAI12" s="233"/>
      <c r="GAJ12" s="233"/>
      <c r="GAK12" s="233"/>
      <c r="GAL12" s="233"/>
      <c r="GAM12" s="233"/>
      <c r="GAN12" s="233"/>
      <c r="GAO12" s="233"/>
      <c r="GAP12" s="233"/>
      <c r="GAQ12" s="233"/>
      <c r="GAR12" s="233"/>
      <c r="GAS12" s="233"/>
      <c r="GAT12" s="233"/>
      <c r="GAU12" s="233"/>
      <c r="GAV12" s="233"/>
      <c r="GAW12" s="233"/>
      <c r="GAX12" s="233"/>
      <c r="GAY12" s="233"/>
      <c r="GAZ12" s="233"/>
      <c r="GBA12" s="233"/>
      <c r="GBB12" s="233"/>
      <c r="GBC12" s="233"/>
      <c r="GBD12" s="233"/>
      <c r="GBE12" s="233"/>
      <c r="GBF12" s="233"/>
      <c r="GBG12" s="233"/>
      <c r="GBH12" s="233"/>
      <c r="GBI12" s="233"/>
      <c r="GBJ12" s="233"/>
      <c r="GBK12" s="233"/>
      <c r="GBL12" s="233"/>
      <c r="GBM12" s="233"/>
      <c r="GBN12" s="233"/>
      <c r="GBO12" s="233"/>
      <c r="GBP12" s="233"/>
      <c r="GBQ12" s="233"/>
      <c r="GBR12" s="233"/>
      <c r="GBS12" s="233"/>
      <c r="GBT12" s="233"/>
      <c r="GBU12" s="233"/>
      <c r="GBV12" s="233"/>
      <c r="GBW12" s="233"/>
      <c r="GBX12" s="233"/>
      <c r="GBY12" s="233"/>
      <c r="GBZ12" s="233"/>
      <c r="GCA12" s="233"/>
      <c r="GCB12" s="233"/>
      <c r="GCC12" s="233"/>
      <c r="GCD12" s="233"/>
      <c r="GCE12" s="233"/>
      <c r="GCF12" s="233"/>
      <c r="GCG12" s="233"/>
      <c r="GCH12" s="233"/>
      <c r="GCI12" s="233"/>
      <c r="GCJ12" s="233"/>
      <c r="GCK12" s="233"/>
      <c r="GCL12" s="233"/>
      <c r="GCM12" s="233"/>
      <c r="GCN12" s="233"/>
      <c r="GCO12" s="233"/>
      <c r="GCP12" s="233"/>
      <c r="GCQ12" s="233"/>
      <c r="GCR12" s="233"/>
      <c r="GCS12" s="233"/>
      <c r="GCT12" s="233"/>
      <c r="GCU12" s="233"/>
      <c r="GCV12" s="233"/>
      <c r="GCW12" s="233"/>
      <c r="GCX12" s="233"/>
      <c r="GCY12" s="233"/>
      <c r="GCZ12" s="233"/>
      <c r="GDA12" s="233"/>
      <c r="GDB12" s="233"/>
      <c r="GDC12" s="233"/>
      <c r="GDD12" s="233"/>
      <c r="GDE12" s="233"/>
      <c r="GDF12" s="233"/>
      <c r="GDG12" s="233"/>
      <c r="GDH12" s="233"/>
      <c r="GDI12" s="233"/>
      <c r="GDJ12" s="233"/>
      <c r="GDK12" s="233"/>
      <c r="GDL12" s="233"/>
      <c r="GDM12" s="233"/>
      <c r="GDN12" s="233"/>
      <c r="GDO12" s="233"/>
      <c r="GDP12" s="233"/>
      <c r="GDQ12" s="233"/>
      <c r="GDR12" s="233"/>
      <c r="GDS12" s="233"/>
      <c r="GDT12" s="233"/>
      <c r="GDU12" s="233"/>
      <c r="GDV12" s="233"/>
      <c r="GDW12" s="233"/>
      <c r="GDX12" s="233"/>
      <c r="GDY12" s="233"/>
      <c r="GDZ12" s="233"/>
      <c r="GEA12" s="233"/>
      <c r="GEB12" s="233"/>
      <c r="GEC12" s="233"/>
      <c r="GED12" s="233"/>
      <c r="GEE12" s="233"/>
      <c r="GEF12" s="233"/>
      <c r="GEG12" s="233"/>
      <c r="GEH12" s="233"/>
      <c r="GEI12" s="233"/>
      <c r="GEJ12" s="233"/>
      <c r="GEK12" s="233"/>
      <c r="GEL12" s="233"/>
      <c r="GEM12" s="233"/>
      <c r="GEN12" s="233"/>
      <c r="GEO12" s="233"/>
      <c r="GEP12" s="233"/>
      <c r="GEQ12" s="233"/>
      <c r="GER12" s="233"/>
      <c r="GES12" s="233"/>
      <c r="GET12" s="233"/>
      <c r="GEU12" s="233"/>
      <c r="GEV12" s="233"/>
      <c r="GEW12" s="233"/>
      <c r="GEX12" s="233"/>
      <c r="GEY12" s="233"/>
      <c r="GEZ12" s="233"/>
      <c r="GFA12" s="233"/>
      <c r="GFB12" s="233"/>
      <c r="GFC12" s="233"/>
      <c r="GFD12" s="233"/>
      <c r="GFE12" s="233"/>
      <c r="GFF12" s="233"/>
      <c r="GFG12" s="233"/>
      <c r="GFH12" s="233"/>
      <c r="GFI12" s="233"/>
      <c r="GFJ12" s="233"/>
      <c r="GFK12" s="233"/>
      <c r="GFL12" s="233"/>
      <c r="GFM12" s="233"/>
      <c r="GFN12" s="233"/>
      <c r="GFO12" s="233"/>
      <c r="GFP12" s="233"/>
      <c r="GFQ12" s="233"/>
      <c r="GFR12" s="233"/>
      <c r="GFS12" s="233"/>
      <c r="GFT12" s="233"/>
      <c r="GFU12" s="233"/>
      <c r="GFV12" s="233"/>
      <c r="GFW12" s="233"/>
      <c r="GFX12" s="233"/>
      <c r="GFY12" s="233"/>
      <c r="GFZ12" s="233"/>
      <c r="GGA12" s="233"/>
      <c r="GGB12" s="233"/>
      <c r="GGC12" s="233"/>
      <c r="GGD12" s="233"/>
      <c r="GGE12" s="233"/>
      <c r="GGF12" s="233"/>
      <c r="GGG12" s="233"/>
      <c r="GGH12" s="233"/>
      <c r="GGI12" s="233"/>
      <c r="GGJ12" s="233"/>
      <c r="GGK12" s="233"/>
      <c r="GGL12" s="233"/>
      <c r="GGM12" s="233"/>
      <c r="GGN12" s="233"/>
      <c r="GGO12" s="233"/>
      <c r="GGP12" s="233"/>
      <c r="GGQ12" s="233"/>
      <c r="GGR12" s="233"/>
      <c r="GGS12" s="233"/>
      <c r="GGT12" s="233"/>
      <c r="GGU12" s="233"/>
      <c r="GGV12" s="233"/>
      <c r="GGW12" s="233"/>
      <c r="GGX12" s="233"/>
      <c r="GGY12" s="233"/>
      <c r="GGZ12" s="233"/>
      <c r="GHA12" s="233"/>
      <c r="GHB12" s="233"/>
      <c r="GHC12" s="233"/>
      <c r="GHD12" s="233"/>
      <c r="GHE12" s="233"/>
      <c r="GHF12" s="233"/>
      <c r="GHG12" s="233"/>
      <c r="GHH12" s="233"/>
      <c r="GHI12" s="233"/>
      <c r="GHJ12" s="233"/>
      <c r="GHK12" s="233"/>
      <c r="GHL12" s="233"/>
      <c r="GHM12" s="233"/>
      <c r="GHN12" s="233"/>
      <c r="GHO12" s="233"/>
      <c r="GHP12" s="233"/>
      <c r="GHQ12" s="233"/>
      <c r="GHR12" s="233"/>
      <c r="GHS12" s="233"/>
      <c r="GHT12" s="233"/>
      <c r="GHU12" s="233"/>
      <c r="GHV12" s="233"/>
      <c r="GHW12" s="233"/>
      <c r="GHX12" s="233"/>
      <c r="GHY12" s="233"/>
      <c r="GHZ12" s="233"/>
      <c r="GIA12" s="233"/>
      <c r="GIB12" s="233"/>
      <c r="GIC12" s="233"/>
      <c r="GID12" s="233"/>
      <c r="GIE12" s="233"/>
      <c r="GIF12" s="233"/>
      <c r="GIG12" s="233"/>
      <c r="GIH12" s="233"/>
      <c r="GII12" s="233"/>
      <c r="GIJ12" s="233"/>
      <c r="GIK12" s="233"/>
      <c r="GIL12" s="233"/>
      <c r="GIM12" s="233"/>
      <c r="GIN12" s="233"/>
      <c r="GIO12" s="233"/>
      <c r="GIP12" s="233"/>
      <c r="GIQ12" s="233"/>
      <c r="GIR12" s="233"/>
      <c r="GIS12" s="233"/>
      <c r="GIT12" s="233"/>
      <c r="GIU12" s="233"/>
      <c r="GIV12" s="233"/>
      <c r="GIW12" s="233"/>
      <c r="GIX12" s="233"/>
      <c r="GIY12" s="233"/>
      <c r="GIZ12" s="233"/>
      <c r="GJA12" s="233"/>
      <c r="GJB12" s="233"/>
      <c r="GJC12" s="233"/>
      <c r="GJD12" s="233"/>
      <c r="GJE12" s="233"/>
      <c r="GJF12" s="233"/>
      <c r="GJG12" s="233"/>
      <c r="GJH12" s="233"/>
      <c r="GJI12" s="233"/>
      <c r="GJJ12" s="233"/>
      <c r="GJK12" s="233"/>
      <c r="GJL12" s="233"/>
      <c r="GJM12" s="233"/>
      <c r="GJN12" s="233"/>
      <c r="GJO12" s="233"/>
      <c r="GJP12" s="233"/>
      <c r="GJQ12" s="233"/>
      <c r="GJR12" s="233"/>
      <c r="GJS12" s="233"/>
      <c r="GJT12" s="233"/>
      <c r="GJU12" s="233"/>
      <c r="GJV12" s="233"/>
      <c r="GJW12" s="233"/>
      <c r="GJX12" s="233"/>
      <c r="GJY12" s="233"/>
      <c r="GJZ12" s="233"/>
      <c r="GKA12" s="233"/>
      <c r="GKB12" s="233"/>
      <c r="GKC12" s="233"/>
      <c r="GKD12" s="233"/>
      <c r="GKE12" s="233"/>
      <c r="GKF12" s="233"/>
      <c r="GKG12" s="233"/>
      <c r="GKH12" s="233"/>
      <c r="GKI12" s="233"/>
      <c r="GKJ12" s="233"/>
      <c r="GKK12" s="233"/>
      <c r="GKL12" s="233"/>
      <c r="GKM12" s="233"/>
      <c r="GKN12" s="233"/>
      <c r="GKO12" s="233"/>
      <c r="GKP12" s="233"/>
      <c r="GKQ12" s="233"/>
      <c r="GKR12" s="233"/>
      <c r="GKS12" s="233"/>
      <c r="GKT12" s="233"/>
      <c r="GKU12" s="233"/>
      <c r="GKV12" s="233"/>
      <c r="GKW12" s="233"/>
      <c r="GKX12" s="233"/>
      <c r="GKY12" s="233"/>
      <c r="GKZ12" s="233"/>
      <c r="GLA12" s="233"/>
      <c r="GLB12" s="233"/>
      <c r="GLC12" s="233"/>
      <c r="GLD12" s="233"/>
      <c r="GLE12" s="233"/>
      <c r="GLF12" s="233"/>
      <c r="GLG12" s="233"/>
      <c r="GLH12" s="233"/>
      <c r="GLI12" s="233"/>
      <c r="GLJ12" s="233"/>
      <c r="GLK12" s="233"/>
      <c r="GLL12" s="233"/>
      <c r="GLM12" s="233"/>
      <c r="GLN12" s="233"/>
      <c r="GLO12" s="233"/>
      <c r="GLP12" s="233"/>
      <c r="GLQ12" s="233"/>
      <c r="GLR12" s="233"/>
      <c r="GLS12" s="233"/>
      <c r="GLT12" s="233"/>
      <c r="GLU12" s="233"/>
      <c r="GLV12" s="233"/>
      <c r="GLW12" s="233"/>
      <c r="GLX12" s="233"/>
      <c r="GLY12" s="233"/>
      <c r="GLZ12" s="233"/>
      <c r="GMA12" s="233"/>
      <c r="GMB12" s="233"/>
      <c r="GMC12" s="233"/>
      <c r="GMD12" s="233"/>
      <c r="GME12" s="233"/>
      <c r="GMF12" s="233"/>
      <c r="GMG12" s="233"/>
      <c r="GMH12" s="233"/>
      <c r="GMI12" s="233"/>
      <c r="GMJ12" s="233"/>
      <c r="GMK12" s="233"/>
      <c r="GML12" s="233"/>
      <c r="GMM12" s="233"/>
      <c r="GMN12" s="233"/>
      <c r="GMO12" s="233"/>
      <c r="GMP12" s="233"/>
      <c r="GMQ12" s="233"/>
      <c r="GMR12" s="233"/>
      <c r="GMS12" s="233"/>
      <c r="GMT12" s="233"/>
      <c r="GMU12" s="233"/>
      <c r="GMV12" s="233"/>
      <c r="GMW12" s="233"/>
      <c r="GMX12" s="233"/>
      <c r="GMY12" s="233"/>
      <c r="GMZ12" s="233"/>
      <c r="GNA12" s="233"/>
      <c r="GNB12" s="233"/>
      <c r="GNC12" s="233"/>
      <c r="GND12" s="233"/>
      <c r="GNE12" s="233"/>
      <c r="GNF12" s="233"/>
      <c r="GNG12" s="233"/>
      <c r="GNH12" s="233"/>
      <c r="GNI12" s="233"/>
      <c r="GNJ12" s="233"/>
      <c r="GNK12" s="233"/>
      <c r="GNL12" s="233"/>
      <c r="GNM12" s="233"/>
      <c r="GNN12" s="233"/>
      <c r="GNO12" s="233"/>
      <c r="GNP12" s="233"/>
      <c r="GNQ12" s="233"/>
      <c r="GNR12" s="233"/>
      <c r="GNS12" s="233"/>
      <c r="GNT12" s="233"/>
      <c r="GNU12" s="233"/>
      <c r="GNV12" s="233"/>
      <c r="GNW12" s="233"/>
      <c r="GNX12" s="233"/>
      <c r="GNY12" s="233"/>
      <c r="GNZ12" s="233"/>
      <c r="GOA12" s="233"/>
      <c r="GOB12" s="233"/>
      <c r="GOC12" s="233"/>
      <c r="GOD12" s="233"/>
      <c r="GOE12" s="233"/>
      <c r="GOF12" s="233"/>
      <c r="GOG12" s="233"/>
      <c r="GOH12" s="233"/>
      <c r="GOI12" s="233"/>
      <c r="GOJ12" s="233"/>
      <c r="GOK12" s="233"/>
      <c r="GOL12" s="233"/>
      <c r="GOM12" s="233"/>
      <c r="GON12" s="233"/>
      <c r="GOO12" s="233"/>
      <c r="GOP12" s="233"/>
      <c r="GOQ12" s="233"/>
      <c r="GOR12" s="233"/>
      <c r="GOS12" s="233"/>
      <c r="GOT12" s="233"/>
      <c r="GOU12" s="233"/>
      <c r="GOV12" s="233"/>
      <c r="GOW12" s="233"/>
      <c r="GOX12" s="233"/>
      <c r="GOY12" s="233"/>
      <c r="GOZ12" s="233"/>
      <c r="GPA12" s="233"/>
      <c r="GPB12" s="233"/>
      <c r="GPC12" s="233"/>
      <c r="GPD12" s="233"/>
      <c r="GPE12" s="233"/>
      <c r="GPF12" s="233"/>
      <c r="GPG12" s="233"/>
      <c r="GPH12" s="233"/>
      <c r="GPI12" s="233"/>
      <c r="GPJ12" s="233"/>
      <c r="GPK12" s="233"/>
      <c r="GPL12" s="233"/>
      <c r="GPM12" s="233"/>
      <c r="GPN12" s="233"/>
      <c r="GPO12" s="233"/>
      <c r="GPP12" s="233"/>
      <c r="GPQ12" s="233"/>
      <c r="GPR12" s="233"/>
      <c r="GPS12" s="233"/>
      <c r="GPT12" s="233"/>
      <c r="GPU12" s="233"/>
      <c r="GPV12" s="233"/>
      <c r="GPW12" s="233"/>
      <c r="GPX12" s="233"/>
      <c r="GPY12" s="233"/>
      <c r="GPZ12" s="233"/>
      <c r="GQA12" s="233"/>
      <c r="GQB12" s="233"/>
      <c r="GQC12" s="233"/>
      <c r="GQD12" s="233"/>
      <c r="GQE12" s="233"/>
      <c r="GQF12" s="233"/>
      <c r="GQG12" s="233"/>
      <c r="GQH12" s="233"/>
      <c r="GQI12" s="233"/>
      <c r="GQJ12" s="233"/>
      <c r="GQK12" s="233"/>
      <c r="GQL12" s="233"/>
      <c r="GQM12" s="233"/>
      <c r="GQN12" s="233"/>
      <c r="GQO12" s="233"/>
      <c r="GQP12" s="233"/>
      <c r="GQQ12" s="233"/>
      <c r="GQR12" s="233"/>
      <c r="GQS12" s="233"/>
      <c r="GQT12" s="233"/>
      <c r="GQU12" s="233"/>
      <c r="GQV12" s="233"/>
      <c r="GQW12" s="233"/>
      <c r="GQX12" s="233"/>
      <c r="GQY12" s="233"/>
      <c r="GQZ12" s="233"/>
      <c r="GRA12" s="233"/>
      <c r="GRB12" s="233"/>
      <c r="GRC12" s="233"/>
      <c r="GRD12" s="233"/>
      <c r="GRE12" s="233"/>
      <c r="GRF12" s="233"/>
      <c r="GRG12" s="233"/>
      <c r="GRH12" s="233"/>
      <c r="GRI12" s="233"/>
      <c r="GRJ12" s="233"/>
      <c r="GRK12" s="233"/>
      <c r="GRL12" s="233"/>
      <c r="GRM12" s="233"/>
      <c r="GRN12" s="233"/>
      <c r="GRO12" s="233"/>
      <c r="GRP12" s="233"/>
      <c r="GRQ12" s="233"/>
      <c r="GRR12" s="233"/>
      <c r="GRS12" s="233"/>
      <c r="GRT12" s="233"/>
      <c r="GRU12" s="233"/>
      <c r="GRV12" s="233"/>
      <c r="GRW12" s="233"/>
      <c r="GRX12" s="233"/>
      <c r="GRY12" s="233"/>
      <c r="GRZ12" s="233"/>
      <c r="GSA12" s="233"/>
      <c r="GSB12" s="233"/>
      <c r="GSC12" s="233"/>
      <c r="GSD12" s="233"/>
      <c r="GSE12" s="233"/>
      <c r="GSF12" s="233"/>
      <c r="GSG12" s="233"/>
      <c r="GSH12" s="233"/>
      <c r="GSI12" s="233"/>
      <c r="GSJ12" s="233"/>
      <c r="GSK12" s="233"/>
      <c r="GSL12" s="233"/>
      <c r="GSM12" s="233"/>
      <c r="GSN12" s="233"/>
      <c r="GSO12" s="233"/>
      <c r="GSP12" s="233"/>
      <c r="GSQ12" s="233"/>
      <c r="GSR12" s="233"/>
      <c r="GSS12" s="233"/>
      <c r="GST12" s="233"/>
      <c r="GSU12" s="233"/>
      <c r="GSV12" s="233"/>
      <c r="GSW12" s="233"/>
      <c r="GSX12" s="233"/>
      <c r="GSY12" s="233"/>
      <c r="GSZ12" s="233"/>
      <c r="GTA12" s="233"/>
      <c r="GTB12" s="233"/>
      <c r="GTC12" s="233"/>
      <c r="GTD12" s="233"/>
      <c r="GTE12" s="233"/>
      <c r="GTF12" s="233"/>
      <c r="GTG12" s="233"/>
      <c r="GTH12" s="233"/>
      <c r="GTI12" s="233"/>
      <c r="GTJ12" s="233"/>
      <c r="GTK12" s="233"/>
      <c r="GTL12" s="233"/>
      <c r="GTM12" s="233"/>
      <c r="GTN12" s="233"/>
      <c r="GTO12" s="233"/>
      <c r="GTP12" s="233"/>
      <c r="GTQ12" s="233"/>
      <c r="GTR12" s="233"/>
      <c r="GTS12" s="233"/>
      <c r="GTT12" s="233"/>
      <c r="GTU12" s="233"/>
      <c r="GTV12" s="233"/>
      <c r="GTW12" s="233"/>
      <c r="GTX12" s="233"/>
      <c r="GTY12" s="233"/>
      <c r="GTZ12" s="233"/>
      <c r="GUA12" s="233"/>
      <c r="GUB12" s="233"/>
      <c r="GUC12" s="233"/>
      <c r="GUD12" s="233"/>
      <c r="GUE12" s="233"/>
      <c r="GUF12" s="233"/>
      <c r="GUG12" s="233"/>
      <c r="GUH12" s="233"/>
      <c r="GUI12" s="233"/>
      <c r="GUJ12" s="233"/>
      <c r="GUK12" s="233"/>
      <c r="GUL12" s="233"/>
      <c r="GUM12" s="233"/>
      <c r="GUN12" s="233"/>
      <c r="GUO12" s="233"/>
      <c r="GUP12" s="233"/>
      <c r="GUQ12" s="233"/>
      <c r="GUR12" s="233"/>
      <c r="GUS12" s="233"/>
      <c r="GUT12" s="233"/>
      <c r="GUU12" s="233"/>
      <c r="GUV12" s="233"/>
      <c r="GUW12" s="233"/>
      <c r="GUX12" s="233"/>
      <c r="GUY12" s="233"/>
      <c r="GUZ12" s="233"/>
      <c r="GVA12" s="233"/>
      <c r="GVB12" s="233"/>
      <c r="GVC12" s="233"/>
      <c r="GVD12" s="233"/>
      <c r="GVE12" s="233"/>
      <c r="GVF12" s="233"/>
      <c r="GVG12" s="233"/>
      <c r="GVH12" s="233"/>
      <c r="GVI12" s="233"/>
      <c r="GVJ12" s="233"/>
      <c r="GVK12" s="233"/>
      <c r="GVL12" s="233"/>
      <c r="GVM12" s="233"/>
      <c r="GVN12" s="233"/>
      <c r="GVO12" s="233"/>
      <c r="GVP12" s="233"/>
      <c r="GVQ12" s="233"/>
      <c r="GVR12" s="233"/>
      <c r="GVS12" s="233"/>
      <c r="GVT12" s="233"/>
      <c r="GVU12" s="233"/>
      <c r="GVV12" s="233"/>
      <c r="GVW12" s="233"/>
      <c r="GVX12" s="233"/>
      <c r="GVY12" s="233"/>
      <c r="GVZ12" s="233"/>
      <c r="GWA12" s="233"/>
      <c r="GWB12" s="233"/>
      <c r="GWC12" s="233"/>
      <c r="GWD12" s="233"/>
      <c r="GWE12" s="233"/>
      <c r="GWF12" s="233"/>
      <c r="GWG12" s="233"/>
      <c r="GWH12" s="233"/>
      <c r="GWI12" s="233"/>
      <c r="GWJ12" s="233"/>
      <c r="GWK12" s="233"/>
      <c r="GWL12" s="233"/>
      <c r="GWM12" s="233"/>
      <c r="GWN12" s="233"/>
      <c r="GWO12" s="233"/>
      <c r="GWP12" s="233"/>
      <c r="GWQ12" s="233"/>
      <c r="GWR12" s="233"/>
      <c r="GWS12" s="233"/>
      <c r="GWT12" s="233"/>
      <c r="GWU12" s="233"/>
      <c r="GWV12" s="233"/>
      <c r="GWW12" s="233"/>
      <c r="GWX12" s="233"/>
      <c r="GWY12" s="233"/>
      <c r="GWZ12" s="233"/>
      <c r="GXA12" s="233"/>
      <c r="GXB12" s="233"/>
      <c r="GXC12" s="233"/>
      <c r="GXD12" s="233"/>
      <c r="GXE12" s="233"/>
      <c r="GXF12" s="233"/>
      <c r="GXG12" s="233"/>
      <c r="GXH12" s="233"/>
      <c r="GXI12" s="233"/>
      <c r="GXJ12" s="233"/>
      <c r="GXK12" s="233"/>
      <c r="GXL12" s="233"/>
      <c r="GXM12" s="233"/>
      <c r="GXN12" s="233"/>
      <c r="GXO12" s="233"/>
      <c r="GXP12" s="233"/>
      <c r="GXQ12" s="233"/>
      <c r="GXR12" s="233"/>
      <c r="GXS12" s="233"/>
      <c r="GXT12" s="233"/>
      <c r="GXU12" s="233"/>
      <c r="GXV12" s="233"/>
      <c r="GXW12" s="233"/>
      <c r="GXX12" s="233"/>
      <c r="GXY12" s="233"/>
      <c r="GXZ12" s="233"/>
      <c r="GYA12" s="233"/>
      <c r="GYB12" s="233"/>
      <c r="GYC12" s="233"/>
      <c r="GYD12" s="233"/>
      <c r="GYE12" s="233"/>
      <c r="GYF12" s="233"/>
      <c r="GYG12" s="233"/>
      <c r="GYH12" s="233"/>
      <c r="GYI12" s="233"/>
      <c r="GYJ12" s="233"/>
      <c r="GYK12" s="233"/>
      <c r="GYL12" s="233"/>
      <c r="GYM12" s="233"/>
      <c r="GYN12" s="233"/>
      <c r="GYO12" s="233"/>
      <c r="GYP12" s="233"/>
      <c r="GYQ12" s="233"/>
      <c r="GYR12" s="233"/>
      <c r="GYS12" s="233"/>
      <c r="GYT12" s="233"/>
      <c r="GYU12" s="233"/>
      <c r="GYV12" s="233"/>
      <c r="GYW12" s="233"/>
      <c r="GYX12" s="233"/>
      <c r="GYY12" s="233"/>
      <c r="GYZ12" s="233"/>
      <c r="GZA12" s="233"/>
      <c r="GZB12" s="233"/>
      <c r="GZC12" s="233"/>
      <c r="GZD12" s="233"/>
      <c r="GZE12" s="233"/>
      <c r="GZF12" s="233"/>
      <c r="GZG12" s="233"/>
      <c r="GZH12" s="233"/>
      <c r="GZI12" s="233"/>
      <c r="GZJ12" s="233"/>
      <c r="GZK12" s="233"/>
      <c r="GZL12" s="233"/>
      <c r="GZM12" s="233"/>
      <c r="GZN12" s="233"/>
      <c r="GZO12" s="233"/>
      <c r="GZP12" s="233"/>
      <c r="GZQ12" s="233"/>
      <c r="GZR12" s="233"/>
      <c r="GZS12" s="233"/>
      <c r="GZT12" s="233"/>
      <c r="GZU12" s="233"/>
      <c r="GZV12" s="233"/>
      <c r="GZW12" s="233"/>
      <c r="GZX12" s="233"/>
      <c r="GZY12" s="233"/>
      <c r="GZZ12" s="233"/>
      <c r="HAA12" s="233"/>
      <c r="HAB12" s="233"/>
      <c r="HAC12" s="233"/>
      <c r="HAD12" s="233"/>
      <c r="HAE12" s="233"/>
      <c r="HAF12" s="233"/>
      <c r="HAG12" s="233"/>
      <c r="HAH12" s="233"/>
      <c r="HAI12" s="233"/>
      <c r="HAJ12" s="233"/>
      <c r="HAK12" s="233"/>
      <c r="HAL12" s="233"/>
      <c r="HAM12" s="233"/>
      <c r="HAN12" s="233"/>
      <c r="HAO12" s="233"/>
      <c r="HAP12" s="233"/>
      <c r="HAQ12" s="233"/>
      <c r="HAR12" s="233"/>
      <c r="HAS12" s="233"/>
      <c r="HAT12" s="233"/>
      <c r="HAU12" s="233"/>
      <c r="HAV12" s="233"/>
      <c r="HAW12" s="233"/>
      <c r="HAX12" s="233"/>
      <c r="HAY12" s="233"/>
      <c r="HAZ12" s="233"/>
      <c r="HBA12" s="233"/>
      <c r="HBB12" s="233"/>
      <c r="HBC12" s="233"/>
      <c r="HBD12" s="233"/>
      <c r="HBE12" s="233"/>
      <c r="HBF12" s="233"/>
      <c r="HBG12" s="233"/>
      <c r="HBH12" s="233"/>
      <c r="HBI12" s="233"/>
      <c r="HBJ12" s="233"/>
      <c r="HBK12" s="233"/>
      <c r="HBL12" s="233"/>
      <c r="HBM12" s="233"/>
      <c r="HBN12" s="233"/>
      <c r="HBO12" s="233"/>
      <c r="HBP12" s="233"/>
      <c r="HBQ12" s="233"/>
      <c r="HBR12" s="233"/>
      <c r="HBS12" s="233"/>
      <c r="HBT12" s="233"/>
      <c r="HBU12" s="233"/>
      <c r="HBV12" s="233"/>
      <c r="HBW12" s="233"/>
      <c r="HBX12" s="233"/>
      <c r="HBY12" s="233"/>
      <c r="HBZ12" s="233"/>
      <c r="HCA12" s="233"/>
      <c r="HCB12" s="233"/>
      <c r="HCC12" s="233"/>
      <c r="HCD12" s="233"/>
      <c r="HCE12" s="233"/>
      <c r="HCF12" s="233"/>
      <c r="HCG12" s="233"/>
      <c r="HCH12" s="233"/>
      <c r="HCI12" s="233"/>
      <c r="HCJ12" s="233"/>
      <c r="HCK12" s="233"/>
      <c r="HCL12" s="233"/>
      <c r="HCM12" s="233"/>
      <c r="HCN12" s="233"/>
      <c r="HCO12" s="233"/>
      <c r="HCP12" s="233"/>
      <c r="HCQ12" s="233"/>
      <c r="HCR12" s="233"/>
      <c r="HCS12" s="233"/>
      <c r="HCT12" s="233"/>
      <c r="HCU12" s="233"/>
      <c r="HCV12" s="233"/>
      <c r="HCW12" s="233"/>
      <c r="HCX12" s="233"/>
      <c r="HCY12" s="233"/>
      <c r="HCZ12" s="233"/>
      <c r="HDA12" s="233"/>
      <c r="HDB12" s="233"/>
      <c r="HDC12" s="233"/>
      <c r="HDD12" s="233"/>
      <c r="HDE12" s="233"/>
      <c r="HDF12" s="233"/>
      <c r="HDG12" s="233"/>
      <c r="HDH12" s="233"/>
      <c r="HDI12" s="233"/>
      <c r="HDJ12" s="233"/>
      <c r="HDK12" s="233"/>
      <c r="HDL12" s="233"/>
      <c r="HDM12" s="233"/>
      <c r="HDN12" s="233"/>
      <c r="HDO12" s="233"/>
      <c r="HDP12" s="233"/>
      <c r="HDQ12" s="233"/>
      <c r="HDR12" s="233"/>
      <c r="HDS12" s="233"/>
      <c r="HDT12" s="233"/>
      <c r="HDU12" s="233"/>
      <c r="HDV12" s="233"/>
      <c r="HDW12" s="233"/>
      <c r="HDX12" s="233"/>
      <c r="HDY12" s="233"/>
      <c r="HDZ12" s="233"/>
      <c r="HEA12" s="233"/>
      <c r="HEB12" s="233"/>
      <c r="HEC12" s="233"/>
      <c r="HED12" s="233"/>
      <c r="HEE12" s="233"/>
      <c r="HEF12" s="233"/>
      <c r="HEG12" s="233"/>
      <c r="HEH12" s="233"/>
      <c r="HEI12" s="233"/>
      <c r="HEJ12" s="233"/>
      <c r="HEK12" s="233"/>
      <c r="HEL12" s="233"/>
      <c r="HEM12" s="233"/>
      <c r="HEN12" s="233"/>
      <c r="HEO12" s="233"/>
      <c r="HEP12" s="233"/>
      <c r="HEQ12" s="233"/>
      <c r="HER12" s="233"/>
      <c r="HES12" s="233"/>
      <c r="HET12" s="233"/>
      <c r="HEU12" s="233"/>
      <c r="HEV12" s="233"/>
      <c r="HEW12" s="233"/>
      <c r="HEX12" s="233"/>
      <c r="HEY12" s="233"/>
      <c r="HEZ12" s="233"/>
      <c r="HFA12" s="233"/>
      <c r="HFB12" s="233"/>
      <c r="HFC12" s="233"/>
      <c r="HFD12" s="233"/>
      <c r="HFE12" s="233"/>
      <c r="HFF12" s="233"/>
      <c r="HFG12" s="233"/>
      <c r="HFH12" s="233"/>
      <c r="HFI12" s="233"/>
      <c r="HFJ12" s="233"/>
      <c r="HFK12" s="233"/>
      <c r="HFL12" s="233"/>
      <c r="HFM12" s="233"/>
      <c r="HFN12" s="233"/>
      <c r="HFO12" s="233"/>
      <c r="HFP12" s="233"/>
      <c r="HFQ12" s="233"/>
      <c r="HFR12" s="233"/>
      <c r="HFS12" s="233"/>
      <c r="HFT12" s="233"/>
      <c r="HFU12" s="233"/>
      <c r="HFV12" s="233"/>
      <c r="HFW12" s="233"/>
      <c r="HFX12" s="233"/>
      <c r="HFY12" s="233"/>
      <c r="HFZ12" s="233"/>
      <c r="HGA12" s="233"/>
      <c r="HGB12" s="233"/>
      <c r="HGC12" s="233"/>
      <c r="HGD12" s="233"/>
      <c r="HGE12" s="233"/>
      <c r="HGF12" s="233"/>
      <c r="HGG12" s="233"/>
      <c r="HGH12" s="233"/>
      <c r="HGI12" s="233"/>
      <c r="HGJ12" s="233"/>
      <c r="HGK12" s="233"/>
      <c r="HGL12" s="233"/>
      <c r="HGM12" s="233"/>
      <c r="HGN12" s="233"/>
      <c r="HGO12" s="233"/>
      <c r="HGP12" s="233"/>
      <c r="HGQ12" s="233"/>
      <c r="HGR12" s="233"/>
      <c r="HGS12" s="233"/>
      <c r="HGT12" s="233"/>
      <c r="HGU12" s="233"/>
      <c r="HGV12" s="233"/>
      <c r="HGW12" s="233"/>
      <c r="HGX12" s="233"/>
      <c r="HGY12" s="233"/>
      <c r="HGZ12" s="233"/>
      <c r="HHA12" s="233"/>
      <c r="HHB12" s="233"/>
      <c r="HHC12" s="233"/>
      <c r="HHD12" s="233"/>
      <c r="HHE12" s="233"/>
      <c r="HHF12" s="233"/>
      <c r="HHG12" s="233"/>
      <c r="HHH12" s="233"/>
      <c r="HHI12" s="233"/>
      <c r="HHJ12" s="233"/>
      <c r="HHK12" s="233"/>
      <c r="HHL12" s="233"/>
      <c r="HHM12" s="233"/>
      <c r="HHN12" s="233"/>
      <c r="HHO12" s="233"/>
      <c r="HHP12" s="233"/>
      <c r="HHQ12" s="233"/>
      <c r="HHR12" s="233"/>
      <c r="HHS12" s="233"/>
      <c r="HHT12" s="233"/>
      <c r="HHU12" s="233"/>
      <c r="HHV12" s="233"/>
      <c r="HHW12" s="233"/>
      <c r="HHX12" s="233"/>
      <c r="HHY12" s="233"/>
      <c r="HHZ12" s="233"/>
      <c r="HIA12" s="233"/>
      <c r="HIB12" s="233"/>
      <c r="HIC12" s="233"/>
      <c r="HID12" s="233"/>
      <c r="HIE12" s="233"/>
      <c r="HIF12" s="233"/>
      <c r="HIG12" s="233"/>
      <c r="HIH12" s="233"/>
      <c r="HII12" s="233"/>
      <c r="HIJ12" s="233"/>
      <c r="HIK12" s="233"/>
      <c r="HIL12" s="233"/>
      <c r="HIM12" s="233"/>
      <c r="HIN12" s="233"/>
      <c r="HIO12" s="233"/>
      <c r="HIP12" s="233"/>
      <c r="HIQ12" s="233"/>
      <c r="HIR12" s="233"/>
      <c r="HIS12" s="233"/>
      <c r="HIT12" s="233"/>
      <c r="HIU12" s="233"/>
      <c r="HIV12" s="233"/>
      <c r="HIW12" s="233"/>
      <c r="HIX12" s="233"/>
      <c r="HIY12" s="233"/>
      <c r="HIZ12" s="233"/>
      <c r="HJA12" s="233"/>
      <c r="HJB12" s="233"/>
      <c r="HJC12" s="233"/>
      <c r="HJD12" s="233"/>
      <c r="HJE12" s="233"/>
      <c r="HJF12" s="233"/>
      <c r="HJG12" s="233"/>
      <c r="HJH12" s="233"/>
      <c r="HJI12" s="233"/>
      <c r="HJJ12" s="233"/>
      <c r="HJK12" s="233"/>
      <c r="HJL12" s="233"/>
      <c r="HJM12" s="233"/>
      <c r="HJN12" s="233"/>
      <c r="HJO12" s="233"/>
      <c r="HJP12" s="233"/>
      <c r="HJQ12" s="233"/>
      <c r="HJR12" s="233"/>
      <c r="HJS12" s="233"/>
      <c r="HJT12" s="233"/>
      <c r="HJU12" s="233"/>
      <c r="HJV12" s="233"/>
      <c r="HJW12" s="233"/>
      <c r="HJX12" s="233"/>
      <c r="HJY12" s="233"/>
      <c r="HJZ12" s="233"/>
      <c r="HKA12" s="233"/>
      <c r="HKB12" s="233"/>
      <c r="HKC12" s="233"/>
      <c r="HKD12" s="233"/>
      <c r="HKE12" s="233"/>
      <c r="HKF12" s="233"/>
      <c r="HKG12" s="233"/>
      <c r="HKH12" s="233"/>
      <c r="HKI12" s="233"/>
      <c r="HKJ12" s="233"/>
      <c r="HKK12" s="233"/>
      <c r="HKL12" s="233"/>
      <c r="HKM12" s="233"/>
      <c r="HKN12" s="233"/>
      <c r="HKO12" s="233"/>
      <c r="HKP12" s="233"/>
      <c r="HKQ12" s="233"/>
      <c r="HKR12" s="233"/>
      <c r="HKS12" s="233"/>
      <c r="HKT12" s="233"/>
      <c r="HKU12" s="233"/>
      <c r="HKV12" s="233"/>
      <c r="HKW12" s="233"/>
      <c r="HKX12" s="233"/>
      <c r="HKY12" s="233"/>
      <c r="HKZ12" s="233"/>
      <c r="HLA12" s="233"/>
      <c r="HLB12" s="233"/>
      <c r="HLC12" s="233"/>
      <c r="HLD12" s="233"/>
      <c r="HLE12" s="233"/>
      <c r="HLF12" s="233"/>
      <c r="HLG12" s="233"/>
      <c r="HLH12" s="233"/>
      <c r="HLI12" s="233"/>
      <c r="HLJ12" s="233"/>
      <c r="HLK12" s="233"/>
      <c r="HLL12" s="233"/>
      <c r="HLM12" s="233"/>
      <c r="HLN12" s="233"/>
      <c r="HLO12" s="233"/>
      <c r="HLP12" s="233"/>
      <c r="HLQ12" s="233"/>
      <c r="HLR12" s="233"/>
      <c r="HLS12" s="233"/>
      <c r="HLT12" s="233"/>
      <c r="HLU12" s="233"/>
      <c r="HLV12" s="233"/>
      <c r="HLW12" s="233"/>
      <c r="HLX12" s="233"/>
      <c r="HLY12" s="233"/>
      <c r="HLZ12" s="233"/>
      <c r="HMA12" s="233"/>
      <c r="HMB12" s="233"/>
      <c r="HMC12" s="233"/>
      <c r="HMD12" s="233"/>
      <c r="HME12" s="233"/>
      <c r="HMF12" s="233"/>
      <c r="HMG12" s="233"/>
      <c r="HMH12" s="233"/>
      <c r="HMI12" s="233"/>
      <c r="HMJ12" s="233"/>
      <c r="HMK12" s="233"/>
      <c r="HML12" s="233"/>
      <c r="HMM12" s="233"/>
      <c r="HMN12" s="233"/>
      <c r="HMO12" s="233"/>
      <c r="HMP12" s="233"/>
      <c r="HMQ12" s="233"/>
      <c r="HMR12" s="233"/>
      <c r="HMS12" s="233"/>
      <c r="HMT12" s="233"/>
      <c r="HMU12" s="233"/>
      <c r="HMV12" s="233"/>
      <c r="HMW12" s="233"/>
      <c r="HMX12" s="233"/>
      <c r="HMY12" s="233"/>
      <c r="HMZ12" s="233"/>
      <c r="HNA12" s="233"/>
      <c r="HNB12" s="233"/>
      <c r="HNC12" s="233"/>
      <c r="HND12" s="233"/>
      <c r="HNE12" s="233"/>
      <c r="HNF12" s="233"/>
      <c r="HNG12" s="233"/>
      <c r="HNH12" s="233"/>
      <c r="HNI12" s="233"/>
      <c r="HNJ12" s="233"/>
      <c r="HNK12" s="233"/>
      <c r="HNL12" s="233"/>
      <c r="HNM12" s="233"/>
      <c r="HNN12" s="233"/>
      <c r="HNO12" s="233"/>
      <c r="HNP12" s="233"/>
      <c r="HNQ12" s="233"/>
      <c r="HNR12" s="233"/>
      <c r="HNS12" s="233"/>
      <c r="HNT12" s="233"/>
      <c r="HNU12" s="233"/>
      <c r="HNV12" s="233"/>
      <c r="HNW12" s="233"/>
      <c r="HNX12" s="233"/>
      <c r="HNY12" s="233"/>
      <c r="HNZ12" s="233"/>
      <c r="HOA12" s="233"/>
      <c r="HOB12" s="233"/>
      <c r="HOC12" s="233"/>
      <c r="HOD12" s="233"/>
      <c r="HOE12" s="233"/>
      <c r="HOF12" s="233"/>
      <c r="HOG12" s="233"/>
      <c r="HOH12" s="233"/>
      <c r="HOI12" s="233"/>
      <c r="HOJ12" s="233"/>
      <c r="HOK12" s="233"/>
      <c r="HOL12" s="233"/>
      <c r="HOM12" s="233"/>
      <c r="HON12" s="233"/>
      <c r="HOO12" s="233"/>
      <c r="HOP12" s="233"/>
      <c r="HOQ12" s="233"/>
      <c r="HOR12" s="233"/>
      <c r="HOS12" s="233"/>
      <c r="HOT12" s="233"/>
      <c r="HOU12" s="233"/>
      <c r="HOV12" s="233"/>
      <c r="HOW12" s="233"/>
      <c r="HOX12" s="233"/>
      <c r="HOY12" s="233"/>
      <c r="HOZ12" s="233"/>
      <c r="HPA12" s="233"/>
      <c r="HPB12" s="233"/>
      <c r="HPC12" s="233"/>
      <c r="HPD12" s="233"/>
      <c r="HPE12" s="233"/>
      <c r="HPF12" s="233"/>
      <c r="HPG12" s="233"/>
      <c r="HPH12" s="233"/>
      <c r="HPI12" s="233"/>
      <c r="HPJ12" s="233"/>
      <c r="HPK12" s="233"/>
      <c r="HPL12" s="233"/>
      <c r="HPM12" s="233"/>
      <c r="HPN12" s="233"/>
      <c r="HPO12" s="233"/>
      <c r="HPP12" s="233"/>
      <c r="HPQ12" s="233"/>
      <c r="HPR12" s="233"/>
      <c r="HPS12" s="233"/>
      <c r="HPT12" s="233"/>
      <c r="HPU12" s="233"/>
      <c r="HPV12" s="233"/>
      <c r="HPW12" s="233"/>
      <c r="HPX12" s="233"/>
      <c r="HPY12" s="233"/>
      <c r="HPZ12" s="233"/>
      <c r="HQA12" s="233"/>
      <c r="HQB12" s="233"/>
      <c r="HQC12" s="233"/>
      <c r="HQD12" s="233"/>
      <c r="HQE12" s="233"/>
      <c r="HQF12" s="233"/>
      <c r="HQG12" s="233"/>
      <c r="HQH12" s="233"/>
      <c r="HQI12" s="233"/>
      <c r="HQJ12" s="233"/>
      <c r="HQK12" s="233"/>
      <c r="HQL12" s="233"/>
      <c r="HQM12" s="233"/>
      <c r="HQN12" s="233"/>
      <c r="HQO12" s="233"/>
      <c r="HQP12" s="233"/>
      <c r="HQQ12" s="233"/>
      <c r="HQR12" s="233"/>
      <c r="HQS12" s="233"/>
      <c r="HQT12" s="233"/>
      <c r="HQU12" s="233"/>
      <c r="HQV12" s="233"/>
      <c r="HQW12" s="233"/>
      <c r="HQX12" s="233"/>
      <c r="HQY12" s="233"/>
      <c r="HQZ12" s="233"/>
      <c r="HRA12" s="233"/>
      <c r="HRB12" s="233"/>
      <c r="HRC12" s="233"/>
      <c r="HRD12" s="233"/>
      <c r="HRE12" s="233"/>
      <c r="HRF12" s="233"/>
      <c r="HRG12" s="233"/>
      <c r="HRH12" s="233"/>
      <c r="HRI12" s="233"/>
      <c r="HRJ12" s="233"/>
      <c r="HRK12" s="233"/>
      <c r="HRL12" s="233"/>
      <c r="HRM12" s="233"/>
      <c r="HRN12" s="233"/>
      <c r="HRO12" s="233"/>
      <c r="HRP12" s="233"/>
      <c r="HRQ12" s="233"/>
      <c r="HRR12" s="233"/>
      <c r="HRS12" s="233"/>
      <c r="HRT12" s="233"/>
      <c r="HRU12" s="233"/>
      <c r="HRV12" s="233"/>
      <c r="HRW12" s="233"/>
      <c r="HRX12" s="233"/>
      <c r="HRY12" s="233"/>
      <c r="HRZ12" s="233"/>
      <c r="HSA12" s="233"/>
      <c r="HSB12" s="233"/>
      <c r="HSC12" s="233"/>
      <c r="HSD12" s="233"/>
      <c r="HSE12" s="233"/>
      <c r="HSF12" s="233"/>
      <c r="HSG12" s="233"/>
      <c r="HSH12" s="233"/>
      <c r="HSI12" s="233"/>
      <c r="HSJ12" s="233"/>
      <c r="HSK12" s="233"/>
      <c r="HSL12" s="233"/>
      <c r="HSM12" s="233"/>
      <c r="HSN12" s="233"/>
      <c r="HSO12" s="233"/>
      <c r="HSP12" s="233"/>
      <c r="HSQ12" s="233"/>
      <c r="HSR12" s="233"/>
      <c r="HSS12" s="233"/>
      <c r="HST12" s="233"/>
      <c r="HSU12" s="233"/>
      <c r="HSV12" s="233"/>
      <c r="HSW12" s="233"/>
      <c r="HSX12" s="233"/>
      <c r="HSY12" s="233"/>
      <c r="HSZ12" s="233"/>
      <c r="HTA12" s="233"/>
      <c r="HTB12" s="233"/>
      <c r="HTC12" s="233"/>
      <c r="HTD12" s="233"/>
      <c r="HTE12" s="233"/>
      <c r="HTF12" s="233"/>
      <c r="HTG12" s="233"/>
      <c r="HTH12" s="233"/>
      <c r="HTI12" s="233"/>
      <c r="HTJ12" s="233"/>
      <c r="HTK12" s="233"/>
      <c r="HTL12" s="233"/>
      <c r="HTM12" s="233"/>
      <c r="HTN12" s="233"/>
      <c r="HTO12" s="233"/>
      <c r="HTP12" s="233"/>
      <c r="HTQ12" s="233"/>
      <c r="HTR12" s="233"/>
      <c r="HTS12" s="233"/>
      <c r="HTT12" s="233"/>
      <c r="HTU12" s="233"/>
      <c r="HTV12" s="233"/>
      <c r="HTW12" s="233"/>
      <c r="HTX12" s="233"/>
      <c r="HTY12" s="233"/>
      <c r="HTZ12" s="233"/>
      <c r="HUA12" s="233"/>
      <c r="HUB12" s="233"/>
      <c r="HUC12" s="233"/>
      <c r="HUD12" s="233"/>
      <c r="HUE12" s="233"/>
      <c r="HUF12" s="233"/>
      <c r="HUG12" s="233"/>
      <c r="HUH12" s="233"/>
      <c r="HUI12" s="233"/>
      <c r="HUJ12" s="233"/>
      <c r="HUK12" s="233"/>
      <c r="HUL12" s="233"/>
      <c r="HUM12" s="233"/>
      <c r="HUN12" s="233"/>
      <c r="HUO12" s="233"/>
      <c r="HUP12" s="233"/>
      <c r="HUQ12" s="233"/>
      <c r="HUR12" s="233"/>
      <c r="HUS12" s="233"/>
      <c r="HUT12" s="233"/>
      <c r="HUU12" s="233"/>
      <c r="HUV12" s="233"/>
      <c r="HUW12" s="233"/>
      <c r="HUX12" s="233"/>
      <c r="HUY12" s="233"/>
      <c r="HUZ12" s="233"/>
      <c r="HVA12" s="233"/>
      <c r="HVB12" s="233"/>
      <c r="HVC12" s="233"/>
      <c r="HVD12" s="233"/>
      <c r="HVE12" s="233"/>
      <c r="HVF12" s="233"/>
      <c r="HVG12" s="233"/>
      <c r="HVH12" s="233"/>
      <c r="HVI12" s="233"/>
      <c r="HVJ12" s="233"/>
      <c r="HVK12" s="233"/>
      <c r="HVL12" s="233"/>
      <c r="HVM12" s="233"/>
      <c r="HVN12" s="233"/>
      <c r="HVO12" s="233"/>
      <c r="HVP12" s="233"/>
      <c r="HVQ12" s="233"/>
      <c r="HVR12" s="233"/>
      <c r="HVS12" s="233"/>
      <c r="HVT12" s="233"/>
      <c r="HVU12" s="233"/>
      <c r="HVV12" s="233"/>
      <c r="HVW12" s="233"/>
      <c r="HVX12" s="233"/>
      <c r="HVY12" s="233"/>
      <c r="HVZ12" s="233"/>
      <c r="HWA12" s="233"/>
      <c r="HWB12" s="233"/>
      <c r="HWC12" s="233"/>
      <c r="HWD12" s="233"/>
      <c r="HWE12" s="233"/>
      <c r="HWF12" s="233"/>
      <c r="HWG12" s="233"/>
      <c r="HWH12" s="233"/>
      <c r="HWI12" s="233"/>
      <c r="HWJ12" s="233"/>
      <c r="HWK12" s="233"/>
      <c r="HWL12" s="233"/>
      <c r="HWM12" s="233"/>
      <c r="HWN12" s="233"/>
      <c r="HWO12" s="233"/>
      <c r="HWP12" s="233"/>
      <c r="HWQ12" s="233"/>
      <c r="HWR12" s="233"/>
      <c r="HWS12" s="233"/>
      <c r="HWT12" s="233"/>
      <c r="HWU12" s="233"/>
      <c r="HWV12" s="233"/>
      <c r="HWW12" s="233"/>
      <c r="HWX12" s="233"/>
      <c r="HWY12" s="233"/>
      <c r="HWZ12" s="233"/>
      <c r="HXA12" s="233"/>
      <c r="HXB12" s="233"/>
      <c r="HXC12" s="233"/>
      <c r="HXD12" s="233"/>
      <c r="HXE12" s="233"/>
      <c r="HXF12" s="233"/>
      <c r="HXG12" s="233"/>
      <c r="HXH12" s="233"/>
      <c r="HXI12" s="233"/>
      <c r="HXJ12" s="233"/>
      <c r="HXK12" s="233"/>
      <c r="HXL12" s="233"/>
      <c r="HXM12" s="233"/>
      <c r="HXN12" s="233"/>
      <c r="HXO12" s="233"/>
      <c r="HXP12" s="233"/>
      <c r="HXQ12" s="233"/>
      <c r="HXR12" s="233"/>
      <c r="HXS12" s="233"/>
      <c r="HXT12" s="233"/>
      <c r="HXU12" s="233"/>
      <c r="HXV12" s="233"/>
      <c r="HXW12" s="233"/>
      <c r="HXX12" s="233"/>
      <c r="HXY12" s="233"/>
      <c r="HXZ12" s="233"/>
      <c r="HYA12" s="233"/>
      <c r="HYB12" s="233"/>
      <c r="HYC12" s="233"/>
      <c r="HYD12" s="233"/>
      <c r="HYE12" s="233"/>
      <c r="HYF12" s="233"/>
      <c r="HYG12" s="233"/>
      <c r="HYH12" s="233"/>
      <c r="HYI12" s="233"/>
      <c r="HYJ12" s="233"/>
      <c r="HYK12" s="233"/>
      <c r="HYL12" s="233"/>
      <c r="HYM12" s="233"/>
      <c r="HYN12" s="233"/>
      <c r="HYO12" s="233"/>
      <c r="HYP12" s="233"/>
      <c r="HYQ12" s="233"/>
      <c r="HYR12" s="233"/>
      <c r="HYS12" s="233"/>
      <c r="HYT12" s="233"/>
      <c r="HYU12" s="233"/>
      <c r="HYV12" s="233"/>
      <c r="HYW12" s="233"/>
      <c r="HYX12" s="233"/>
      <c r="HYY12" s="233"/>
      <c r="HYZ12" s="233"/>
      <c r="HZA12" s="233"/>
      <c r="HZB12" s="233"/>
      <c r="HZC12" s="233"/>
      <c r="HZD12" s="233"/>
      <c r="HZE12" s="233"/>
      <c r="HZF12" s="233"/>
      <c r="HZG12" s="233"/>
      <c r="HZH12" s="233"/>
      <c r="HZI12" s="233"/>
      <c r="HZJ12" s="233"/>
      <c r="HZK12" s="233"/>
      <c r="HZL12" s="233"/>
      <c r="HZM12" s="233"/>
      <c r="HZN12" s="233"/>
      <c r="HZO12" s="233"/>
      <c r="HZP12" s="233"/>
      <c r="HZQ12" s="233"/>
      <c r="HZR12" s="233"/>
      <c r="HZS12" s="233"/>
      <c r="HZT12" s="233"/>
      <c r="HZU12" s="233"/>
      <c r="HZV12" s="233"/>
      <c r="HZW12" s="233"/>
      <c r="HZX12" s="233"/>
      <c r="HZY12" s="233"/>
      <c r="HZZ12" s="233"/>
      <c r="IAA12" s="233"/>
      <c r="IAB12" s="233"/>
      <c r="IAC12" s="233"/>
      <c r="IAD12" s="233"/>
      <c r="IAE12" s="233"/>
      <c r="IAF12" s="233"/>
      <c r="IAG12" s="233"/>
      <c r="IAH12" s="233"/>
      <c r="IAI12" s="233"/>
      <c r="IAJ12" s="233"/>
      <c r="IAK12" s="233"/>
      <c r="IAL12" s="233"/>
      <c r="IAM12" s="233"/>
      <c r="IAN12" s="233"/>
      <c r="IAO12" s="233"/>
      <c r="IAP12" s="233"/>
      <c r="IAQ12" s="233"/>
      <c r="IAR12" s="233"/>
      <c r="IAS12" s="233"/>
      <c r="IAT12" s="233"/>
      <c r="IAU12" s="233"/>
      <c r="IAV12" s="233"/>
      <c r="IAW12" s="233"/>
      <c r="IAX12" s="233"/>
      <c r="IAY12" s="233"/>
      <c r="IAZ12" s="233"/>
      <c r="IBA12" s="233"/>
      <c r="IBB12" s="233"/>
      <c r="IBC12" s="233"/>
      <c r="IBD12" s="233"/>
      <c r="IBE12" s="233"/>
      <c r="IBF12" s="233"/>
      <c r="IBG12" s="233"/>
      <c r="IBH12" s="233"/>
      <c r="IBI12" s="233"/>
      <c r="IBJ12" s="233"/>
      <c r="IBK12" s="233"/>
      <c r="IBL12" s="233"/>
      <c r="IBM12" s="233"/>
      <c r="IBN12" s="233"/>
      <c r="IBO12" s="233"/>
      <c r="IBP12" s="233"/>
      <c r="IBQ12" s="233"/>
      <c r="IBR12" s="233"/>
      <c r="IBS12" s="233"/>
      <c r="IBT12" s="233"/>
      <c r="IBU12" s="233"/>
      <c r="IBV12" s="233"/>
      <c r="IBW12" s="233"/>
      <c r="IBX12" s="233"/>
      <c r="IBY12" s="233"/>
      <c r="IBZ12" s="233"/>
      <c r="ICA12" s="233"/>
      <c r="ICB12" s="233"/>
      <c r="ICC12" s="233"/>
      <c r="ICD12" s="233"/>
      <c r="ICE12" s="233"/>
      <c r="ICF12" s="233"/>
      <c r="ICG12" s="233"/>
      <c r="ICH12" s="233"/>
      <c r="ICI12" s="233"/>
      <c r="ICJ12" s="233"/>
      <c r="ICK12" s="233"/>
      <c r="ICL12" s="233"/>
      <c r="ICM12" s="233"/>
      <c r="ICN12" s="233"/>
      <c r="ICO12" s="233"/>
      <c r="ICP12" s="233"/>
      <c r="ICQ12" s="233"/>
      <c r="ICR12" s="233"/>
      <c r="ICS12" s="233"/>
      <c r="ICT12" s="233"/>
      <c r="ICU12" s="233"/>
      <c r="ICV12" s="233"/>
      <c r="ICW12" s="233"/>
      <c r="ICX12" s="233"/>
      <c r="ICY12" s="233"/>
      <c r="ICZ12" s="233"/>
      <c r="IDA12" s="233"/>
      <c r="IDB12" s="233"/>
      <c r="IDC12" s="233"/>
      <c r="IDD12" s="233"/>
      <c r="IDE12" s="233"/>
      <c r="IDF12" s="233"/>
      <c r="IDG12" s="233"/>
      <c r="IDH12" s="233"/>
      <c r="IDI12" s="233"/>
      <c r="IDJ12" s="233"/>
      <c r="IDK12" s="233"/>
      <c r="IDL12" s="233"/>
      <c r="IDM12" s="233"/>
      <c r="IDN12" s="233"/>
      <c r="IDO12" s="233"/>
      <c r="IDP12" s="233"/>
      <c r="IDQ12" s="233"/>
      <c r="IDR12" s="233"/>
      <c r="IDS12" s="233"/>
      <c r="IDT12" s="233"/>
      <c r="IDU12" s="233"/>
      <c r="IDV12" s="233"/>
      <c r="IDW12" s="233"/>
      <c r="IDX12" s="233"/>
      <c r="IDY12" s="233"/>
      <c r="IDZ12" s="233"/>
      <c r="IEA12" s="233"/>
      <c r="IEB12" s="233"/>
      <c r="IEC12" s="233"/>
      <c r="IED12" s="233"/>
      <c r="IEE12" s="233"/>
      <c r="IEF12" s="233"/>
      <c r="IEG12" s="233"/>
      <c r="IEH12" s="233"/>
      <c r="IEI12" s="233"/>
      <c r="IEJ12" s="233"/>
      <c r="IEK12" s="233"/>
      <c r="IEL12" s="233"/>
      <c r="IEM12" s="233"/>
      <c r="IEN12" s="233"/>
      <c r="IEO12" s="233"/>
      <c r="IEP12" s="233"/>
      <c r="IEQ12" s="233"/>
      <c r="IER12" s="233"/>
      <c r="IES12" s="233"/>
      <c r="IET12" s="233"/>
      <c r="IEU12" s="233"/>
      <c r="IEV12" s="233"/>
      <c r="IEW12" s="233"/>
      <c r="IEX12" s="233"/>
      <c r="IEY12" s="233"/>
      <c r="IEZ12" s="233"/>
      <c r="IFA12" s="233"/>
      <c r="IFB12" s="233"/>
      <c r="IFC12" s="233"/>
      <c r="IFD12" s="233"/>
      <c r="IFE12" s="233"/>
      <c r="IFF12" s="233"/>
      <c r="IFG12" s="233"/>
      <c r="IFH12" s="233"/>
      <c r="IFI12" s="233"/>
      <c r="IFJ12" s="233"/>
      <c r="IFK12" s="233"/>
      <c r="IFL12" s="233"/>
      <c r="IFM12" s="233"/>
      <c r="IFN12" s="233"/>
      <c r="IFO12" s="233"/>
      <c r="IFP12" s="233"/>
      <c r="IFQ12" s="233"/>
      <c r="IFR12" s="233"/>
      <c r="IFS12" s="233"/>
      <c r="IFT12" s="233"/>
      <c r="IFU12" s="233"/>
      <c r="IFV12" s="233"/>
      <c r="IFW12" s="233"/>
      <c r="IFX12" s="233"/>
      <c r="IFY12" s="233"/>
      <c r="IFZ12" s="233"/>
      <c r="IGA12" s="233"/>
      <c r="IGB12" s="233"/>
      <c r="IGC12" s="233"/>
      <c r="IGD12" s="233"/>
      <c r="IGE12" s="233"/>
      <c r="IGF12" s="233"/>
      <c r="IGG12" s="233"/>
      <c r="IGH12" s="233"/>
      <c r="IGI12" s="233"/>
      <c r="IGJ12" s="233"/>
      <c r="IGK12" s="233"/>
      <c r="IGL12" s="233"/>
      <c r="IGM12" s="233"/>
      <c r="IGN12" s="233"/>
      <c r="IGO12" s="233"/>
      <c r="IGP12" s="233"/>
      <c r="IGQ12" s="233"/>
      <c r="IGR12" s="233"/>
      <c r="IGS12" s="233"/>
      <c r="IGT12" s="233"/>
      <c r="IGU12" s="233"/>
      <c r="IGV12" s="233"/>
      <c r="IGW12" s="233"/>
      <c r="IGX12" s="233"/>
      <c r="IGY12" s="233"/>
      <c r="IGZ12" s="233"/>
      <c r="IHA12" s="233"/>
      <c r="IHB12" s="233"/>
      <c r="IHC12" s="233"/>
      <c r="IHD12" s="233"/>
      <c r="IHE12" s="233"/>
      <c r="IHF12" s="233"/>
      <c r="IHG12" s="233"/>
      <c r="IHH12" s="233"/>
      <c r="IHI12" s="233"/>
      <c r="IHJ12" s="233"/>
      <c r="IHK12" s="233"/>
      <c r="IHL12" s="233"/>
      <c r="IHM12" s="233"/>
      <c r="IHN12" s="233"/>
      <c r="IHO12" s="233"/>
      <c r="IHP12" s="233"/>
      <c r="IHQ12" s="233"/>
      <c r="IHR12" s="233"/>
      <c r="IHS12" s="233"/>
      <c r="IHT12" s="233"/>
      <c r="IHU12" s="233"/>
      <c r="IHV12" s="233"/>
      <c r="IHW12" s="233"/>
      <c r="IHX12" s="233"/>
      <c r="IHY12" s="233"/>
      <c r="IHZ12" s="233"/>
      <c r="IIA12" s="233"/>
      <c r="IIB12" s="233"/>
      <c r="IIC12" s="233"/>
      <c r="IID12" s="233"/>
      <c r="IIE12" s="233"/>
      <c r="IIF12" s="233"/>
      <c r="IIG12" s="233"/>
      <c r="IIH12" s="233"/>
      <c r="III12" s="233"/>
      <c r="IIJ12" s="233"/>
      <c r="IIK12" s="233"/>
      <c r="IIL12" s="233"/>
      <c r="IIM12" s="233"/>
      <c r="IIN12" s="233"/>
      <c r="IIO12" s="233"/>
      <c r="IIP12" s="233"/>
      <c r="IIQ12" s="233"/>
      <c r="IIR12" s="233"/>
      <c r="IIS12" s="233"/>
      <c r="IIT12" s="233"/>
      <c r="IIU12" s="233"/>
      <c r="IIV12" s="233"/>
      <c r="IIW12" s="233"/>
      <c r="IIX12" s="233"/>
      <c r="IIY12" s="233"/>
      <c r="IIZ12" s="233"/>
      <c r="IJA12" s="233"/>
      <c r="IJB12" s="233"/>
      <c r="IJC12" s="233"/>
      <c r="IJD12" s="233"/>
      <c r="IJE12" s="233"/>
      <c r="IJF12" s="233"/>
      <c r="IJG12" s="233"/>
      <c r="IJH12" s="233"/>
      <c r="IJI12" s="233"/>
      <c r="IJJ12" s="233"/>
      <c r="IJK12" s="233"/>
      <c r="IJL12" s="233"/>
      <c r="IJM12" s="233"/>
      <c r="IJN12" s="233"/>
      <c r="IJO12" s="233"/>
      <c r="IJP12" s="233"/>
      <c r="IJQ12" s="233"/>
      <c r="IJR12" s="233"/>
      <c r="IJS12" s="233"/>
      <c r="IJT12" s="233"/>
      <c r="IJU12" s="233"/>
      <c r="IJV12" s="233"/>
      <c r="IJW12" s="233"/>
      <c r="IJX12" s="233"/>
      <c r="IJY12" s="233"/>
      <c r="IJZ12" s="233"/>
      <c r="IKA12" s="233"/>
      <c r="IKB12" s="233"/>
      <c r="IKC12" s="233"/>
      <c r="IKD12" s="233"/>
      <c r="IKE12" s="233"/>
      <c r="IKF12" s="233"/>
      <c r="IKG12" s="233"/>
      <c r="IKH12" s="233"/>
      <c r="IKI12" s="233"/>
      <c r="IKJ12" s="233"/>
      <c r="IKK12" s="233"/>
      <c r="IKL12" s="233"/>
      <c r="IKM12" s="233"/>
      <c r="IKN12" s="233"/>
      <c r="IKO12" s="233"/>
      <c r="IKP12" s="233"/>
      <c r="IKQ12" s="233"/>
      <c r="IKR12" s="233"/>
      <c r="IKS12" s="233"/>
      <c r="IKT12" s="233"/>
      <c r="IKU12" s="233"/>
      <c r="IKV12" s="233"/>
      <c r="IKW12" s="233"/>
      <c r="IKX12" s="233"/>
      <c r="IKY12" s="233"/>
      <c r="IKZ12" s="233"/>
      <c r="ILA12" s="233"/>
      <c r="ILB12" s="233"/>
      <c r="ILC12" s="233"/>
      <c r="ILD12" s="233"/>
      <c r="ILE12" s="233"/>
      <c r="ILF12" s="233"/>
      <c r="ILG12" s="233"/>
      <c r="ILH12" s="233"/>
      <c r="ILI12" s="233"/>
      <c r="ILJ12" s="233"/>
      <c r="ILK12" s="233"/>
      <c r="ILL12" s="233"/>
      <c r="ILM12" s="233"/>
      <c r="ILN12" s="233"/>
      <c r="ILO12" s="233"/>
      <c r="ILP12" s="233"/>
      <c r="ILQ12" s="233"/>
      <c r="ILR12" s="233"/>
      <c r="ILS12" s="233"/>
      <c r="ILT12" s="233"/>
      <c r="ILU12" s="233"/>
      <c r="ILV12" s="233"/>
      <c r="ILW12" s="233"/>
      <c r="ILX12" s="233"/>
      <c r="ILY12" s="233"/>
      <c r="ILZ12" s="233"/>
      <c r="IMA12" s="233"/>
      <c r="IMB12" s="233"/>
      <c r="IMC12" s="233"/>
      <c r="IMD12" s="233"/>
      <c r="IME12" s="233"/>
      <c r="IMF12" s="233"/>
      <c r="IMG12" s="233"/>
      <c r="IMH12" s="233"/>
      <c r="IMI12" s="233"/>
      <c r="IMJ12" s="233"/>
      <c r="IMK12" s="233"/>
      <c r="IML12" s="233"/>
      <c r="IMM12" s="233"/>
      <c r="IMN12" s="233"/>
      <c r="IMO12" s="233"/>
      <c r="IMP12" s="233"/>
      <c r="IMQ12" s="233"/>
      <c r="IMR12" s="233"/>
      <c r="IMS12" s="233"/>
      <c r="IMT12" s="233"/>
      <c r="IMU12" s="233"/>
      <c r="IMV12" s="233"/>
      <c r="IMW12" s="233"/>
      <c r="IMX12" s="233"/>
      <c r="IMY12" s="233"/>
      <c r="IMZ12" s="233"/>
      <c r="INA12" s="233"/>
      <c r="INB12" s="233"/>
      <c r="INC12" s="233"/>
      <c r="IND12" s="233"/>
      <c r="INE12" s="233"/>
      <c r="INF12" s="233"/>
      <c r="ING12" s="233"/>
      <c r="INH12" s="233"/>
      <c r="INI12" s="233"/>
      <c r="INJ12" s="233"/>
      <c r="INK12" s="233"/>
      <c r="INL12" s="233"/>
      <c r="INM12" s="233"/>
      <c r="INN12" s="233"/>
      <c r="INO12" s="233"/>
      <c r="INP12" s="233"/>
      <c r="INQ12" s="233"/>
      <c r="INR12" s="233"/>
      <c r="INS12" s="233"/>
      <c r="INT12" s="233"/>
      <c r="INU12" s="233"/>
      <c r="INV12" s="233"/>
      <c r="INW12" s="233"/>
      <c r="INX12" s="233"/>
      <c r="INY12" s="233"/>
      <c r="INZ12" s="233"/>
      <c r="IOA12" s="233"/>
      <c r="IOB12" s="233"/>
      <c r="IOC12" s="233"/>
      <c r="IOD12" s="233"/>
      <c r="IOE12" s="233"/>
      <c r="IOF12" s="233"/>
      <c r="IOG12" s="233"/>
      <c r="IOH12" s="233"/>
      <c r="IOI12" s="233"/>
      <c r="IOJ12" s="233"/>
      <c r="IOK12" s="233"/>
      <c r="IOL12" s="233"/>
      <c r="IOM12" s="233"/>
      <c r="ION12" s="233"/>
      <c r="IOO12" s="233"/>
      <c r="IOP12" s="233"/>
      <c r="IOQ12" s="233"/>
      <c r="IOR12" s="233"/>
      <c r="IOS12" s="233"/>
      <c r="IOT12" s="233"/>
      <c r="IOU12" s="233"/>
      <c r="IOV12" s="233"/>
      <c r="IOW12" s="233"/>
      <c r="IOX12" s="233"/>
      <c r="IOY12" s="233"/>
      <c r="IOZ12" s="233"/>
      <c r="IPA12" s="233"/>
      <c r="IPB12" s="233"/>
      <c r="IPC12" s="233"/>
      <c r="IPD12" s="233"/>
      <c r="IPE12" s="233"/>
      <c r="IPF12" s="233"/>
      <c r="IPG12" s="233"/>
      <c r="IPH12" s="233"/>
      <c r="IPI12" s="233"/>
      <c r="IPJ12" s="233"/>
      <c r="IPK12" s="233"/>
      <c r="IPL12" s="233"/>
      <c r="IPM12" s="233"/>
      <c r="IPN12" s="233"/>
      <c r="IPO12" s="233"/>
      <c r="IPP12" s="233"/>
      <c r="IPQ12" s="233"/>
      <c r="IPR12" s="233"/>
      <c r="IPS12" s="233"/>
      <c r="IPT12" s="233"/>
      <c r="IPU12" s="233"/>
      <c r="IPV12" s="233"/>
      <c r="IPW12" s="233"/>
      <c r="IPX12" s="233"/>
      <c r="IPY12" s="233"/>
      <c r="IPZ12" s="233"/>
      <c r="IQA12" s="233"/>
      <c r="IQB12" s="233"/>
      <c r="IQC12" s="233"/>
      <c r="IQD12" s="233"/>
      <c r="IQE12" s="233"/>
      <c r="IQF12" s="233"/>
      <c r="IQG12" s="233"/>
      <c r="IQH12" s="233"/>
      <c r="IQI12" s="233"/>
      <c r="IQJ12" s="233"/>
      <c r="IQK12" s="233"/>
      <c r="IQL12" s="233"/>
      <c r="IQM12" s="233"/>
      <c r="IQN12" s="233"/>
      <c r="IQO12" s="233"/>
      <c r="IQP12" s="233"/>
      <c r="IQQ12" s="233"/>
      <c r="IQR12" s="233"/>
      <c r="IQS12" s="233"/>
      <c r="IQT12" s="233"/>
      <c r="IQU12" s="233"/>
      <c r="IQV12" s="233"/>
      <c r="IQW12" s="233"/>
      <c r="IQX12" s="233"/>
      <c r="IQY12" s="233"/>
      <c r="IQZ12" s="233"/>
      <c r="IRA12" s="233"/>
      <c r="IRB12" s="233"/>
      <c r="IRC12" s="233"/>
      <c r="IRD12" s="233"/>
      <c r="IRE12" s="233"/>
      <c r="IRF12" s="233"/>
      <c r="IRG12" s="233"/>
      <c r="IRH12" s="233"/>
      <c r="IRI12" s="233"/>
      <c r="IRJ12" s="233"/>
      <c r="IRK12" s="233"/>
      <c r="IRL12" s="233"/>
      <c r="IRM12" s="233"/>
      <c r="IRN12" s="233"/>
      <c r="IRO12" s="233"/>
      <c r="IRP12" s="233"/>
      <c r="IRQ12" s="233"/>
      <c r="IRR12" s="233"/>
      <c r="IRS12" s="233"/>
      <c r="IRT12" s="233"/>
      <c r="IRU12" s="233"/>
      <c r="IRV12" s="233"/>
      <c r="IRW12" s="233"/>
      <c r="IRX12" s="233"/>
      <c r="IRY12" s="233"/>
      <c r="IRZ12" s="233"/>
      <c r="ISA12" s="233"/>
      <c r="ISB12" s="233"/>
      <c r="ISC12" s="233"/>
      <c r="ISD12" s="233"/>
      <c r="ISE12" s="233"/>
      <c r="ISF12" s="233"/>
      <c r="ISG12" s="233"/>
      <c r="ISH12" s="233"/>
      <c r="ISI12" s="233"/>
      <c r="ISJ12" s="233"/>
      <c r="ISK12" s="233"/>
      <c r="ISL12" s="233"/>
      <c r="ISM12" s="233"/>
      <c r="ISN12" s="233"/>
      <c r="ISO12" s="233"/>
      <c r="ISP12" s="233"/>
      <c r="ISQ12" s="233"/>
      <c r="ISR12" s="233"/>
      <c r="ISS12" s="233"/>
      <c r="IST12" s="233"/>
      <c r="ISU12" s="233"/>
      <c r="ISV12" s="233"/>
      <c r="ISW12" s="233"/>
      <c r="ISX12" s="233"/>
      <c r="ISY12" s="233"/>
      <c r="ISZ12" s="233"/>
      <c r="ITA12" s="233"/>
      <c r="ITB12" s="233"/>
      <c r="ITC12" s="233"/>
      <c r="ITD12" s="233"/>
      <c r="ITE12" s="233"/>
      <c r="ITF12" s="233"/>
      <c r="ITG12" s="233"/>
      <c r="ITH12" s="233"/>
      <c r="ITI12" s="233"/>
      <c r="ITJ12" s="233"/>
      <c r="ITK12" s="233"/>
      <c r="ITL12" s="233"/>
      <c r="ITM12" s="233"/>
      <c r="ITN12" s="233"/>
      <c r="ITO12" s="233"/>
      <c r="ITP12" s="233"/>
      <c r="ITQ12" s="233"/>
      <c r="ITR12" s="233"/>
      <c r="ITS12" s="233"/>
      <c r="ITT12" s="233"/>
      <c r="ITU12" s="233"/>
      <c r="ITV12" s="233"/>
      <c r="ITW12" s="233"/>
      <c r="ITX12" s="233"/>
      <c r="ITY12" s="233"/>
      <c r="ITZ12" s="233"/>
      <c r="IUA12" s="233"/>
      <c r="IUB12" s="233"/>
      <c r="IUC12" s="233"/>
      <c r="IUD12" s="233"/>
      <c r="IUE12" s="233"/>
      <c r="IUF12" s="233"/>
      <c r="IUG12" s="233"/>
      <c r="IUH12" s="233"/>
      <c r="IUI12" s="233"/>
      <c r="IUJ12" s="233"/>
      <c r="IUK12" s="233"/>
      <c r="IUL12" s="233"/>
      <c r="IUM12" s="233"/>
      <c r="IUN12" s="233"/>
      <c r="IUO12" s="233"/>
      <c r="IUP12" s="233"/>
      <c r="IUQ12" s="233"/>
      <c r="IUR12" s="233"/>
      <c r="IUS12" s="233"/>
      <c r="IUT12" s="233"/>
      <c r="IUU12" s="233"/>
      <c r="IUV12" s="233"/>
      <c r="IUW12" s="233"/>
      <c r="IUX12" s="233"/>
      <c r="IUY12" s="233"/>
      <c r="IUZ12" s="233"/>
      <c r="IVA12" s="233"/>
      <c r="IVB12" s="233"/>
      <c r="IVC12" s="233"/>
      <c r="IVD12" s="233"/>
      <c r="IVE12" s="233"/>
      <c r="IVF12" s="233"/>
      <c r="IVG12" s="233"/>
      <c r="IVH12" s="233"/>
      <c r="IVI12" s="233"/>
      <c r="IVJ12" s="233"/>
      <c r="IVK12" s="233"/>
      <c r="IVL12" s="233"/>
      <c r="IVM12" s="233"/>
      <c r="IVN12" s="233"/>
      <c r="IVO12" s="233"/>
      <c r="IVP12" s="233"/>
      <c r="IVQ12" s="233"/>
      <c r="IVR12" s="233"/>
      <c r="IVS12" s="233"/>
      <c r="IVT12" s="233"/>
      <c r="IVU12" s="233"/>
      <c r="IVV12" s="233"/>
      <c r="IVW12" s="233"/>
      <c r="IVX12" s="233"/>
      <c r="IVY12" s="233"/>
      <c r="IVZ12" s="233"/>
      <c r="IWA12" s="233"/>
      <c r="IWB12" s="233"/>
      <c r="IWC12" s="233"/>
      <c r="IWD12" s="233"/>
      <c r="IWE12" s="233"/>
      <c r="IWF12" s="233"/>
      <c r="IWG12" s="233"/>
      <c r="IWH12" s="233"/>
      <c r="IWI12" s="233"/>
      <c r="IWJ12" s="233"/>
      <c r="IWK12" s="233"/>
      <c r="IWL12" s="233"/>
      <c r="IWM12" s="233"/>
      <c r="IWN12" s="233"/>
      <c r="IWO12" s="233"/>
      <c r="IWP12" s="233"/>
      <c r="IWQ12" s="233"/>
      <c r="IWR12" s="233"/>
      <c r="IWS12" s="233"/>
      <c r="IWT12" s="233"/>
      <c r="IWU12" s="233"/>
      <c r="IWV12" s="233"/>
      <c r="IWW12" s="233"/>
      <c r="IWX12" s="233"/>
      <c r="IWY12" s="233"/>
      <c r="IWZ12" s="233"/>
      <c r="IXA12" s="233"/>
      <c r="IXB12" s="233"/>
      <c r="IXC12" s="233"/>
      <c r="IXD12" s="233"/>
      <c r="IXE12" s="233"/>
      <c r="IXF12" s="233"/>
      <c r="IXG12" s="233"/>
      <c r="IXH12" s="233"/>
      <c r="IXI12" s="233"/>
      <c r="IXJ12" s="233"/>
      <c r="IXK12" s="233"/>
      <c r="IXL12" s="233"/>
      <c r="IXM12" s="233"/>
      <c r="IXN12" s="233"/>
      <c r="IXO12" s="233"/>
      <c r="IXP12" s="233"/>
      <c r="IXQ12" s="233"/>
      <c r="IXR12" s="233"/>
      <c r="IXS12" s="233"/>
      <c r="IXT12" s="233"/>
      <c r="IXU12" s="233"/>
      <c r="IXV12" s="233"/>
      <c r="IXW12" s="233"/>
      <c r="IXX12" s="233"/>
      <c r="IXY12" s="233"/>
      <c r="IXZ12" s="233"/>
      <c r="IYA12" s="233"/>
      <c r="IYB12" s="233"/>
      <c r="IYC12" s="233"/>
      <c r="IYD12" s="233"/>
      <c r="IYE12" s="233"/>
      <c r="IYF12" s="233"/>
      <c r="IYG12" s="233"/>
      <c r="IYH12" s="233"/>
      <c r="IYI12" s="233"/>
      <c r="IYJ12" s="233"/>
      <c r="IYK12" s="233"/>
      <c r="IYL12" s="233"/>
      <c r="IYM12" s="233"/>
      <c r="IYN12" s="233"/>
      <c r="IYO12" s="233"/>
      <c r="IYP12" s="233"/>
      <c r="IYQ12" s="233"/>
      <c r="IYR12" s="233"/>
      <c r="IYS12" s="233"/>
      <c r="IYT12" s="233"/>
      <c r="IYU12" s="233"/>
      <c r="IYV12" s="233"/>
      <c r="IYW12" s="233"/>
      <c r="IYX12" s="233"/>
      <c r="IYY12" s="233"/>
      <c r="IYZ12" s="233"/>
      <c r="IZA12" s="233"/>
      <c r="IZB12" s="233"/>
      <c r="IZC12" s="233"/>
      <c r="IZD12" s="233"/>
      <c r="IZE12" s="233"/>
      <c r="IZF12" s="233"/>
      <c r="IZG12" s="233"/>
      <c r="IZH12" s="233"/>
      <c r="IZI12" s="233"/>
      <c r="IZJ12" s="233"/>
      <c r="IZK12" s="233"/>
      <c r="IZL12" s="233"/>
      <c r="IZM12" s="233"/>
      <c r="IZN12" s="233"/>
      <c r="IZO12" s="233"/>
      <c r="IZP12" s="233"/>
      <c r="IZQ12" s="233"/>
      <c r="IZR12" s="233"/>
      <c r="IZS12" s="233"/>
      <c r="IZT12" s="233"/>
      <c r="IZU12" s="233"/>
      <c r="IZV12" s="233"/>
      <c r="IZW12" s="233"/>
      <c r="IZX12" s="233"/>
      <c r="IZY12" s="233"/>
      <c r="IZZ12" s="233"/>
      <c r="JAA12" s="233"/>
      <c r="JAB12" s="233"/>
      <c r="JAC12" s="233"/>
      <c r="JAD12" s="233"/>
      <c r="JAE12" s="233"/>
      <c r="JAF12" s="233"/>
      <c r="JAG12" s="233"/>
      <c r="JAH12" s="233"/>
      <c r="JAI12" s="233"/>
      <c r="JAJ12" s="233"/>
      <c r="JAK12" s="233"/>
      <c r="JAL12" s="233"/>
      <c r="JAM12" s="233"/>
      <c r="JAN12" s="233"/>
      <c r="JAO12" s="233"/>
      <c r="JAP12" s="233"/>
      <c r="JAQ12" s="233"/>
      <c r="JAR12" s="233"/>
      <c r="JAS12" s="233"/>
      <c r="JAT12" s="233"/>
      <c r="JAU12" s="233"/>
      <c r="JAV12" s="233"/>
      <c r="JAW12" s="233"/>
      <c r="JAX12" s="233"/>
      <c r="JAY12" s="233"/>
      <c r="JAZ12" s="233"/>
      <c r="JBA12" s="233"/>
      <c r="JBB12" s="233"/>
      <c r="JBC12" s="233"/>
      <c r="JBD12" s="233"/>
      <c r="JBE12" s="233"/>
      <c r="JBF12" s="233"/>
      <c r="JBG12" s="233"/>
      <c r="JBH12" s="233"/>
      <c r="JBI12" s="233"/>
      <c r="JBJ12" s="233"/>
      <c r="JBK12" s="233"/>
      <c r="JBL12" s="233"/>
      <c r="JBM12" s="233"/>
      <c r="JBN12" s="233"/>
      <c r="JBO12" s="233"/>
      <c r="JBP12" s="233"/>
      <c r="JBQ12" s="233"/>
      <c r="JBR12" s="233"/>
      <c r="JBS12" s="233"/>
      <c r="JBT12" s="233"/>
      <c r="JBU12" s="233"/>
      <c r="JBV12" s="233"/>
      <c r="JBW12" s="233"/>
      <c r="JBX12" s="233"/>
      <c r="JBY12" s="233"/>
      <c r="JBZ12" s="233"/>
      <c r="JCA12" s="233"/>
      <c r="JCB12" s="233"/>
      <c r="JCC12" s="233"/>
      <c r="JCD12" s="233"/>
      <c r="JCE12" s="233"/>
      <c r="JCF12" s="233"/>
      <c r="JCG12" s="233"/>
      <c r="JCH12" s="233"/>
      <c r="JCI12" s="233"/>
      <c r="JCJ12" s="233"/>
      <c r="JCK12" s="233"/>
      <c r="JCL12" s="233"/>
      <c r="JCM12" s="233"/>
      <c r="JCN12" s="233"/>
      <c r="JCO12" s="233"/>
      <c r="JCP12" s="233"/>
      <c r="JCQ12" s="233"/>
      <c r="JCR12" s="233"/>
      <c r="JCS12" s="233"/>
      <c r="JCT12" s="233"/>
      <c r="JCU12" s="233"/>
      <c r="JCV12" s="233"/>
      <c r="JCW12" s="233"/>
      <c r="JCX12" s="233"/>
      <c r="JCY12" s="233"/>
      <c r="JCZ12" s="233"/>
      <c r="JDA12" s="233"/>
      <c r="JDB12" s="233"/>
      <c r="JDC12" s="233"/>
      <c r="JDD12" s="233"/>
      <c r="JDE12" s="233"/>
      <c r="JDF12" s="233"/>
      <c r="JDG12" s="233"/>
      <c r="JDH12" s="233"/>
      <c r="JDI12" s="233"/>
      <c r="JDJ12" s="233"/>
      <c r="JDK12" s="233"/>
      <c r="JDL12" s="233"/>
      <c r="JDM12" s="233"/>
      <c r="JDN12" s="233"/>
      <c r="JDO12" s="233"/>
      <c r="JDP12" s="233"/>
      <c r="JDQ12" s="233"/>
      <c r="JDR12" s="233"/>
      <c r="JDS12" s="233"/>
      <c r="JDT12" s="233"/>
      <c r="JDU12" s="233"/>
      <c r="JDV12" s="233"/>
      <c r="JDW12" s="233"/>
      <c r="JDX12" s="233"/>
      <c r="JDY12" s="233"/>
      <c r="JDZ12" s="233"/>
      <c r="JEA12" s="233"/>
      <c r="JEB12" s="233"/>
      <c r="JEC12" s="233"/>
      <c r="JED12" s="233"/>
      <c r="JEE12" s="233"/>
      <c r="JEF12" s="233"/>
      <c r="JEG12" s="233"/>
      <c r="JEH12" s="233"/>
      <c r="JEI12" s="233"/>
      <c r="JEJ12" s="233"/>
      <c r="JEK12" s="233"/>
      <c r="JEL12" s="233"/>
      <c r="JEM12" s="233"/>
      <c r="JEN12" s="233"/>
      <c r="JEO12" s="233"/>
      <c r="JEP12" s="233"/>
      <c r="JEQ12" s="233"/>
      <c r="JER12" s="233"/>
      <c r="JES12" s="233"/>
      <c r="JET12" s="233"/>
      <c r="JEU12" s="233"/>
      <c r="JEV12" s="233"/>
      <c r="JEW12" s="233"/>
      <c r="JEX12" s="233"/>
      <c r="JEY12" s="233"/>
      <c r="JEZ12" s="233"/>
      <c r="JFA12" s="233"/>
      <c r="JFB12" s="233"/>
      <c r="JFC12" s="233"/>
      <c r="JFD12" s="233"/>
      <c r="JFE12" s="233"/>
      <c r="JFF12" s="233"/>
      <c r="JFG12" s="233"/>
      <c r="JFH12" s="233"/>
      <c r="JFI12" s="233"/>
      <c r="JFJ12" s="233"/>
      <c r="JFK12" s="233"/>
      <c r="JFL12" s="233"/>
      <c r="JFM12" s="233"/>
      <c r="JFN12" s="233"/>
      <c r="JFO12" s="233"/>
      <c r="JFP12" s="233"/>
      <c r="JFQ12" s="233"/>
      <c r="JFR12" s="233"/>
      <c r="JFS12" s="233"/>
      <c r="JFT12" s="233"/>
      <c r="JFU12" s="233"/>
      <c r="JFV12" s="233"/>
      <c r="JFW12" s="233"/>
      <c r="JFX12" s="233"/>
      <c r="JFY12" s="233"/>
      <c r="JFZ12" s="233"/>
      <c r="JGA12" s="233"/>
      <c r="JGB12" s="233"/>
      <c r="JGC12" s="233"/>
      <c r="JGD12" s="233"/>
      <c r="JGE12" s="233"/>
      <c r="JGF12" s="233"/>
      <c r="JGG12" s="233"/>
      <c r="JGH12" s="233"/>
      <c r="JGI12" s="233"/>
      <c r="JGJ12" s="233"/>
      <c r="JGK12" s="233"/>
      <c r="JGL12" s="233"/>
      <c r="JGM12" s="233"/>
      <c r="JGN12" s="233"/>
      <c r="JGO12" s="233"/>
      <c r="JGP12" s="233"/>
      <c r="JGQ12" s="233"/>
      <c r="JGR12" s="233"/>
      <c r="JGS12" s="233"/>
      <c r="JGT12" s="233"/>
      <c r="JGU12" s="233"/>
      <c r="JGV12" s="233"/>
      <c r="JGW12" s="233"/>
      <c r="JGX12" s="233"/>
      <c r="JGY12" s="233"/>
      <c r="JGZ12" s="233"/>
      <c r="JHA12" s="233"/>
      <c r="JHB12" s="233"/>
      <c r="JHC12" s="233"/>
      <c r="JHD12" s="233"/>
      <c r="JHE12" s="233"/>
      <c r="JHF12" s="233"/>
      <c r="JHG12" s="233"/>
      <c r="JHH12" s="233"/>
      <c r="JHI12" s="233"/>
      <c r="JHJ12" s="233"/>
      <c r="JHK12" s="233"/>
      <c r="JHL12" s="233"/>
      <c r="JHM12" s="233"/>
      <c r="JHN12" s="233"/>
      <c r="JHO12" s="233"/>
      <c r="JHP12" s="233"/>
      <c r="JHQ12" s="233"/>
      <c r="JHR12" s="233"/>
      <c r="JHS12" s="233"/>
      <c r="JHT12" s="233"/>
      <c r="JHU12" s="233"/>
      <c r="JHV12" s="233"/>
      <c r="JHW12" s="233"/>
      <c r="JHX12" s="233"/>
      <c r="JHY12" s="233"/>
      <c r="JHZ12" s="233"/>
      <c r="JIA12" s="233"/>
      <c r="JIB12" s="233"/>
      <c r="JIC12" s="233"/>
      <c r="JID12" s="233"/>
      <c r="JIE12" s="233"/>
      <c r="JIF12" s="233"/>
      <c r="JIG12" s="233"/>
      <c r="JIH12" s="233"/>
      <c r="JII12" s="233"/>
      <c r="JIJ12" s="233"/>
      <c r="JIK12" s="233"/>
      <c r="JIL12" s="233"/>
      <c r="JIM12" s="233"/>
      <c r="JIN12" s="233"/>
      <c r="JIO12" s="233"/>
      <c r="JIP12" s="233"/>
      <c r="JIQ12" s="233"/>
      <c r="JIR12" s="233"/>
      <c r="JIS12" s="233"/>
      <c r="JIT12" s="233"/>
      <c r="JIU12" s="233"/>
      <c r="JIV12" s="233"/>
      <c r="JIW12" s="233"/>
      <c r="JIX12" s="233"/>
      <c r="JIY12" s="233"/>
      <c r="JIZ12" s="233"/>
      <c r="JJA12" s="233"/>
      <c r="JJB12" s="233"/>
      <c r="JJC12" s="233"/>
      <c r="JJD12" s="233"/>
      <c r="JJE12" s="233"/>
      <c r="JJF12" s="233"/>
      <c r="JJG12" s="233"/>
      <c r="JJH12" s="233"/>
      <c r="JJI12" s="233"/>
      <c r="JJJ12" s="233"/>
      <c r="JJK12" s="233"/>
      <c r="JJL12" s="233"/>
      <c r="JJM12" s="233"/>
      <c r="JJN12" s="233"/>
      <c r="JJO12" s="233"/>
      <c r="JJP12" s="233"/>
      <c r="JJQ12" s="233"/>
      <c r="JJR12" s="233"/>
      <c r="JJS12" s="233"/>
      <c r="JJT12" s="233"/>
      <c r="JJU12" s="233"/>
      <c r="JJV12" s="233"/>
      <c r="JJW12" s="233"/>
      <c r="JJX12" s="233"/>
      <c r="JJY12" s="233"/>
      <c r="JJZ12" s="233"/>
      <c r="JKA12" s="233"/>
      <c r="JKB12" s="233"/>
      <c r="JKC12" s="233"/>
      <c r="JKD12" s="233"/>
      <c r="JKE12" s="233"/>
      <c r="JKF12" s="233"/>
      <c r="JKG12" s="233"/>
      <c r="JKH12" s="233"/>
      <c r="JKI12" s="233"/>
      <c r="JKJ12" s="233"/>
      <c r="JKK12" s="233"/>
      <c r="JKL12" s="233"/>
      <c r="JKM12" s="233"/>
      <c r="JKN12" s="233"/>
      <c r="JKO12" s="233"/>
      <c r="JKP12" s="233"/>
      <c r="JKQ12" s="233"/>
      <c r="JKR12" s="233"/>
      <c r="JKS12" s="233"/>
      <c r="JKT12" s="233"/>
      <c r="JKU12" s="233"/>
      <c r="JKV12" s="233"/>
      <c r="JKW12" s="233"/>
      <c r="JKX12" s="233"/>
      <c r="JKY12" s="233"/>
      <c r="JKZ12" s="233"/>
      <c r="JLA12" s="233"/>
      <c r="JLB12" s="233"/>
      <c r="JLC12" s="233"/>
      <c r="JLD12" s="233"/>
      <c r="JLE12" s="233"/>
      <c r="JLF12" s="233"/>
      <c r="JLG12" s="233"/>
      <c r="JLH12" s="233"/>
      <c r="JLI12" s="233"/>
      <c r="JLJ12" s="233"/>
      <c r="JLK12" s="233"/>
      <c r="JLL12" s="233"/>
      <c r="JLM12" s="233"/>
      <c r="JLN12" s="233"/>
      <c r="JLO12" s="233"/>
      <c r="JLP12" s="233"/>
      <c r="JLQ12" s="233"/>
      <c r="JLR12" s="233"/>
      <c r="JLS12" s="233"/>
      <c r="JLT12" s="233"/>
      <c r="JLU12" s="233"/>
      <c r="JLV12" s="233"/>
      <c r="JLW12" s="233"/>
      <c r="JLX12" s="233"/>
      <c r="JLY12" s="233"/>
      <c r="JLZ12" s="233"/>
      <c r="JMA12" s="233"/>
      <c r="JMB12" s="233"/>
      <c r="JMC12" s="233"/>
      <c r="JMD12" s="233"/>
      <c r="JME12" s="233"/>
      <c r="JMF12" s="233"/>
      <c r="JMG12" s="233"/>
      <c r="JMH12" s="233"/>
      <c r="JMI12" s="233"/>
      <c r="JMJ12" s="233"/>
      <c r="JMK12" s="233"/>
      <c r="JML12" s="233"/>
      <c r="JMM12" s="233"/>
      <c r="JMN12" s="233"/>
      <c r="JMO12" s="233"/>
      <c r="JMP12" s="233"/>
      <c r="JMQ12" s="233"/>
      <c r="JMR12" s="233"/>
      <c r="JMS12" s="233"/>
      <c r="JMT12" s="233"/>
      <c r="JMU12" s="233"/>
      <c r="JMV12" s="233"/>
      <c r="JMW12" s="233"/>
      <c r="JMX12" s="233"/>
      <c r="JMY12" s="233"/>
      <c r="JMZ12" s="233"/>
      <c r="JNA12" s="233"/>
      <c r="JNB12" s="233"/>
      <c r="JNC12" s="233"/>
      <c r="JND12" s="233"/>
      <c r="JNE12" s="233"/>
      <c r="JNF12" s="233"/>
      <c r="JNG12" s="233"/>
      <c r="JNH12" s="233"/>
      <c r="JNI12" s="233"/>
      <c r="JNJ12" s="233"/>
      <c r="JNK12" s="233"/>
      <c r="JNL12" s="233"/>
      <c r="JNM12" s="233"/>
      <c r="JNN12" s="233"/>
      <c r="JNO12" s="233"/>
      <c r="JNP12" s="233"/>
      <c r="JNQ12" s="233"/>
      <c r="JNR12" s="233"/>
      <c r="JNS12" s="233"/>
      <c r="JNT12" s="233"/>
      <c r="JNU12" s="233"/>
      <c r="JNV12" s="233"/>
      <c r="JNW12" s="233"/>
      <c r="JNX12" s="233"/>
      <c r="JNY12" s="233"/>
      <c r="JNZ12" s="233"/>
      <c r="JOA12" s="233"/>
      <c r="JOB12" s="233"/>
      <c r="JOC12" s="233"/>
      <c r="JOD12" s="233"/>
      <c r="JOE12" s="233"/>
      <c r="JOF12" s="233"/>
      <c r="JOG12" s="233"/>
      <c r="JOH12" s="233"/>
      <c r="JOI12" s="233"/>
      <c r="JOJ12" s="233"/>
      <c r="JOK12" s="233"/>
      <c r="JOL12" s="233"/>
      <c r="JOM12" s="233"/>
      <c r="JON12" s="233"/>
      <c r="JOO12" s="233"/>
      <c r="JOP12" s="233"/>
      <c r="JOQ12" s="233"/>
      <c r="JOR12" s="233"/>
      <c r="JOS12" s="233"/>
      <c r="JOT12" s="233"/>
      <c r="JOU12" s="233"/>
      <c r="JOV12" s="233"/>
      <c r="JOW12" s="233"/>
      <c r="JOX12" s="233"/>
      <c r="JOY12" s="233"/>
      <c r="JOZ12" s="233"/>
      <c r="JPA12" s="233"/>
      <c r="JPB12" s="233"/>
      <c r="JPC12" s="233"/>
      <c r="JPD12" s="233"/>
      <c r="JPE12" s="233"/>
      <c r="JPF12" s="233"/>
      <c r="JPG12" s="233"/>
      <c r="JPH12" s="233"/>
      <c r="JPI12" s="233"/>
      <c r="JPJ12" s="233"/>
      <c r="JPK12" s="233"/>
      <c r="JPL12" s="233"/>
      <c r="JPM12" s="233"/>
      <c r="JPN12" s="233"/>
      <c r="JPO12" s="233"/>
      <c r="JPP12" s="233"/>
      <c r="JPQ12" s="233"/>
      <c r="JPR12" s="233"/>
      <c r="JPS12" s="233"/>
      <c r="JPT12" s="233"/>
      <c r="JPU12" s="233"/>
      <c r="JPV12" s="233"/>
      <c r="JPW12" s="233"/>
      <c r="JPX12" s="233"/>
      <c r="JPY12" s="233"/>
      <c r="JPZ12" s="233"/>
      <c r="JQA12" s="233"/>
      <c r="JQB12" s="233"/>
      <c r="JQC12" s="233"/>
      <c r="JQD12" s="233"/>
      <c r="JQE12" s="233"/>
      <c r="JQF12" s="233"/>
      <c r="JQG12" s="233"/>
      <c r="JQH12" s="233"/>
      <c r="JQI12" s="233"/>
      <c r="JQJ12" s="233"/>
      <c r="JQK12" s="233"/>
      <c r="JQL12" s="233"/>
      <c r="JQM12" s="233"/>
      <c r="JQN12" s="233"/>
      <c r="JQO12" s="233"/>
      <c r="JQP12" s="233"/>
      <c r="JQQ12" s="233"/>
      <c r="JQR12" s="233"/>
      <c r="JQS12" s="233"/>
      <c r="JQT12" s="233"/>
      <c r="JQU12" s="233"/>
      <c r="JQV12" s="233"/>
      <c r="JQW12" s="233"/>
      <c r="JQX12" s="233"/>
      <c r="JQY12" s="233"/>
      <c r="JQZ12" s="233"/>
      <c r="JRA12" s="233"/>
      <c r="JRB12" s="233"/>
      <c r="JRC12" s="233"/>
      <c r="JRD12" s="233"/>
      <c r="JRE12" s="233"/>
      <c r="JRF12" s="233"/>
      <c r="JRG12" s="233"/>
      <c r="JRH12" s="233"/>
      <c r="JRI12" s="233"/>
      <c r="JRJ12" s="233"/>
      <c r="JRK12" s="233"/>
      <c r="JRL12" s="233"/>
      <c r="JRM12" s="233"/>
      <c r="JRN12" s="233"/>
      <c r="JRO12" s="233"/>
      <c r="JRP12" s="233"/>
      <c r="JRQ12" s="233"/>
      <c r="JRR12" s="233"/>
      <c r="JRS12" s="233"/>
      <c r="JRT12" s="233"/>
      <c r="JRU12" s="233"/>
      <c r="JRV12" s="233"/>
      <c r="JRW12" s="233"/>
      <c r="JRX12" s="233"/>
      <c r="JRY12" s="233"/>
      <c r="JRZ12" s="233"/>
      <c r="JSA12" s="233"/>
      <c r="JSB12" s="233"/>
      <c r="JSC12" s="233"/>
      <c r="JSD12" s="233"/>
      <c r="JSE12" s="233"/>
      <c r="JSF12" s="233"/>
      <c r="JSG12" s="233"/>
      <c r="JSH12" s="233"/>
      <c r="JSI12" s="233"/>
      <c r="JSJ12" s="233"/>
      <c r="JSK12" s="233"/>
      <c r="JSL12" s="233"/>
      <c r="JSM12" s="233"/>
      <c r="JSN12" s="233"/>
      <c r="JSO12" s="233"/>
      <c r="JSP12" s="233"/>
      <c r="JSQ12" s="233"/>
      <c r="JSR12" s="233"/>
      <c r="JSS12" s="233"/>
      <c r="JST12" s="233"/>
      <c r="JSU12" s="233"/>
      <c r="JSV12" s="233"/>
      <c r="JSW12" s="233"/>
      <c r="JSX12" s="233"/>
      <c r="JSY12" s="233"/>
      <c r="JSZ12" s="233"/>
      <c r="JTA12" s="233"/>
      <c r="JTB12" s="233"/>
      <c r="JTC12" s="233"/>
      <c r="JTD12" s="233"/>
      <c r="JTE12" s="233"/>
      <c r="JTF12" s="233"/>
      <c r="JTG12" s="233"/>
      <c r="JTH12" s="233"/>
      <c r="JTI12" s="233"/>
      <c r="JTJ12" s="233"/>
      <c r="JTK12" s="233"/>
      <c r="JTL12" s="233"/>
      <c r="JTM12" s="233"/>
      <c r="JTN12" s="233"/>
      <c r="JTO12" s="233"/>
      <c r="JTP12" s="233"/>
      <c r="JTQ12" s="233"/>
      <c r="JTR12" s="233"/>
      <c r="JTS12" s="233"/>
      <c r="JTT12" s="233"/>
      <c r="JTU12" s="233"/>
      <c r="JTV12" s="233"/>
      <c r="JTW12" s="233"/>
      <c r="JTX12" s="233"/>
      <c r="JTY12" s="233"/>
      <c r="JTZ12" s="233"/>
      <c r="JUA12" s="233"/>
      <c r="JUB12" s="233"/>
      <c r="JUC12" s="233"/>
      <c r="JUD12" s="233"/>
      <c r="JUE12" s="233"/>
      <c r="JUF12" s="233"/>
      <c r="JUG12" s="233"/>
      <c r="JUH12" s="233"/>
      <c r="JUI12" s="233"/>
      <c r="JUJ12" s="233"/>
      <c r="JUK12" s="233"/>
      <c r="JUL12" s="233"/>
      <c r="JUM12" s="233"/>
      <c r="JUN12" s="233"/>
      <c r="JUO12" s="233"/>
      <c r="JUP12" s="233"/>
      <c r="JUQ12" s="233"/>
      <c r="JUR12" s="233"/>
      <c r="JUS12" s="233"/>
      <c r="JUT12" s="233"/>
      <c r="JUU12" s="233"/>
      <c r="JUV12" s="233"/>
      <c r="JUW12" s="233"/>
      <c r="JUX12" s="233"/>
      <c r="JUY12" s="233"/>
      <c r="JUZ12" s="233"/>
      <c r="JVA12" s="233"/>
      <c r="JVB12" s="233"/>
      <c r="JVC12" s="233"/>
      <c r="JVD12" s="233"/>
      <c r="JVE12" s="233"/>
      <c r="JVF12" s="233"/>
      <c r="JVG12" s="233"/>
      <c r="JVH12" s="233"/>
      <c r="JVI12" s="233"/>
      <c r="JVJ12" s="233"/>
      <c r="JVK12" s="233"/>
      <c r="JVL12" s="233"/>
      <c r="JVM12" s="233"/>
      <c r="JVN12" s="233"/>
      <c r="JVO12" s="233"/>
      <c r="JVP12" s="233"/>
      <c r="JVQ12" s="233"/>
      <c r="JVR12" s="233"/>
      <c r="JVS12" s="233"/>
      <c r="JVT12" s="233"/>
      <c r="JVU12" s="233"/>
      <c r="JVV12" s="233"/>
      <c r="JVW12" s="233"/>
      <c r="JVX12" s="233"/>
      <c r="JVY12" s="233"/>
      <c r="JVZ12" s="233"/>
      <c r="JWA12" s="233"/>
      <c r="JWB12" s="233"/>
      <c r="JWC12" s="233"/>
      <c r="JWD12" s="233"/>
      <c r="JWE12" s="233"/>
      <c r="JWF12" s="233"/>
      <c r="JWG12" s="233"/>
      <c r="JWH12" s="233"/>
      <c r="JWI12" s="233"/>
      <c r="JWJ12" s="233"/>
      <c r="JWK12" s="233"/>
      <c r="JWL12" s="233"/>
      <c r="JWM12" s="233"/>
      <c r="JWN12" s="233"/>
      <c r="JWO12" s="233"/>
      <c r="JWP12" s="233"/>
      <c r="JWQ12" s="233"/>
      <c r="JWR12" s="233"/>
      <c r="JWS12" s="233"/>
      <c r="JWT12" s="233"/>
      <c r="JWU12" s="233"/>
      <c r="JWV12" s="233"/>
      <c r="JWW12" s="233"/>
      <c r="JWX12" s="233"/>
      <c r="JWY12" s="233"/>
      <c r="JWZ12" s="233"/>
      <c r="JXA12" s="233"/>
      <c r="JXB12" s="233"/>
      <c r="JXC12" s="233"/>
      <c r="JXD12" s="233"/>
      <c r="JXE12" s="233"/>
      <c r="JXF12" s="233"/>
      <c r="JXG12" s="233"/>
      <c r="JXH12" s="233"/>
      <c r="JXI12" s="233"/>
      <c r="JXJ12" s="233"/>
      <c r="JXK12" s="233"/>
      <c r="JXL12" s="233"/>
      <c r="JXM12" s="233"/>
      <c r="JXN12" s="233"/>
      <c r="JXO12" s="233"/>
      <c r="JXP12" s="233"/>
      <c r="JXQ12" s="233"/>
      <c r="JXR12" s="233"/>
      <c r="JXS12" s="233"/>
      <c r="JXT12" s="233"/>
      <c r="JXU12" s="233"/>
      <c r="JXV12" s="233"/>
      <c r="JXW12" s="233"/>
      <c r="JXX12" s="233"/>
      <c r="JXY12" s="233"/>
      <c r="JXZ12" s="233"/>
      <c r="JYA12" s="233"/>
      <c r="JYB12" s="233"/>
      <c r="JYC12" s="233"/>
      <c r="JYD12" s="233"/>
      <c r="JYE12" s="233"/>
      <c r="JYF12" s="233"/>
      <c r="JYG12" s="233"/>
      <c r="JYH12" s="233"/>
      <c r="JYI12" s="233"/>
      <c r="JYJ12" s="233"/>
      <c r="JYK12" s="233"/>
      <c r="JYL12" s="233"/>
      <c r="JYM12" s="233"/>
      <c r="JYN12" s="233"/>
      <c r="JYO12" s="233"/>
      <c r="JYP12" s="233"/>
      <c r="JYQ12" s="233"/>
      <c r="JYR12" s="233"/>
      <c r="JYS12" s="233"/>
      <c r="JYT12" s="233"/>
      <c r="JYU12" s="233"/>
      <c r="JYV12" s="233"/>
      <c r="JYW12" s="233"/>
      <c r="JYX12" s="233"/>
      <c r="JYY12" s="233"/>
      <c r="JYZ12" s="233"/>
      <c r="JZA12" s="233"/>
      <c r="JZB12" s="233"/>
      <c r="JZC12" s="233"/>
      <c r="JZD12" s="233"/>
      <c r="JZE12" s="233"/>
      <c r="JZF12" s="233"/>
      <c r="JZG12" s="233"/>
      <c r="JZH12" s="233"/>
      <c r="JZI12" s="233"/>
      <c r="JZJ12" s="233"/>
      <c r="JZK12" s="233"/>
      <c r="JZL12" s="233"/>
      <c r="JZM12" s="233"/>
      <c r="JZN12" s="233"/>
      <c r="JZO12" s="233"/>
      <c r="JZP12" s="233"/>
      <c r="JZQ12" s="233"/>
      <c r="JZR12" s="233"/>
      <c r="JZS12" s="233"/>
      <c r="JZT12" s="233"/>
      <c r="JZU12" s="233"/>
      <c r="JZV12" s="233"/>
      <c r="JZW12" s="233"/>
      <c r="JZX12" s="233"/>
      <c r="JZY12" s="233"/>
      <c r="JZZ12" s="233"/>
      <c r="KAA12" s="233"/>
      <c r="KAB12" s="233"/>
      <c r="KAC12" s="233"/>
      <c r="KAD12" s="233"/>
      <c r="KAE12" s="233"/>
      <c r="KAF12" s="233"/>
      <c r="KAG12" s="233"/>
      <c r="KAH12" s="233"/>
      <c r="KAI12" s="233"/>
      <c r="KAJ12" s="233"/>
      <c r="KAK12" s="233"/>
      <c r="KAL12" s="233"/>
      <c r="KAM12" s="233"/>
      <c r="KAN12" s="233"/>
      <c r="KAO12" s="233"/>
      <c r="KAP12" s="233"/>
      <c r="KAQ12" s="233"/>
      <c r="KAR12" s="233"/>
      <c r="KAS12" s="233"/>
      <c r="KAT12" s="233"/>
      <c r="KAU12" s="233"/>
      <c r="KAV12" s="233"/>
      <c r="KAW12" s="233"/>
      <c r="KAX12" s="233"/>
      <c r="KAY12" s="233"/>
      <c r="KAZ12" s="233"/>
      <c r="KBA12" s="233"/>
      <c r="KBB12" s="233"/>
      <c r="KBC12" s="233"/>
      <c r="KBD12" s="233"/>
      <c r="KBE12" s="233"/>
      <c r="KBF12" s="233"/>
      <c r="KBG12" s="233"/>
      <c r="KBH12" s="233"/>
      <c r="KBI12" s="233"/>
      <c r="KBJ12" s="233"/>
      <c r="KBK12" s="233"/>
      <c r="KBL12" s="233"/>
      <c r="KBM12" s="233"/>
      <c r="KBN12" s="233"/>
      <c r="KBO12" s="233"/>
      <c r="KBP12" s="233"/>
      <c r="KBQ12" s="233"/>
      <c r="KBR12" s="233"/>
      <c r="KBS12" s="233"/>
      <c r="KBT12" s="233"/>
      <c r="KBU12" s="233"/>
      <c r="KBV12" s="233"/>
      <c r="KBW12" s="233"/>
      <c r="KBX12" s="233"/>
      <c r="KBY12" s="233"/>
      <c r="KBZ12" s="233"/>
      <c r="KCA12" s="233"/>
      <c r="KCB12" s="233"/>
      <c r="KCC12" s="233"/>
      <c r="KCD12" s="233"/>
      <c r="KCE12" s="233"/>
      <c r="KCF12" s="233"/>
      <c r="KCG12" s="233"/>
      <c r="KCH12" s="233"/>
      <c r="KCI12" s="233"/>
      <c r="KCJ12" s="233"/>
      <c r="KCK12" s="233"/>
      <c r="KCL12" s="233"/>
      <c r="KCM12" s="233"/>
      <c r="KCN12" s="233"/>
      <c r="KCO12" s="233"/>
      <c r="KCP12" s="233"/>
      <c r="KCQ12" s="233"/>
      <c r="KCR12" s="233"/>
      <c r="KCS12" s="233"/>
      <c r="KCT12" s="233"/>
      <c r="KCU12" s="233"/>
      <c r="KCV12" s="233"/>
      <c r="KCW12" s="233"/>
      <c r="KCX12" s="233"/>
      <c r="KCY12" s="233"/>
      <c r="KCZ12" s="233"/>
      <c r="KDA12" s="233"/>
      <c r="KDB12" s="233"/>
      <c r="KDC12" s="233"/>
      <c r="KDD12" s="233"/>
      <c r="KDE12" s="233"/>
      <c r="KDF12" s="233"/>
      <c r="KDG12" s="233"/>
      <c r="KDH12" s="233"/>
      <c r="KDI12" s="233"/>
      <c r="KDJ12" s="233"/>
      <c r="KDK12" s="233"/>
      <c r="KDL12" s="233"/>
      <c r="KDM12" s="233"/>
      <c r="KDN12" s="233"/>
      <c r="KDO12" s="233"/>
      <c r="KDP12" s="233"/>
      <c r="KDQ12" s="233"/>
      <c r="KDR12" s="233"/>
      <c r="KDS12" s="233"/>
      <c r="KDT12" s="233"/>
      <c r="KDU12" s="233"/>
      <c r="KDV12" s="233"/>
      <c r="KDW12" s="233"/>
      <c r="KDX12" s="233"/>
      <c r="KDY12" s="233"/>
      <c r="KDZ12" s="233"/>
      <c r="KEA12" s="233"/>
      <c r="KEB12" s="233"/>
      <c r="KEC12" s="233"/>
      <c r="KED12" s="233"/>
      <c r="KEE12" s="233"/>
      <c r="KEF12" s="233"/>
      <c r="KEG12" s="233"/>
      <c r="KEH12" s="233"/>
      <c r="KEI12" s="233"/>
      <c r="KEJ12" s="233"/>
      <c r="KEK12" s="233"/>
      <c r="KEL12" s="233"/>
      <c r="KEM12" s="233"/>
      <c r="KEN12" s="233"/>
      <c r="KEO12" s="233"/>
      <c r="KEP12" s="233"/>
      <c r="KEQ12" s="233"/>
      <c r="KER12" s="233"/>
      <c r="KES12" s="233"/>
      <c r="KET12" s="233"/>
      <c r="KEU12" s="233"/>
      <c r="KEV12" s="233"/>
      <c r="KEW12" s="233"/>
      <c r="KEX12" s="233"/>
      <c r="KEY12" s="233"/>
      <c r="KEZ12" s="233"/>
      <c r="KFA12" s="233"/>
      <c r="KFB12" s="233"/>
      <c r="KFC12" s="233"/>
      <c r="KFD12" s="233"/>
      <c r="KFE12" s="233"/>
      <c r="KFF12" s="233"/>
      <c r="KFG12" s="233"/>
      <c r="KFH12" s="233"/>
      <c r="KFI12" s="233"/>
      <c r="KFJ12" s="233"/>
      <c r="KFK12" s="233"/>
      <c r="KFL12" s="233"/>
      <c r="KFM12" s="233"/>
      <c r="KFN12" s="233"/>
      <c r="KFO12" s="233"/>
      <c r="KFP12" s="233"/>
      <c r="KFQ12" s="233"/>
      <c r="KFR12" s="233"/>
      <c r="KFS12" s="233"/>
      <c r="KFT12" s="233"/>
      <c r="KFU12" s="233"/>
      <c r="KFV12" s="233"/>
      <c r="KFW12" s="233"/>
      <c r="KFX12" s="233"/>
      <c r="KFY12" s="233"/>
      <c r="KFZ12" s="233"/>
      <c r="KGA12" s="233"/>
      <c r="KGB12" s="233"/>
      <c r="KGC12" s="233"/>
      <c r="KGD12" s="233"/>
      <c r="KGE12" s="233"/>
      <c r="KGF12" s="233"/>
      <c r="KGG12" s="233"/>
      <c r="KGH12" s="233"/>
      <c r="KGI12" s="233"/>
      <c r="KGJ12" s="233"/>
      <c r="KGK12" s="233"/>
      <c r="KGL12" s="233"/>
      <c r="KGM12" s="233"/>
      <c r="KGN12" s="233"/>
      <c r="KGO12" s="233"/>
      <c r="KGP12" s="233"/>
      <c r="KGQ12" s="233"/>
      <c r="KGR12" s="233"/>
      <c r="KGS12" s="233"/>
      <c r="KGT12" s="233"/>
      <c r="KGU12" s="233"/>
      <c r="KGV12" s="233"/>
      <c r="KGW12" s="233"/>
      <c r="KGX12" s="233"/>
      <c r="KGY12" s="233"/>
      <c r="KGZ12" s="233"/>
      <c r="KHA12" s="233"/>
      <c r="KHB12" s="233"/>
      <c r="KHC12" s="233"/>
      <c r="KHD12" s="233"/>
      <c r="KHE12" s="233"/>
      <c r="KHF12" s="233"/>
      <c r="KHG12" s="233"/>
      <c r="KHH12" s="233"/>
      <c r="KHI12" s="233"/>
      <c r="KHJ12" s="233"/>
      <c r="KHK12" s="233"/>
      <c r="KHL12" s="233"/>
      <c r="KHM12" s="233"/>
      <c r="KHN12" s="233"/>
      <c r="KHO12" s="233"/>
      <c r="KHP12" s="233"/>
      <c r="KHQ12" s="233"/>
      <c r="KHR12" s="233"/>
      <c r="KHS12" s="233"/>
      <c r="KHT12" s="233"/>
      <c r="KHU12" s="233"/>
      <c r="KHV12" s="233"/>
      <c r="KHW12" s="233"/>
      <c r="KHX12" s="233"/>
      <c r="KHY12" s="233"/>
      <c r="KHZ12" s="233"/>
      <c r="KIA12" s="233"/>
      <c r="KIB12" s="233"/>
      <c r="KIC12" s="233"/>
      <c r="KID12" s="233"/>
      <c r="KIE12" s="233"/>
      <c r="KIF12" s="233"/>
      <c r="KIG12" s="233"/>
      <c r="KIH12" s="233"/>
      <c r="KII12" s="233"/>
      <c r="KIJ12" s="233"/>
      <c r="KIK12" s="233"/>
      <c r="KIL12" s="233"/>
      <c r="KIM12" s="233"/>
      <c r="KIN12" s="233"/>
      <c r="KIO12" s="233"/>
      <c r="KIP12" s="233"/>
      <c r="KIQ12" s="233"/>
      <c r="KIR12" s="233"/>
      <c r="KIS12" s="233"/>
      <c r="KIT12" s="233"/>
      <c r="KIU12" s="233"/>
      <c r="KIV12" s="233"/>
      <c r="KIW12" s="233"/>
      <c r="KIX12" s="233"/>
      <c r="KIY12" s="233"/>
      <c r="KIZ12" s="233"/>
      <c r="KJA12" s="233"/>
      <c r="KJB12" s="233"/>
      <c r="KJC12" s="233"/>
      <c r="KJD12" s="233"/>
      <c r="KJE12" s="233"/>
      <c r="KJF12" s="233"/>
      <c r="KJG12" s="233"/>
      <c r="KJH12" s="233"/>
      <c r="KJI12" s="233"/>
      <c r="KJJ12" s="233"/>
      <c r="KJK12" s="233"/>
      <c r="KJL12" s="233"/>
      <c r="KJM12" s="233"/>
      <c r="KJN12" s="233"/>
      <c r="KJO12" s="233"/>
      <c r="KJP12" s="233"/>
      <c r="KJQ12" s="233"/>
      <c r="KJR12" s="233"/>
      <c r="KJS12" s="233"/>
      <c r="KJT12" s="233"/>
      <c r="KJU12" s="233"/>
      <c r="KJV12" s="233"/>
      <c r="KJW12" s="233"/>
      <c r="KJX12" s="233"/>
      <c r="KJY12" s="233"/>
      <c r="KJZ12" s="233"/>
      <c r="KKA12" s="233"/>
      <c r="KKB12" s="233"/>
      <c r="KKC12" s="233"/>
      <c r="KKD12" s="233"/>
      <c r="KKE12" s="233"/>
      <c r="KKF12" s="233"/>
      <c r="KKG12" s="233"/>
      <c r="KKH12" s="233"/>
      <c r="KKI12" s="233"/>
      <c r="KKJ12" s="233"/>
      <c r="KKK12" s="233"/>
      <c r="KKL12" s="233"/>
      <c r="KKM12" s="233"/>
      <c r="KKN12" s="233"/>
      <c r="KKO12" s="233"/>
      <c r="KKP12" s="233"/>
      <c r="KKQ12" s="233"/>
      <c r="KKR12" s="233"/>
      <c r="KKS12" s="233"/>
      <c r="KKT12" s="233"/>
      <c r="KKU12" s="233"/>
      <c r="KKV12" s="233"/>
      <c r="KKW12" s="233"/>
      <c r="KKX12" s="233"/>
      <c r="KKY12" s="233"/>
      <c r="KKZ12" s="233"/>
      <c r="KLA12" s="233"/>
      <c r="KLB12" s="233"/>
      <c r="KLC12" s="233"/>
      <c r="KLD12" s="233"/>
      <c r="KLE12" s="233"/>
      <c r="KLF12" s="233"/>
      <c r="KLG12" s="233"/>
      <c r="KLH12" s="233"/>
      <c r="KLI12" s="233"/>
      <c r="KLJ12" s="233"/>
      <c r="KLK12" s="233"/>
      <c r="KLL12" s="233"/>
      <c r="KLM12" s="233"/>
      <c r="KLN12" s="233"/>
      <c r="KLO12" s="233"/>
      <c r="KLP12" s="233"/>
      <c r="KLQ12" s="233"/>
      <c r="KLR12" s="233"/>
      <c r="KLS12" s="233"/>
      <c r="KLT12" s="233"/>
      <c r="KLU12" s="233"/>
      <c r="KLV12" s="233"/>
      <c r="KLW12" s="233"/>
      <c r="KLX12" s="233"/>
      <c r="KLY12" s="233"/>
      <c r="KLZ12" s="233"/>
      <c r="KMA12" s="233"/>
      <c r="KMB12" s="233"/>
      <c r="KMC12" s="233"/>
      <c r="KMD12" s="233"/>
      <c r="KME12" s="233"/>
      <c r="KMF12" s="233"/>
      <c r="KMG12" s="233"/>
      <c r="KMH12" s="233"/>
      <c r="KMI12" s="233"/>
      <c r="KMJ12" s="233"/>
      <c r="KMK12" s="233"/>
      <c r="KML12" s="233"/>
      <c r="KMM12" s="233"/>
      <c r="KMN12" s="233"/>
      <c r="KMO12" s="233"/>
      <c r="KMP12" s="233"/>
      <c r="KMQ12" s="233"/>
      <c r="KMR12" s="233"/>
      <c r="KMS12" s="233"/>
      <c r="KMT12" s="233"/>
      <c r="KMU12" s="233"/>
      <c r="KMV12" s="233"/>
      <c r="KMW12" s="233"/>
      <c r="KMX12" s="233"/>
      <c r="KMY12" s="233"/>
      <c r="KMZ12" s="233"/>
      <c r="KNA12" s="233"/>
      <c r="KNB12" s="233"/>
      <c r="KNC12" s="233"/>
      <c r="KND12" s="233"/>
      <c r="KNE12" s="233"/>
      <c r="KNF12" s="233"/>
      <c r="KNG12" s="233"/>
      <c r="KNH12" s="233"/>
      <c r="KNI12" s="233"/>
      <c r="KNJ12" s="233"/>
      <c r="KNK12" s="233"/>
      <c r="KNL12" s="233"/>
      <c r="KNM12" s="233"/>
      <c r="KNN12" s="233"/>
      <c r="KNO12" s="233"/>
      <c r="KNP12" s="233"/>
      <c r="KNQ12" s="233"/>
      <c r="KNR12" s="233"/>
      <c r="KNS12" s="233"/>
      <c r="KNT12" s="233"/>
      <c r="KNU12" s="233"/>
      <c r="KNV12" s="233"/>
      <c r="KNW12" s="233"/>
      <c r="KNX12" s="233"/>
      <c r="KNY12" s="233"/>
      <c r="KNZ12" s="233"/>
      <c r="KOA12" s="233"/>
      <c r="KOB12" s="233"/>
      <c r="KOC12" s="233"/>
      <c r="KOD12" s="233"/>
      <c r="KOE12" s="233"/>
      <c r="KOF12" s="233"/>
      <c r="KOG12" s="233"/>
      <c r="KOH12" s="233"/>
      <c r="KOI12" s="233"/>
      <c r="KOJ12" s="233"/>
      <c r="KOK12" s="233"/>
      <c r="KOL12" s="233"/>
      <c r="KOM12" s="233"/>
      <c r="KON12" s="233"/>
      <c r="KOO12" s="233"/>
      <c r="KOP12" s="233"/>
      <c r="KOQ12" s="233"/>
      <c r="KOR12" s="233"/>
      <c r="KOS12" s="233"/>
      <c r="KOT12" s="233"/>
      <c r="KOU12" s="233"/>
      <c r="KOV12" s="233"/>
      <c r="KOW12" s="233"/>
      <c r="KOX12" s="233"/>
      <c r="KOY12" s="233"/>
      <c r="KOZ12" s="233"/>
      <c r="KPA12" s="233"/>
      <c r="KPB12" s="233"/>
      <c r="KPC12" s="233"/>
      <c r="KPD12" s="233"/>
      <c r="KPE12" s="233"/>
      <c r="KPF12" s="233"/>
      <c r="KPG12" s="233"/>
      <c r="KPH12" s="233"/>
      <c r="KPI12" s="233"/>
      <c r="KPJ12" s="233"/>
      <c r="KPK12" s="233"/>
      <c r="KPL12" s="233"/>
      <c r="KPM12" s="233"/>
      <c r="KPN12" s="233"/>
      <c r="KPO12" s="233"/>
      <c r="KPP12" s="233"/>
      <c r="KPQ12" s="233"/>
      <c r="KPR12" s="233"/>
      <c r="KPS12" s="233"/>
      <c r="KPT12" s="233"/>
      <c r="KPU12" s="233"/>
      <c r="KPV12" s="233"/>
      <c r="KPW12" s="233"/>
      <c r="KPX12" s="233"/>
      <c r="KPY12" s="233"/>
      <c r="KPZ12" s="233"/>
      <c r="KQA12" s="233"/>
      <c r="KQB12" s="233"/>
      <c r="KQC12" s="233"/>
      <c r="KQD12" s="233"/>
      <c r="KQE12" s="233"/>
      <c r="KQF12" s="233"/>
      <c r="KQG12" s="233"/>
      <c r="KQH12" s="233"/>
      <c r="KQI12" s="233"/>
      <c r="KQJ12" s="233"/>
      <c r="KQK12" s="233"/>
      <c r="KQL12" s="233"/>
      <c r="KQM12" s="233"/>
      <c r="KQN12" s="233"/>
      <c r="KQO12" s="233"/>
      <c r="KQP12" s="233"/>
      <c r="KQQ12" s="233"/>
      <c r="KQR12" s="233"/>
      <c r="KQS12" s="233"/>
      <c r="KQT12" s="233"/>
      <c r="KQU12" s="233"/>
      <c r="KQV12" s="233"/>
      <c r="KQW12" s="233"/>
      <c r="KQX12" s="233"/>
      <c r="KQY12" s="233"/>
      <c r="KQZ12" s="233"/>
      <c r="KRA12" s="233"/>
      <c r="KRB12" s="233"/>
      <c r="KRC12" s="233"/>
      <c r="KRD12" s="233"/>
      <c r="KRE12" s="233"/>
      <c r="KRF12" s="233"/>
      <c r="KRG12" s="233"/>
      <c r="KRH12" s="233"/>
      <c r="KRI12" s="233"/>
      <c r="KRJ12" s="233"/>
      <c r="KRK12" s="233"/>
      <c r="KRL12" s="233"/>
      <c r="KRM12" s="233"/>
      <c r="KRN12" s="233"/>
      <c r="KRO12" s="233"/>
      <c r="KRP12" s="233"/>
      <c r="KRQ12" s="233"/>
      <c r="KRR12" s="233"/>
      <c r="KRS12" s="233"/>
      <c r="KRT12" s="233"/>
      <c r="KRU12" s="233"/>
      <c r="KRV12" s="233"/>
      <c r="KRW12" s="233"/>
      <c r="KRX12" s="233"/>
      <c r="KRY12" s="233"/>
      <c r="KRZ12" s="233"/>
      <c r="KSA12" s="233"/>
      <c r="KSB12" s="233"/>
      <c r="KSC12" s="233"/>
      <c r="KSD12" s="233"/>
      <c r="KSE12" s="233"/>
      <c r="KSF12" s="233"/>
      <c r="KSG12" s="233"/>
      <c r="KSH12" s="233"/>
      <c r="KSI12" s="233"/>
      <c r="KSJ12" s="233"/>
      <c r="KSK12" s="233"/>
      <c r="KSL12" s="233"/>
      <c r="KSM12" s="233"/>
      <c r="KSN12" s="233"/>
      <c r="KSO12" s="233"/>
      <c r="KSP12" s="233"/>
      <c r="KSQ12" s="233"/>
      <c r="KSR12" s="233"/>
      <c r="KSS12" s="233"/>
      <c r="KST12" s="233"/>
      <c r="KSU12" s="233"/>
      <c r="KSV12" s="233"/>
      <c r="KSW12" s="233"/>
      <c r="KSX12" s="233"/>
      <c r="KSY12" s="233"/>
      <c r="KSZ12" s="233"/>
      <c r="KTA12" s="233"/>
      <c r="KTB12" s="233"/>
      <c r="KTC12" s="233"/>
      <c r="KTD12" s="233"/>
      <c r="KTE12" s="233"/>
      <c r="KTF12" s="233"/>
      <c r="KTG12" s="233"/>
      <c r="KTH12" s="233"/>
      <c r="KTI12" s="233"/>
      <c r="KTJ12" s="233"/>
      <c r="KTK12" s="233"/>
      <c r="KTL12" s="233"/>
      <c r="KTM12" s="233"/>
      <c r="KTN12" s="233"/>
      <c r="KTO12" s="233"/>
      <c r="KTP12" s="233"/>
      <c r="KTQ12" s="233"/>
      <c r="KTR12" s="233"/>
      <c r="KTS12" s="233"/>
      <c r="KTT12" s="233"/>
      <c r="KTU12" s="233"/>
      <c r="KTV12" s="233"/>
      <c r="KTW12" s="233"/>
      <c r="KTX12" s="233"/>
      <c r="KTY12" s="233"/>
      <c r="KTZ12" s="233"/>
      <c r="KUA12" s="233"/>
      <c r="KUB12" s="233"/>
      <c r="KUC12" s="233"/>
      <c r="KUD12" s="233"/>
      <c r="KUE12" s="233"/>
      <c r="KUF12" s="233"/>
      <c r="KUG12" s="233"/>
      <c r="KUH12" s="233"/>
      <c r="KUI12" s="233"/>
      <c r="KUJ12" s="233"/>
      <c r="KUK12" s="233"/>
      <c r="KUL12" s="233"/>
      <c r="KUM12" s="233"/>
      <c r="KUN12" s="233"/>
      <c r="KUO12" s="233"/>
      <c r="KUP12" s="233"/>
      <c r="KUQ12" s="233"/>
      <c r="KUR12" s="233"/>
      <c r="KUS12" s="233"/>
      <c r="KUT12" s="233"/>
      <c r="KUU12" s="233"/>
      <c r="KUV12" s="233"/>
      <c r="KUW12" s="233"/>
      <c r="KUX12" s="233"/>
      <c r="KUY12" s="233"/>
      <c r="KUZ12" s="233"/>
      <c r="KVA12" s="233"/>
      <c r="KVB12" s="233"/>
      <c r="KVC12" s="233"/>
      <c r="KVD12" s="233"/>
      <c r="KVE12" s="233"/>
      <c r="KVF12" s="233"/>
      <c r="KVG12" s="233"/>
      <c r="KVH12" s="233"/>
      <c r="KVI12" s="233"/>
      <c r="KVJ12" s="233"/>
      <c r="KVK12" s="233"/>
      <c r="KVL12" s="233"/>
      <c r="KVM12" s="233"/>
      <c r="KVN12" s="233"/>
      <c r="KVO12" s="233"/>
      <c r="KVP12" s="233"/>
      <c r="KVQ12" s="233"/>
      <c r="KVR12" s="233"/>
      <c r="KVS12" s="233"/>
      <c r="KVT12" s="233"/>
      <c r="KVU12" s="233"/>
      <c r="KVV12" s="233"/>
      <c r="KVW12" s="233"/>
      <c r="KVX12" s="233"/>
      <c r="KVY12" s="233"/>
      <c r="KVZ12" s="233"/>
      <c r="KWA12" s="233"/>
      <c r="KWB12" s="233"/>
      <c r="KWC12" s="233"/>
      <c r="KWD12" s="233"/>
      <c r="KWE12" s="233"/>
      <c r="KWF12" s="233"/>
      <c r="KWG12" s="233"/>
      <c r="KWH12" s="233"/>
      <c r="KWI12" s="233"/>
      <c r="KWJ12" s="233"/>
      <c r="KWK12" s="233"/>
      <c r="KWL12" s="233"/>
      <c r="KWM12" s="233"/>
      <c r="KWN12" s="233"/>
      <c r="KWO12" s="233"/>
      <c r="KWP12" s="233"/>
      <c r="KWQ12" s="233"/>
      <c r="KWR12" s="233"/>
      <c r="KWS12" s="233"/>
      <c r="KWT12" s="233"/>
      <c r="KWU12" s="233"/>
      <c r="KWV12" s="233"/>
      <c r="KWW12" s="233"/>
      <c r="KWX12" s="233"/>
      <c r="KWY12" s="233"/>
      <c r="KWZ12" s="233"/>
      <c r="KXA12" s="233"/>
      <c r="KXB12" s="233"/>
      <c r="KXC12" s="233"/>
      <c r="KXD12" s="233"/>
      <c r="KXE12" s="233"/>
      <c r="KXF12" s="233"/>
      <c r="KXG12" s="233"/>
      <c r="KXH12" s="233"/>
      <c r="KXI12" s="233"/>
      <c r="KXJ12" s="233"/>
      <c r="KXK12" s="233"/>
      <c r="KXL12" s="233"/>
      <c r="KXM12" s="233"/>
      <c r="KXN12" s="233"/>
      <c r="KXO12" s="233"/>
      <c r="KXP12" s="233"/>
      <c r="KXQ12" s="233"/>
      <c r="KXR12" s="233"/>
      <c r="KXS12" s="233"/>
      <c r="KXT12" s="233"/>
      <c r="KXU12" s="233"/>
      <c r="KXV12" s="233"/>
      <c r="KXW12" s="233"/>
      <c r="KXX12" s="233"/>
      <c r="KXY12" s="233"/>
      <c r="KXZ12" s="233"/>
      <c r="KYA12" s="233"/>
      <c r="KYB12" s="233"/>
      <c r="KYC12" s="233"/>
      <c r="KYD12" s="233"/>
      <c r="KYE12" s="233"/>
      <c r="KYF12" s="233"/>
      <c r="KYG12" s="233"/>
      <c r="KYH12" s="233"/>
      <c r="KYI12" s="233"/>
      <c r="KYJ12" s="233"/>
      <c r="KYK12" s="233"/>
      <c r="KYL12" s="233"/>
      <c r="KYM12" s="233"/>
      <c r="KYN12" s="233"/>
      <c r="KYO12" s="233"/>
      <c r="KYP12" s="233"/>
      <c r="KYQ12" s="233"/>
      <c r="KYR12" s="233"/>
      <c r="KYS12" s="233"/>
      <c r="KYT12" s="233"/>
      <c r="KYU12" s="233"/>
      <c r="KYV12" s="233"/>
      <c r="KYW12" s="233"/>
      <c r="KYX12" s="233"/>
      <c r="KYY12" s="233"/>
      <c r="KYZ12" s="233"/>
      <c r="KZA12" s="233"/>
      <c r="KZB12" s="233"/>
      <c r="KZC12" s="233"/>
      <c r="KZD12" s="233"/>
      <c r="KZE12" s="233"/>
      <c r="KZF12" s="233"/>
      <c r="KZG12" s="233"/>
      <c r="KZH12" s="233"/>
      <c r="KZI12" s="233"/>
      <c r="KZJ12" s="233"/>
      <c r="KZK12" s="233"/>
      <c r="KZL12" s="233"/>
      <c r="KZM12" s="233"/>
      <c r="KZN12" s="233"/>
      <c r="KZO12" s="233"/>
      <c r="KZP12" s="233"/>
      <c r="KZQ12" s="233"/>
      <c r="KZR12" s="233"/>
      <c r="KZS12" s="233"/>
      <c r="KZT12" s="233"/>
      <c r="KZU12" s="233"/>
      <c r="KZV12" s="233"/>
      <c r="KZW12" s="233"/>
      <c r="KZX12" s="233"/>
      <c r="KZY12" s="233"/>
      <c r="KZZ12" s="233"/>
      <c r="LAA12" s="233"/>
      <c r="LAB12" s="233"/>
      <c r="LAC12" s="233"/>
      <c r="LAD12" s="233"/>
      <c r="LAE12" s="233"/>
      <c r="LAF12" s="233"/>
      <c r="LAG12" s="233"/>
      <c r="LAH12" s="233"/>
      <c r="LAI12" s="233"/>
      <c r="LAJ12" s="233"/>
      <c r="LAK12" s="233"/>
      <c r="LAL12" s="233"/>
      <c r="LAM12" s="233"/>
      <c r="LAN12" s="233"/>
      <c r="LAO12" s="233"/>
      <c r="LAP12" s="233"/>
      <c r="LAQ12" s="233"/>
      <c r="LAR12" s="233"/>
      <c r="LAS12" s="233"/>
      <c r="LAT12" s="233"/>
      <c r="LAU12" s="233"/>
      <c r="LAV12" s="233"/>
      <c r="LAW12" s="233"/>
      <c r="LAX12" s="233"/>
      <c r="LAY12" s="233"/>
      <c r="LAZ12" s="233"/>
      <c r="LBA12" s="233"/>
      <c r="LBB12" s="233"/>
      <c r="LBC12" s="233"/>
      <c r="LBD12" s="233"/>
      <c r="LBE12" s="233"/>
      <c r="LBF12" s="233"/>
      <c r="LBG12" s="233"/>
      <c r="LBH12" s="233"/>
      <c r="LBI12" s="233"/>
      <c r="LBJ12" s="233"/>
      <c r="LBK12" s="233"/>
      <c r="LBL12" s="233"/>
      <c r="LBM12" s="233"/>
      <c r="LBN12" s="233"/>
      <c r="LBO12" s="233"/>
      <c r="LBP12" s="233"/>
      <c r="LBQ12" s="233"/>
      <c r="LBR12" s="233"/>
      <c r="LBS12" s="233"/>
      <c r="LBT12" s="233"/>
      <c r="LBU12" s="233"/>
      <c r="LBV12" s="233"/>
      <c r="LBW12" s="233"/>
      <c r="LBX12" s="233"/>
      <c r="LBY12" s="233"/>
      <c r="LBZ12" s="233"/>
      <c r="LCA12" s="233"/>
      <c r="LCB12" s="233"/>
      <c r="LCC12" s="233"/>
      <c r="LCD12" s="233"/>
      <c r="LCE12" s="233"/>
      <c r="LCF12" s="233"/>
      <c r="LCG12" s="233"/>
      <c r="LCH12" s="233"/>
      <c r="LCI12" s="233"/>
      <c r="LCJ12" s="233"/>
      <c r="LCK12" s="233"/>
      <c r="LCL12" s="233"/>
      <c r="LCM12" s="233"/>
      <c r="LCN12" s="233"/>
      <c r="LCO12" s="233"/>
      <c r="LCP12" s="233"/>
      <c r="LCQ12" s="233"/>
      <c r="LCR12" s="233"/>
      <c r="LCS12" s="233"/>
      <c r="LCT12" s="233"/>
      <c r="LCU12" s="233"/>
      <c r="LCV12" s="233"/>
      <c r="LCW12" s="233"/>
      <c r="LCX12" s="233"/>
      <c r="LCY12" s="233"/>
      <c r="LCZ12" s="233"/>
      <c r="LDA12" s="233"/>
      <c r="LDB12" s="233"/>
      <c r="LDC12" s="233"/>
      <c r="LDD12" s="233"/>
      <c r="LDE12" s="233"/>
      <c r="LDF12" s="233"/>
      <c r="LDG12" s="233"/>
      <c r="LDH12" s="233"/>
      <c r="LDI12" s="233"/>
      <c r="LDJ12" s="233"/>
      <c r="LDK12" s="233"/>
      <c r="LDL12" s="233"/>
      <c r="LDM12" s="233"/>
      <c r="LDN12" s="233"/>
      <c r="LDO12" s="233"/>
      <c r="LDP12" s="233"/>
      <c r="LDQ12" s="233"/>
      <c r="LDR12" s="233"/>
      <c r="LDS12" s="233"/>
      <c r="LDT12" s="233"/>
      <c r="LDU12" s="233"/>
      <c r="LDV12" s="233"/>
      <c r="LDW12" s="233"/>
      <c r="LDX12" s="233"/>
      <c r="LDY12" s="233"/>
      <c r="LDZ12" s="233"/>
      <c r="LEA12" s="233"/>
      <c r="LEB12" s="233"/>
      <c r="LEC12" s="233"/>
      <c r="LED12" s="233"/>
      <c r="LEE12" s="233"/>
      <c r="LEF12" s="233"/>
      <c r="LEG12" s="233"/>
      <c r="LEH12" s="233"/>
      <c r="LEI12" s="233"/>
      <c r="LEJ12" s="233"/>
      <c r="LEK12" s="233"/>
      <c r="LEL12" s="233"/>
      <c r="LEM12" s="233"/>
      <c r="LEN12" s="233"/>
      <c r="LEO12" s="233"/>
      <c r="LEP12" s="233"/>
      <c r="LEQ12" s="233"/>
      <c r="LER12" s="233"/>
      <c r="LES12" s="233"/>
      <c r="LET12" s="233"/>
      <c r="LEU12" s="233"/>
      <c r="LEV12" s="233"/>
      <c r="LEW12" s="233"/>
      <c r="LEX12" s="233"/>
      <c r="LEY12" s="233"/>
      <c r="LEZ12" s="233"/>
      <c r="LFA12" s="233"/>
      <c r="LFB12" s="233"/>
      <c r="LFC12" s="233"/>
      <c r="LFD12" s="233"/>
      <c r="LFE12" s="233"/>
      <c r="LFF12" s="233"/>
      <c r="LFG12" s="233"/>
      <c r="LFH12" s="233"/>
      <c r="LFI12" s="233"/>
      <c r="LFJ12" s="233"/>
      <c r="LFK12" s="233"/>
      <c r="LFL12" s="233"/>
      <c r="LFM12" s="233"/>
      <c r="LFN12" s="233"/>
      <c r="LFO12" s="233"/>
      <c r="LFP12" s="233"/>
      <c r="LFQ12" s="233"/>
      <c r="LFR12" s="233"/>
      <c r="LFS12" s="233"/>
      <c r="LFT12" s="233"/>
      <c r="LFU12" s="233"/>
      <c r="LFV12" s="233"/>
      <c r="LFW12" s="233"/>
      <c r="LFX12" s="233"/>
      <c r="LFY12" s="233"/>
      <c r="LFZ12" s="233"/>
      <c r="LGA12" s="233"/>
      <c r="LGB12" s="233"/>
      <c r="LGC12" s="233"/>
      <c r="LGD12" s="233"/>
      <c r="LGE12" s="233"/>
      <c r="LGF12" s="233"/>
      <c r="LGG12" s="233"/>
      <c r="LGH12" s="233"/>
      <c r="LGI12" s="233"/>
      <c r="LGJ12" s="233"/>
      <c r="LGK12" s="233"/>
      <c r="LGL12" s="233"/>
      <c r="LGM12" s="233"/>
      <c r="LGN12" s="233"/>
      <c r="LGO12" s="233"/>
      <c r="LGP12" s="233"/>
      <c r="LGQ12" s="233"/>
      <c r="LGR12" s="233"/>
      <c r="LGS12" s="233"/>
      <c r="LGT12" s="233"/>
      <c r="LGU12" s="233"/>
      <c r="LGV12" s="233"/>
      <c r="LGW12" s="233"/>
      <c r="LGX12" s="233"/>
      <c r="LGY12" s="233"/>
      <c r="LGZ12" s="233"/>
      <c r="LHA12" s="233"/>
      <c r="LHB12" s="233"/>
      <c r="LHC12" s="233"/>
      <c r="LHD12" s="233"/>
      <c r="LHE12" s="233"/>
      <c r="LHF12" s="233"/>
      <c r="LHG12" s="233"/>
      <c r="LHH12" s="233"/>
      <c r="LHI12" s="233"/>
      <c r="LHJ12" s="233"/>
      <c r="LHK12" s="233"/>
      <c r="LHL12" s="233"/>
      <c r="LHM12" s="233"/>
      <c r="LHN12" s="233"/>
      <c r="LHO12" s="233"/>
      <c r="LHP12" s="233"/>
      <c r="LHQ12" s="233"/>
      <c r="LHR12" s="233"/>
      <c r="LHS12" s="233"/>
      <c r="LHT12" s="233"/>
      <c r="LHU12" s="233"/>
      <c r="LHV12" s="233"/>
      <c r="LHW12" s="233"/>
      <c r="LHX12" s="233"/>
      <c r="LHY12" s="233"/>
      <c r="LHZ12" s="233"/>
      <c r="LIA12" s="233"/>
      <c r="LIB12" s="233"/>
      <c r="LIC12" s="233"/>
      <c r="LID12" s="233"/>
      <c r="LIE12" s="233"/>
      <c r="LIF12" s="233"/>
      <c r="LIG12" s="233"/>
      <c r="LIH12" s="233"/>
      <c r="LII12" s="233"/>
      <c r="LIJ12" s="233"/>
      <c r="LIK12" s="233"/>
      <c r="LIL12" s="233"/>
      <c r="LIM12" s="233"/>
      <c r="LIN12" s="233"/>
      <c r="LIO12" s="233"/>
      <c r="LIP12" s="233"/>
      <c r="LIQ12" s="233"/>
      <c r="LIR12" s="233"/>
      <c r="LIS12" s="233"/>
      <c r="LIT12" s="233"/>
      <c r="LIU12" s="233"/>
      <c r="LIV12" s="233"/>
      <c r="LIW12" s="233"/>
      <c r="LIX12" s="233"/>
      <c r="LIY12" s="233"/>
      <c r="LIZ12" s="233"/>
      <c r="LJA12" s="233"/>
      <c r="LJB12" s="233"/>
      <c r="LJC12" s="233"/>
      <c r="LJD12" s="233"/>
      <c r="LJE12" s="233"/>
      <c r="LJF12" s="233"/>
      <c r="LJG12" s="233"/>
      <c r="LJH12" s="233"/>
      <c r="LJI12" s="233"/>
      <c r="LJJ12" s="233"/>
      <c r="LJK12" s="233"/>
      <c r="LJL12" s="233"/>
      <c r="LJM12" s="233"/>
      <c r="LJN12" s="233"/>
      <c r="LJO12" s="233"/>
      <c r="LJP12" s="233"/>
      <c r="LJQ12" s="233"/>
      <c r="LJR12" s="233"/>
      <c r="LJS12" s="233"/>
      <c r="LJT12" s="233"/>
      <c r="LJU12" s="233"/>
      <c r="LJV12" s="233"/>
      <c r="LJW12" s="233"/>
      <c r="LJX12" s="233"/>
      <c r="LJY12" s="233"/>
      <c r="LJZ12" s="233"/>
      <c r="LKA12" s="233"/>
      <c r="LKB12" s="233"/>
      <c r="LKC12" s="233"/>
      <c r="LKD12" s="233"/>
      <c r="LKE12" s="233"/>
      <c r="LKF12" s="233"/>
      <c r="LKG12" s="233"/>
      <c r="LKH12" s="233"/>
      <c r="LKI12" s="233"/>
      <c r="LKJ12" s="233"/>
      <c r="LKK12" s="233"/>
      <c r="LKL12" s="233"/>
      <c r="LKM12" s="233"/>
      <c r="LKN12" s="233"/>
      <c r="LKO12" s="233"/>
      <c r="LKP12" s="233"/>
      <c r="LKQ12" s="233"/>
      <c r="LKR12" s="233"/>
      <c r="LKS12" s="233"/>
      <c r="LKT12" s="233"/>
      <c r="LKU12" s="233"/>
      <c r="LKV12" s="233"/>
      <c r="LKW12" s="233"/>
      <c r="LKX12" s="233"/>
      <c r="LKY12" s="233"/>
      <c r="LKZ12" s="233"/>
      <c r="LLA12" s="233"/>
      <c r="LLB12" s="233"/>
      <c r="LLC12" s="233"/>
      <c r="LLD12" s="233"/>
      <c r="LLE12" s="233"/>
      <c r="LLF12" s="233"/>
      <c r="LLG12" s="233"/>
      <c r="LLH12" s="233"/>
      <c r="LLI12" s="233"/>
      <c r="LLJ12" s="233"/>
      <c r="LLK12" s="233"/>
      <c r="LLL12" s="233"/>
      <c r="LLM12" s="233"/>
      <c r="LLN12" s="233"/>
      <c r="LLO12" s="233"/>
      <c r="LLP12" s="233"/>
      <c r="LLQ12" s="233"/>
      <c r="LLR12" s="233"/>
      <c r="LLS12" s="233"/>
      <c r="LLT12" s="233"/>
      <c r="LLU12" s="233"/>
      <c r="LLV12" s="233"/>
      <c r="LLW12" s="233"/>
      <c r="LLX12" s="233"/>
      <c r="LLY12" s="233"/>
      <c r="LLZ12" s="233"/>
      <c r="LMA12" s="233"/>
      <c r="LMB12" s="233"/>
      <c r="LMC12" s="233"/>
      <c r="LMD12" s="233"/>
      <c r="LME12" s="233"/>
      <c r="LMF12" s="233"/>
      <c r="LMG12" s="233"/>
      <c r="LMH12" s="233"/>
      <c r="LMI12" s="233"/>
      <c r="LMJ12" s="233"/>
      <c r="LMK12" s="233"/>
      <c r="LML12" s="233"/>
      <c r="LMM12" s="233"/>
      <c r="LMN12" s="233"/>
      <c r="LMO12" s="233"/>
      <c r="LMP12" s="233"/>
      <c r="LMQ12" s="233"/>
      <c r="LMR12" s="233"/>
      <c r="LMS12" s="233"/>
      <c r="LMT12" s="233"/>
      <c r="LMU12" s="233"/>
      <c r="LMV12" s="233"/>
      <c r="LMW12" s="233"/>
      <c r="LMX12" s="233"/>
      <c r="LMY12" s="233"/>
      <c r="LMZ12" s="233"/>
      <c r="LNA12" s="233"/>
      <c r="LNB12" s="233"/>
      <c r="LNC12" s="233"/>
      <c r="LND12" s="233"/>
      <c r="LNE12" s="233"/>
      <c r="LNF12" s="233"/>
      <c r="LNG12" s="233"/>
      <c r="LNH12" s="233"/>
      <c r="LNI12" s="233"/>
      <c r="LNJ12" s="233"/>
      <c r="LNK12" s="233"/>
      <c r="LNL12" s="233"/>
      <c r="LNM12" s="233"/>
      <c r="LNN12" s="233"/>
      <c r="LNO12" s="233"/>
      <c r="LNP12" s="233"/>
      <c r="LNQ12" s="233"/>
      <c r="LNR12" s="233"/>
      <c r="LNS12" s="233"/>
      <c r="LNT12" s="233"/>
      <c r="LNU12" s="233"/>
      <c r="LNV12" s="233"/>
      <c r="LNW12" s="233"/>
      <c r="LNX12" s="233"/>
      <c r="LNY12" s="233"/>
      <c r="LNZ12" s="233"/>
      <c r="LOA12" s="233"/>
      <c r="LOB12" s="233"/>
      <c r="LOC12" s="233"/>
      <c r="LOD12" s="233"/>
      <c r="LOE12" s="233"/>
      <c r="LOF12" s="233"/>
      <c r="LOG12" s="233"/>
      <c r="LOH12" s="233"/>
      <c r="LOI12" s="233"/>
      <c r="LOJ12" s="233"/>
      <c r="LOK12" s="233"/>
      <c r="LOL12" s="233"/>
      <c r="LOM12" s="233"/>
      <c r="LON12" s="233"/>
      <c r="LOO12" s="233"/>
      <c r="LOP12" s="233"/>
      <c r="LOQ12" s="233"/>
      <c r="LOR12" s="233"/>
      <c r="LOS12" s="233"/>
      <c r="LOT12" s="233"/>
      <c r="LOU12" s="233"/>
      <c r="LOV12" s="233"/>
      <c r="LOW12" s="233"/>
      <c r="LOX12" s="233"/>
      <c r="LOY12" s="233"/>
      <c r="LOZ12" s="233"/>
      <c r="LPA12" s="233"/>
      <c r="LPB12" s="233"/>
      <c r="LPC12" s="233"/>
      <c r="LPD12" s="233"/>
      <c r="LPE12" s="233"/>
      <c r="LPF12" s="233"/>
      <c r="LPG12" s="233"/>
      <c r="LPH12" s="233"/>
      <c r="LPI12" s="233"/>
      <c r="LPJ12" s="233"/>
      <c r="LPK12" s="233"/>
      <c r="LPL12" s="233"/>
      <c r="LPM12" s="233"/>
      <c r="LPN12" s="233"/>
      <c r="LPO12" s="233"/>
      <c r="LPP12" s="233"/>
      <c r="LPQ12" s="233"/>
      <c r="LPR12" s="233"/>
      <c r="LPS12" s="233"/>
      <c r="LPT12" s="233"/>
      <c r="LPU12" s="233"/>
      <c r="LPV12" s="233"/>
      <c r="LPW12" s="233"/>
      <c r="LPX12" s="233"/>
      <c r="LPY12" s="233"/>
      <c r="LPZ12" s="233"/>
      <c r="LQA12" s="233"/>
      <c r="LQB12" s="233"/>
      <c r="LQC12" s="233"/>
      <c r="LQD12" s="233"/>
      <c r="LQE12" s="233"/>
      <c r="LQF12" s="233"/>
      <c r="LQG12" s="233"/>
      <c r="LQH12" s="233"/>
      <c r="LQI12" s="233"/>
      <c r="LQJ12" s="233"/>
      <c r="LQK12" s="233"/>
      <c r="LQL12" s="233"/>
      <c r="LQM12" s="233"/>
      <c r="LQN12" s="233"/>
      <c r="LQO12" s="233"/>
      <c r="LQP12" s="233"/>
      <c r="LQQ12" s="233"/>
      <c r="LQR12" s="233"/>
      <c r="LQS12" s="233"/>
      <c r="LQT12" s="233"/>
      <c r="LQU12" s="233"/>
      <c r="LQV12" s="233"/>
      <c r="LQW12" s="233"/>
      <c r="LQX12" s="233"/>
      <c r="LQY12" s="233"/>
      <c r="LQZ12" s="233"/>
      <c r="LRA12" s="233"/>
      <c r="LRB12" s="233"/>
      <c r="LRC12" s="233"/>
      <c r="LRD12" s="233"/>
      <c r="LRE12" s="233"/>
      <c r="LRF12" s="233"/>
      <c r="LRG12" s="233"/>
      <c r="LRH12" s="233"/>
      <c r="LRI12" s="233"/>
      <c r="LRJ12" s="233"/>
      <c r="LRK12" s="233"/>
      <c r="LRL12" s="233"/>
      <c r="LRM12" s="233"/>
      <c r="LRN12" s="233"/>
      <c r="LRO12" s="233"/>
      <c r="LRP12" s="233"/>
      <c r="LRQ12" s="233"/>
      <c r="LRR12" s="233"/>
      <c r="LRS12" s="233"/>
      <c r="LRT12" s="233"/>
      <c r="LRU12" s="233"/>
      <c r="LRV12" s="233"/>
      <c r="LRW12" s="233"/>
      <c r="LRX12" s="233"/>
      <c r="LRY12" s="233"/>
      <c r="LRZ12" s="233"/>
      <c r="LSA12" s="233"/>
      <c r="LSB12" s="233"/>
      <c r="LSC12" s="233"/>
      <c r="LSD12" s="233"/>
      <c r="LSE12" s="233"/>
      <c r="LSF12" s="233"/>
      <c r="LSG12" s="233"/>
      <c r="LSH12" s="233"/>
      <c r="LSI12" s="233"/>
      <c r="LSJ12" s="233"/>
      <c r="LSK12" s="233"/>
      <c r="LSL12" s="233"/>
      <c r="LSM12" s="233"/>
      <c r="LSN12" s="233"/>
      <c r="LSO12" s="233"/>
      <c r="LSP12" s="233"/>
      <c r="LSQ12" s="233"/>
      <c r="LSR12" s="233"/>
      <c r="LSS12" s="233"/>
      <c r="LST12" s="233"/>
      <c r="LSU12" s="233"/>
      <c r="LSV12" s="233"/>
      <c r="LSW12" s="233"/>
      <c r="LSX12" s="233"/>
      <c r="LSY12" s="233"/>
      <c r="LSZ12" s="233"/>
      <c r="LTA12" s="233"/>
      <c r="LTB12" s="233"/>
      <c r="LTC12" s="233"/>
      <c r="LTD12" s="233"/>
      <c r="LTE12" s="233"/>
      <c r="LTF12" s="233"/>
      <c r="LTG12" s="233"/>
      <c r="LTH12" s="233"/>
      <c r="LTI12" s="233"/>
      <c r="LTJ12" s="233"/>
      <c r="LTK12" s="233"/>
      <c r="LTL12" s="233"/>
      <c r="LTM12" s="233"/>
      <c r="LTN12" s="233"/>
      <c r="LTO12" s="233"/>
      <c r="LTP12" s="233"/>
      <c r="LTQ12" s="233"/>
      <c r="LTR12" s="233"/>
      <c r="LTS12" s="233"/>
      <c r="LTT12" s="233"/>
      <c r="LTU12" s="233"/>
      <c r="LTV12" s="233"/>
      <c r="LTW12" s="233"/>
      <c r="LTX12" s="233"/>
      <c r="LTY12" s="233"/>
      <c r="LTZ12" s="233"/>
      <c r="LUA12" s="233"/>
      <c r="LUB12" s="233"/>
      <c r="LUC12" s="233"/>
      <c r="LUD12" s="233"/>
      <c r="LUE12" s="233"/>
      <c r="LUF12" s="233"/>
      <c r="LUG12" s="233"/>
      <c r="LUH12" s="233"/>
      <c r="LUI12" s="233"/>
      <c r="LUJ12" s="233"/>
      <c r="LUK12" s="233"/>
      <c r="LUL12" s="233"/>
      <c r="LUM12" s="233"/>
      <c r="LUN12" s="233"/>
      <c r="LUO12" s="233"/>
      <c r="LUP12" s="233"/>
      <c r="LUQ12" s="233"/>
      <c r="LUR12" s="233"/>
      <c r="LUS12" s="233"/>
      <c r="LUT12" s="233"/>
      <c r="LUU12" s="233"/>
      <c r="LUV12" s="233"/>
      <c r="LUW12" s="233"/>
      <c r="LUX12" s="233"/>
      <c r="LUY12" s="233"/>
      <c r="LUZ12" s="233"/>
      <c r="LVA12" s="233"/>
      <c r="LVB12" s="233"/>
      <c r="LVC12" s="233"/>
      <c r="LVD12" s="233"/>
      <c r="LVE12" s="233"/>
      <c r="LVF12" s="233"/>
      <c r="LVG12" s="233"/>
      <c r="LVH12" s="233"/>
      <c r="LVI12" s="233"/>
      <c r="LVJ12" s="233"/>
      <c r="LVK12" s="233"/>
      <c r="LVL12" s="233"/>
      <c r="LVM12" s="233"/>
      <c r="LVN12" s="233"/>
      <c r="LVO12" s="233"/>
      <c r="LVP12" s="233"/>
      <c r="LVQ12" s="233"/>
      <c r="LVR12" s="233"/>
      <c r="LVS12" s="233"/>
      <c r="LVT12" s="233"/>
      <c r="LVU12" s="233"/>
      <c r="LVV12" s="233"/>
      <c r="LVW12" s="233"/>
      <c r="LVX12" s="233"/>
      <c r="LVY12" s="233"/>
      <c r="LVZ12" s="233"/>
      <c r="LWA12" s="233"/>
      <c r="LWB12" s="233"/>
      <c r="LWC12" s="233"/>
      <c r="LWD12" s="233"/>
      <c r="LWE12" s="233"/>
      <c r="LWF12" s="233"/>
      <c r="LWG12" s="233"/>
      <c r="LWH12" s="233"/>
      <c r="LWI12" s="233"/>
      <c r="LWJ12" s="233"/>
      <c r="LWK12" s="233"/>
      <c r="LWL12" s="233"/>
      <c r="LWM12" s="233"/>
      <c r="LWN12" s="233"/>
      <c r="LWO12" s="233"/>
      <c r="LWP12" s="233"/>
      <c r="LWQ12" s="233"/>
      <c r="LWR12" s="233"/>
      <c r="LWS12" s="233"/>
      <c r="LWT12" s="233"/>
      <c r="LWU12" s="233"/>
      <c r="LWV12" s="233"/>
      <c r="LWW12" s="233"/>
      <c r="LWX12" s="233"/>
      <c r="LWY12" s="233"/>
      <c r="LWZ12" s="233"/>
      <c r="LXA12" s="233"/>
      <c r="LXB12" s="233"/>
      <c r="LXC12" s="233"/>
      <c r="LXD12" s="233"/>
      <c r="LXE12" s="233"/>
      <c r="LXF12" s="233"/>
      <c r="LXG12" s="233"/>
      <c r="LXH12" s="233"/>
      <c r="LXI12" s="233"/>
      <c r="LXJ12" s="233"/>
      <c r="LXK12" s="233"/>
      <c r="LXL12" s="233"/>
      <c r="LXM12" s="233"/>
      <c r="LXN12" s="233"/>
      <c r="LXO12" s="233"/>
      <c r="LXP12" s="233"/>
      <c r="LXQ12" s="233"/>
      <c r="LXR12" s="233"/>
      <c r="LXS12" s="233"/>
      <c r="LXT12" s="233"/>
      <c r="LXU12" s="233"/>
      <c r="LXV12" s="233"/>
      <c r="LXW12" s="233"/>
      <c r="LXX12" s="233"/>
      <c r="LXY12" s="233"/>
      <c r="LXZ12" s="233"/>
      <c r="LYA12" s="233"/>
      <c r="LYB12" s="233"/>
      <c r="LYC12" s="233"/>
      <c r="LYD12" s="233"/>
      <c r="LYE12" s="233"/>
      <c r="LYF12" s="233"/>
      <c r="LYG12" s="233"/>
      <c r="LYH12" s="233"/>
      <c r="LYI12" s="233"/>
      <c r="LYJ12" s="233"/>
      <c r="LYK12" s="233"/>
      <c r="LYL12" s="233"/>
      <c r="LYM12" s="233"/>
      <c r="LYN12" s="233"/>
      <c r="LYO12" s="233"/>
      <c r="LYP12" s="233"/>
      <c r="LYQ12" s="233"/>
      <c r="LYR12" s="233"/>
      <c r="LYS12" s="233"/>
      <c r="LYT12" s="233"/>
      <c r="LYU12" s="233"/>
      <c r="LYV12" s="233"/>
      <c r="LYW12" s="233"/>
      <c r="LYX12" s="233"/>
      <c r="LYY12" s="233"/>
      <c r="LYZ12" s="233"/>
      <c r="LZA12" s="233"/>
      <c r="LZB12" s="233"/>
      <c r="LZC12" s="233"/>
      <c r="LZD12" s="233"/>
      <c r="LZE12" s="233"/>
      <c r="LZF12" s="233"/>
      <c r="LZG12" s="233"/>
      <c r="LZH12" s="233"/>
      <c r="LZI12" s="233"/>
      <c r="LZJ12" s="233"/>
      <c r="LZK12" s="233"/>
      <c r="LZL12" s="233"/>
      <c r="LZM12" s="233"/>
      <c r="LZN12" s="233"/>
      <c r="LZO12" s="233"/>
      <c r="LZP12" s="233"/>
      <c r="LZQ12" s="233"/>
      <c r="LZR12" s="233"/>
      <c r="LZS12" s="233"/>
      <c r="LZT12" s="233"/>
      <c r="LZU12" s="233"/>
      <c r="LZV12" s="233"/>
      <c r="LZW12" s="233"/>
      <c r="LZX12" s="233"/>
      <c r="LZY12" s="233"/>
      <c r="LZZ12" s="233"/>
      <c r="MAA12" s="233"/>
      <c r="MAB12" s="233"/>
      <c r="MAC12" s="233"/>
      <c r="MAD12" s="233"/>
      <c r="MAE12" s="233"/>
      <c r="MAF12" s="233"/>
      <c r="MAG12" s="233"/>
      <c r="MAH12" s="233"/>
      <c r="MAI12" s="233"/>
      <c r="MAJ12" s="233"/>
      <c r="MAK12" s="233"/>
      <c r="MAL12" s="233"/>
      <c r="MAM12" s="233"/>
      <c r="MAN12" s="233"/>
      <c r="MAO12" s="233"/>
      <c r="MAP12" s="233"/>
      <c r="MAQ12" s="233"/>
      <c r="MAR12" s="233"/>
      <c r="MAS12" s="233"/>
      <c r="MAT12" s="233"/>
      <c r="MAU12" s="233"/>
      <c r="MAV12" s="233"/>
      <c r="MAW12" s="233"/>
      <c r="MAX12" s="233"/>
      <c r="MAY12" s="233"/>
      <c r="MAZ12" s="233"/>
      <c r="MBA12" s="233"/>
      <c r="MBB12" s="233"/>
      <c r="MBC12" s="233"/>
      <c r="MBD12" s="233"/>
      <c r="MBE12" s="233"/>
      <c r="MBF12" s="233"/>
      <c r="MBG12" s="233"/>
      <c r="MBH12" s="233"/>
      <c r="MBI12" s="233"/>
      <c r="MBJ12" s="233"/>
      <c r="MBK12" s="233"/>
      <c r="MBL12" s="233"/>
      <c r="MBM12" s="233"/>
      <c r="MBN12" s="233"/>
      <c r="MBO12" s="233"/>
      <c r="MBP12" s="233"/>
      <c r="MBQ12" s="233"/>
      <c r="MBR12" s="233"/>
      <c r="MBS12" s="233"/>
      <c r="MBT12" s="233"/>
      <c r="MBU12" s="233"/>
      <c r="MBV12" s="233"/>
      <c r="MBW12" s="233"/>
      <c r="MBX12" s="233"/>
      <c r="MBY12" s="233"/>
      <c r="MBZ12" s="233"/>
      <c r="MCA12" s="233"/>
      <c r="MCB12" s="233"/>
      <c r="MCC12" s="233"/>
      <c r="MCD12" s="233"/>
      <c r="MCE12" s="233"/>
      <c r="MCF12" s="233"/>
      <c r="MCG12" s="233"/>
      <c r="MCH12" s="233"/>
      <c r="MCI12" s="233"/>
      <c r="MCJ12" s="233"/>
      <c r="MCK12" s="233"/>
      <c r="MCL12" s="233"/>
      <c r="MCM12" s="233"/>
      <c r="MCN12" s="233"/>
      <c r="MCO12" s="233"/>
      <c r="MCP12" s="233"/>
      <c r="MCQ12" s="233"/>
      <c r="MCR12" s="233"/>
      <c r="MCS12" s="233"/>
      <c r="MCT12" s="233"/>
      <c r="MCU12" s="233"/>
      <c r="MCV12" s="233"/>
      <c r="MCW12" s="233"/>
      <c r="MCX12" s="233"/>
      <c r="MCY12" s="233"/>
      <c r="MCZ12" s="233"/>
      <c r="MDA12" s="233"/>
      <c r="MDB12" s="233"/>
      <c r="MDC12" s="233"/>
      <c r="MDD12" s="233"/>
      <c r="MDE12" s="233"/>
      <c r="MDF12" s="233"/>
      <c r="MDG12" s="233"/>
      <c r="MDH12" s="233"/>
      <c r="MDI12" s="233"/>
      <c r="MDJ12" s="233"/>
      <c r="MDK12" s="233"/>
      <c r="MDL12" s="233"/>
      <c r="MDM12" s="233"/>
      <c r="MDN12" s="233"/>
      <c r="MDO12" s="233"/>
      <c r="MDP12" s="233"/>
      <c r="MDQ12" s="233"/>
      <c r="MDR12" s="233"/>
      <c r="MDS12" s="233"/>
      <c r="MDT12" s="233"/>
      <c r="MDU12" s="233"/>
      <c r="MDV12" s="233"/>
      <c r="MDW12" s="233"/>
      <c r="MDX12" s="233"/>
      <c r="MDY12" s="233"/>
      <c r="MDZ12" s="233"/>
      <c r="MEA12" s="233"/>
      <c r="MEB12" s="233"/>
      <c r="MEC12" s="233"/>
      <c r="MED12" s="233"/>
      <c r="MEE12" s="233"/>
      <c r="MEF12" s="233"/>
      <c r="MEG12" s="233"/>
      <c r="MEH12" s="233"/>
      <c r="MEI12" s="233"/>
      <c r="MEJ12" s="233"/>
      <c r="MEK12" s="233"/>
      <c r="MEL12" s="233"/>
      <c r="MEM12" s="233"/>
      <c r="MEN12" s="233"/>
      <c r="MEO12" s="233"/>
      <c r="MEP12" s="233"/>
      <c r="MEQ12" s="233"/>
      <c r="MER12" s="233"/>
      <c r="MES12" s="233"/>
      <c r="MET12" s="233"/>
      <c r="MEU12" s="233"/>
      <c r="MEV12" s="233"/>
      <c r="MEW12" s="233"/>
      <c r="MEX12" s="233"/>
      <c r="MEY12" s="233"/>
      <c r="MEZ12" s="233"/>
      <c r="MFA12" s="233"/>
      <c r="MFB12" s="233"/>
      <c r="MFC12" s="233"/>
      <c r="MFD12" s="233"/>
      <c r="MFE12" s="233"/>
      <c r="MFF12" s="233"/>
      <c r="MFG12" s="233"/>
      <c r="MFH12" s="233"/>
      <c r="MFI12" s="233"/>
      <c r="MFJ12" s="233"/>
      <c r="MFK12" s="233"/>
      <c r="MFL12" s="233"/>
      <c r="MFM12" s="233"/>
      <c r="MFN12" s="233"/>
      <c r="MFO12" s="233"/>
      <c r="MFP12" s="233"/>
      <c r="MFQ12" s="233"/>
      <c r="MFR12" s="233"/>
      <c r="MFS12" s="233"/>
      <c r="MFT12" s="233"/>
      <c r="MFU12" s="233"/>
      <c r="MFV12" s="233"/>
      <c r="MFW12" s="233"/>
      <c r="MFX12" s="233"/>
      <c r="MFY12" s="233"/>
      <c r="MFZ12" s="233"/>
      <c r="MGA12" s="233"/>
      <c r="MGB12" s="233"/>
      <c r="MGC12" s="233"/>
      <c r="MGD12" s="233"/>
      <c r="MGE12" s="233"/>
      <c r="MGF12" s="233"/>
      <c r="MGG12" s="233"/>
      <c r="MGH12" s="233"/>
      <c r="MGI12" s="233"/>
      <c r="MGJ12" s="233"/>
      <c r="MGK12" s="233"/>
      <c r="MGL12" s="233"/>
      <c r="MGM12" s="233"/>
      <c r="MGN12" s="233"/>
      <c r="MGO12" s="233"/>
      <c r="MGP12" s="233"/>
      <c r="MGQ12" s="233"/>
      <c r="MGR12" s="233"/>
      <c r="MGS12" s="233"/>
      <c r="MGT12" s="233"/>
      <c r="MGU12" s="233"/>
      <c r="MGV12" s="233"/>
      <c r="MGW12" s="233"/>
      <c r="MGX12" s="233"/>
      <c r="MGY12" s="233"/>
      <c r="MGZ12" s="233"/>
      <c r="MHA12" s="233"/>
      <c r="MHB12" s="233"/>
      <c r="MHC12" s="233"/>
      <c r="MHD12" s="233"/>
      <c r="MHE12" s="233"/>
      <c r="MHF12" s="233"/>
      <c r="MHG12" s="233"/>
      <c r="MHH12" s="233"/>
      <c r="MHI12" s="233"/>
      <c r="MHJ12" s="233"/>
      <c r="MHK12" s="233"/>
      <c r="MHL12" s="233"/>
      <c r="MHM12" s="233"/>
      <c r="MHN12" s="233"/>
      <c r="MHO12" s="233"/>
      <c r="MHP12" s="233"/>
      <c r="MHQ12" s="233"/>
      <c r="MHR12" s="233"/>
      <c r="MHS12" s="233"/>
      <c r="MHT12" s="233"/>
      <c r="MHU12" s="233"/>
      <c r="MHV12" s="233"/>
      <c r="MHW12" s="233"/>
      <c r="MHX12" s="233"/>
      <c r="MHY12" s="233"/>
      <c r="MHZ12" s="233"/>
      <c r="MIA12" s="233"/>
      <c r="MIB12" s="233"/>
      <c r="MIC12" s="233"/>
      <c r="MID12" s="233"/>
      <c r="MIE12" s="233"/>
      <c r="MIF12" s="233"/>
      <c r="MIG12" s="233"/>
      <c r="MIH12" s="233"/>
      <c r="MII12" s="233"/>
      <c r="MIJ12" s="233"/>
      <c r="MIK12" s="233"/>
      <c r="MIL12" s="233"/>
      <c r="MIM12" s="233"/>
      <c r="MIN12" s="233"/>
      <c r="MIO12" s="233"/>
      <c r="MIP12" s="233"/>
      <c r="MIQ12" s="233"/>
      <c r="MIR12" s="233"/>
      <c r="MIS12" s="233"/>
      <c r="MIT12" s="233"/>
      <c r="MIU12" s="233"/>
      <c r="MIV12" s="233"/>
      <c r="MIW12" s="233"/>
      <c r="MIX12" s="233"/>
      <c r="MIY12" s="233"/>
      <c r="MIZ12" s="233"/>
      <c r="MJA12" s="233"/>
      <c r="MJB12" s="233"/>
      <c r="MJC12" s="233"/>
      <c r="MJD12" s="233"/>
      <c r="MJE12" s="233"/>
      <c r="MJF12" s="233"/>
      <c r="MJG12" s="233"/>
      <c r="MJH12" s="233"/>
      <c r="MJI12" s="233"/>
      <c r="MJJ12" s="233"/>
      <c r="MJK12" s="233"/>
      <c r="MJL12" s="233"/>
      <c r="MJM12" s="233"/>
      <c r="MJN12" s="233"/>
      <c r="MJO12" s="233"/>
      <c r="MJP12" s="233"/>
      <c r="MJQ12" s="233"/>
      <c r="MJR12" s="233"/>
      <c r="MJS12" s="233"/>
      <c r="MJT12" s="233"/>
      <c r="MJU12" s="233"/>
      <c r="MJV12" s="233"/>
      <c r="MJW12" s="233"/>
      <c r="MJX12" s="233"/>
      <c r="MJY12" s="233"/>
      <c r="MJZ12" s="233"/>
      <c r="MKA12" s="233"/>
      <c r="MKB12" s="233"/>
      <c r="MKC12" s="233"/>
      <c r="MKD12" s="233"/>
      <c r="MKE12" s="233"/>
      <c r="MKF12" s="233"/>
      <c r="MKG12" s="233"/>
      <c r="MKH12" s="233"/>
      <c r="MKI12" s="233"/>
      <c r="MKJ12" s="233"/>
      <c r="MKK12" s="233"/>
      <c r="MKL12" s="233"/>
      <c r="MKM12" s="233"/>
      <c r="MKN12" s="233"/>
      <c r="MKO12" s="233"/>
      <c r="MKP12" s="233"/>
      <c r="MKQ12" s="233"/>
      <c r="MKR12" s="233"/>
      <c r="MKS12" s="233"/>
      <c r="MKT12" s="233"/>
      <c r="MKU12" s="233"/>
      <c r="MKV12" s="233"/>
      <c r="MKW12" s="233"/>
      <c r="MKX12" s="233"/>
      <c r="MKY12" s="233"/>
      <c r="MKZ12" s="233"/>
      <c r="MLA12" s="233"/>
      <c r="MLB12" s="233"/>
      <c r="MLC12" s="233"/>
      <c r="MLD12" s="233"/>
      <c r="MLE12" s="233"/>
      <c r="MLF12" s="233"/>
      <c r="MLG12" s="233"/>
      <c r="MLH12" s="233"/>
      <c r="MLI12" s="233"/>
      <c r="MLJ12" s="233"/>
      <c r="MLK12" s="233"/>
      <c r="MLL12" s="233"/>
      <c r="MLM12" s="233"/>
      <c r="MLN12" s="233"/>
      <c r="MLO12" s="233"/>
      <c r="MLP12" s="233"/>
      <c r="MLQ12" s="233"/>
      <c r="MLR12" s="233"/>
      <c r="MLS12" s="233"/>
      <c r="MLT12" s="233"/>
      <c r="MLU12" s="233"/>
      <c r="MLV12" s="233"/>
      <c r="MLW12" s="233"/>
      <c r="MLX12" s="233"/>
      <c r="MLY12" s="233"/>
      <c r="MLZ12" s="233"/>
      <c r="MMA12" s="233"/>
      <c r="MMB12" s="233"/>
      <c r="MMC12" s="233"/>
      <c r="MMD12" s="233"/>
      <c r="MME12" s="233"/>
      <c r="MMF12" s="233"/>
      <c r="MMG12" s="233"/>
      <c r="MMH12" s="233"/>
      <c r="MMI12" s="233"/>
      <c r="MMJ12" s="233"/>
      <c r="MMK12" s="233"/>
      <c r="MML12" s="233"/>
      <c r="MMM12" s="233"/>
      <c r="MMN12" s="233"/>
      <c r="MMO12" s="233"/>
      <c r="MMP12" s="233"/>
      <c r="MMQ12" s="233"/>
      <c r="MMR12" s="233"/>
      <c r="MMS12" s="233"/>
      <c r="MMT12" s="233"/>
      <c r="MMU12" s="233"/>
      <c r="MMV12" s="233"/>
      <c r="MMW12" s="233"/>
      <c r="MMX12" s="233"/>
      <c r="MMY12" s="233"/>
      <c r="MMZ12" s="233"/>
      <c r="MNA12" s="233"/>
      <c r="MNB12" s="233"/>
      <c r="MNC12" s="233"/>
      <c r="MND12" s="233"/>
      <c r="MNE12" s="233"/>
      <c r="MNF12" s="233"/>
      <c r="MNG12" s="233"/>
      <c r="MNH12" s="233"/>
      <c r="MNI12" s="233"/>
      <c r="MNJ12" s="233"/>
      <c r="MNK12" s="233"/>
      <c r="MNL12" s="233"/>
      <c r="MNM12" s="233"/>
      <c r="MNN12" s="233"/>
      <c r="MNO12" s="233"/>
      <c r="MNP12" s="233"/>
      <c r="MNQ12" s="233"/>
      <c r="MNR12" s="233"/>
      <c r="MNS12" s="233"/>
      <c r="MNT12" s="233"/>
      <c r="MNU12" s="233"/>
      <c r="MNV12" s="233"/>
      <c r="MNW12" s="233"/>
      <c r="MNX12" s="233"/>
      <c r="MNY12" s="233"/>
      <c r="MNZ12" s="233"/>
      <c r="MOA12" s="233"/>
      <c r="MOB12" s="233"/>
      <c r="MOC12" s="233"/>
      <c r="MOD12" s="233"/>
      <c r="MOE12" s="233"/>
      <c r="MOF12" s="233"/>
      <c r="MOG12" s="233"/>
      <c r="MOH12" s="233"/>
      <c r="MOI12" s="233"/>
      <c r="MOJ12" s="233"/>
      <c r="MOK12" s="233"/>
      <c r="MOL12" s="233"/>
      <c r="MOM12" s="233"/>
      <c r="MON12" s="233"/>
      <c r="MOO12" s="233"/>
      <c r="MOP12" s="233"/>
      <c r="MOQ12" s="233"/>
      <c r="MOR12" s="233"/>
      <c r="MOS12" s="233"/>
      <c r="MOT12" s="233"/>
      <c r="MOU12" s="233"/>
      <c r="MOV12" s="233"/>
      <c r="MOW12" s="233"/>
      <c r="MOX12" s="233"/>
      <c r="MOY12" s="233"/>
      <c r="MOZ12" s="233"/>
      <c r="MPA12" s="233"/>
      <c r="MPB12" s="233"/>
      <c r="MPC12" s="233"/>
      <c r="MPD12" s="233"/>
      <c r="MPE12" s="233"/>
      <c r="MPF12" s="233"/>
      <c r="MPG12" s="233"/>
      <c r="MPH12" s="233"/>
      <c r="MPI12" s="233"/>
      <c r="MPJ12" s="233"/>
      <c r="MPK12" s="233"/>
      <c r="MPL12" s="233"/>
      <c r="MPM12" s="233"/>
      <c r="MPN12" s="233"/>
      <c r="MPO12" s="233"/>
      <c r="MPP12" s="233"/>
      <c r="MPQ12" s="233"/>
      <c r="MPR12" s="233"/>
      <c r="MPS12" s="233"/>
      <c r="MPT12" s="233"/>
      <c r="MPU12" s="233"/>
      <c r="MPV12" s="233"/>
      <c r="MPW12" s="233"/>
      <c r="MPX12" s="233"/>
      <c r="MPY12" s="233"/>
      <c r="MPZ12" s="233"/>
      <c r="MQA12" s="233"/>
      <c r="MQB12" s="233"/>
      <c r="MQC12" s="233"/>
      <c r="MQD12" s="233"/>
      <c r="MQE12" s="233"/>
      <c r="MQF12" s="233"/>
      <c r="MQG12" s="233"/>
      <c r="MQH12" s="233"/>
      <c r="MQI12" s="233"/>
      <c r="MQJ12" s="233"/>
      <c r="MQK12" s="233"/>
      <c r="MQL12" s="233"/>
      <c r="MQM12" s="233"/>
      <c r="MQN12" s="233"/>
      <c r="MQO12" s="233"/>
      <c r="MQP12" s="233"/>
      <c r="MQQ12" s="233"/>
      <c r="MQR12" s="233"/>
      <c r="MQS12" s="233"/>
      <c r="MQT12" s="233"/>
      <c r="MQU12" s="233"/>
      <c r="MQV12" s="233"/>
      <c r="MQW12" s="233"/>
      <c r="MQX12" s="233"/>
      <c r="MQY12" s="233"/>
      <c r="MQZ12" s="233"/>
      <c r="MRA12" s="233"/>
      <c r="MRB12" s="233"/>
      <c r="MRC12" s="233"/>
      <c r="MRD12" s="233"/>
      <c r="MRE12" s="233"/>
      <c r="MRF12" s="233"/>
      <c r="MRG12" s="233"/>
      <c r="MRH12" s="233"/>
      <c r="MRI12" s="233"/>
      <c r="MRJ12" s="233"/>
      <c r="MRK12" s="233"/>
      <c r="MRL12" s="233"/>
      <c r="MRM12" s="233"/>
      <c r="MRN12" s="233"/>
      <c r="MRO12" s="233"/>
      <c r="MRP12" s="233"/>
      <c r="MRQ12" s="233"/>
      <c r="MRR12" s="233"/>
      <c r="MRS12" s="233"/>
      <c r="MRT12" s="233"/>
      <c r="MRU12" s="233"/>
      <c r="MRV12" s="233"/>
      <c r="MRW12" s="233"/>
      <c r="MRX12" s="233"/>
      <c r="MRY12" s="233"/>
      <c r="MRZ12" s="233"/>
      <c r="MSA12" s="233"/>
      <c r="MSB12" s="233"/>
      <c r="MSC12" s="233"/>
      <c r="MSD12" s="233"/>
      <c r="MSE12" s="233"/>
      <c r="MSF12" s="233"/>
      <c r="MSG12" s="233"/>
      <c r="MSH12" s="233"/>
      <c r="MSI12" s="233"/>
      <c r="MSJ12" s="233"/>
      <c r="MSK12" s="233"/>
      <c r="MSL12" s="233"/>
      <c r="MSM12" s="233"/>
      <c r="MSN12" s="233"/>
      <c r="MSO12" s="233"/>
      <c r="MSP12" s="233"/>
      <c r="MSQ12" s="233"/>
      <c r="MSR12" s="233"/>
      <c r="MSS12" s="233"/>
      <c r="MST12" s="233"/>
      <c r="MSU12" s="233"/>
      <c r="MSV12" s="233"/>
      <c r="MSW12" s="233"/>
      <c r="MSX12" s="233"/>
      <c r="MSY12" s="233"/>
      <c r="MSZ12" s="233"/>
      <c r="MTA12" s="233"/>
      <c r="MTB12" s="233"/>
      <c r="MTC12" s="233"/>
      <c r="MTD12" s="233"/>
      <c r="MTE12" s="233"/>
      <c r="MTF12" s="233"/>
      <c r="MTG12" s="233"/>
      <c r="MTH12" s="233"/>
      <c r="MTI12" s="233"/>
      <c r="MTJ12" s="233"/>
      <c r="MTK12" s="233"/>
      <c r="MTL12" s="233"/>
      <c r="MTM12" s="233"/>
      <c r="MTN12" s="233"/>
      <c r="MTO12" s="233"/>
      <c r="MTP12" s="233"/>
      <c r="MTQ12" s="233"/>
      <c r="MTR12" s="233"/>
      <c r="MTS12" s="233"/>
      <c r="MTT12" s="233"/>
      <c r="MTU12" s="233"/>
      <c r="MTV12" s="233"/>
      <c r="MTW12" s="233"/>
      <c r="MTX12" s="233"/>
      <c r="MTY12" s="233"/>
      <c r="MTZ12" s="233"/>
      <c r="MUA12" s="233"/>
      <c r="MUB12" s="233"/>
      <c r="MUC12" s="233"/>
      <c r="MUD12" s="233"/>
      <c r="MUE12" s="233"/>
      <c r="MUF12" s="233"/>
      <c r="MUG12" s="233"/>
      <c r="MUH12" s="233"/>
      <c r="MUI12" s="233"/>
      <c r="MUJ12" s="233"/>
      <c r="MUK12" s="233"/>
      <c r="MUL12" s="233"/>
      <c r="MUM12" s="233"/>
      <c r="MUN12" s="233"/>
      <c r="MUO12" s="233"/>
      <c r="MUP12" s="233"/>
      <c r="MUQ12" s="233"/>
      <c r="MUR12" s="233"/>
      <c r="MUS12" s="233"/>
      <c r="MUT12" s="233"/>
      <c r="MUU12" s="233"/>
      <c r="MUV12" s="233"/>
      <c r="MUW12" s="233"/>
      <c r="MUX12" s="233"/>
      <c r="MUY12" s="233"/>
      <c r="MUZ12" s="233"/>
      <c r="MVA12" s="233"/>
      <c r="MVB12" s="233"/>
      <c r="MVC12" s="233"/>
      <c r="MVD12" s="233"/>
      <c r="MVE12" s="233"/>
      <c r="MVF12" s="233"/>
      <c r="MVG12" s="233"/>
      <c r="MVH12" s="233"/>
      <c r="MVI12" s="233"/>
      <c r="MVJ12" s="233"/>
      <c r="MVK12" s="233"/>
      <c r="MVL12" s="233"/>
      <c r="MVM12" s="233"/>
      <c r="MVN12" s="233"/>
      <c r="MVO12" s="233"/>
      <c r="MVP12" s="233"/>
      <c r="MVQ12" s="233"/>
      <c r="MVR12" s="233"/>
      <c r="MVS12" s="233"/>
      <c r="MVT12" s="233"/>
      <c r="MVU12" s="233"/>
      <c r="MVV12" s="233"/>
      <c r="MVW12" s="233"/>
      <c r="MVX12" s="233"/>
      <c r="MVY12" s="233"/>
      <c r="MVZ12" s="233"/>
      <c r="MWA12" s="233"/>
      <c r="MWB12" s="233"/>
      <c r="MWC12" s="233"/>
      <c r="MWD12" s="233"/>
      <c r="MWE12" s="233"/>
      <c r="MWF12" s="233"/>
      <c r="MWG12" s="233"/>
      <c r="MWH12" s="233"/>
      <c r="MWI12" s="233"/>
      <c r="MWJ12" s="233"/>
      <c r="MWK12" s="233"/>
      <c r="MWL12" s="233"/>
      <c r="MWM12" s="233"/>
      <c r="MWN12" s="233"/>
      <c r="MWO12" s="233"/>
      <c r="MWP12" s="233"/>
      <c r="MWQ12" s="233"/>
      <c r="MWR12" s="233"/>
      <c r="MWS12" s="233"/>
      <c r="MWT12" s="233"/>
      <c r="MWU12" s="233"/>
      <c r="MWV12" s="233"/>
      <c r="MWW12" s="233"/>
      <c r="MWX12" s="233"/>
      <c r="MWY12" s="233"/>
      <c r="MWZ12" s="233"/>
      <c r="MXA12" s="233"/>
      <c r="MXB12" s="233"/>
      <c r="MXC12" s="233"/>
      <c r="MXD12" s="233"/>
      <c r="MXE12" s="233"/>
      <c r="MXF12" s="233"/>
      <c r="MXG12" s="233"/>
      <c r="MXH12" s="233"/>
      <c r="MXI12" s="233"/>
      <c r="MXJ12" s="233"/>
      <c r="MXK12" s="233"/>
      <c r="MXL12" s="233"/>
      <c r="MXM12" s="233"/>
      <c r="MXN12" s="233"/>
      <c r="MXO12" s="233"/>
      <c r="MXP12" s="233"/>
      <c r="MXQ12" s="233"/>
      <c r="MXR12" s="233"/>
      <c r="MXS12" s="233"/>
      <c r="MXT12" s="233"/>
      <c r="MXU12" s="233"/>
      <c r="MXV12" s="233"/>
      <c r="MXW12" s="233"/>
      <c r="MXX12" s="233"/>
      <c r="MXY12" s="233"/>
      <c r="MXZ12" s="233"/>
      <c r="MYA12" s="233"/>
      <c r="MYB12" s="233"/>
      <c r="MYC12" s="233"/>
      <c r="MYD12" s="233"/>
      <c r="MYE12" s="233"/>
      <c r="MYF12" s="233"/>
      <c r="MYG12" s="233"/>
      <c r="MYH12" s="233"/>
      <c r="MYI12" s="233"/>
      <c r="MYJ12" s="233"/>
      <c r="MYK12" s="233"/>
      <c r="MYL12" s="233"/>
      <c r="MYM12" s="233"/>
      <c r="MYN12" s="233"/>
      <c r="MYO12" s="233"/>
      <c r="MYP12" s="233"/>
      <c r="MYQ12" s="233"/>
      <c r="MYR12" s="233"/>
      <c r="MYS12" s="233"/>
      <c r="MYT12" s="233"/>
      <c r="MYU12" s="233"/>
      <c r="MYV12" s="233"/>
      <c r="MYW12" s="233"/>
      <c r="MYX12" s="233"/>
      <c r="MYY12" s="233"/>
      <c r="MYZ12" s="233"/>
      <c r="MZA12" s="233"/>
      <c r="MZB12" s="233"/>
      <c r="MZC12" s="233"/>
      <c r="MZD12" s="233"/>
      <c r="MZE12" s="233"/>
      <c r="MZF12" s="233"/>
      <c r="MZG12" s="233"/>
      <c r="MZH12" s="233"/>
      <c r="MZI12" s="233"/>
      <c r="MZJ12" s="233"/>
      <c r="MZK12" s="233"/>
      <c r="MZL12" s="233"/>
      <c r="MZM12" s="233"/>
      <c r="MZN12" s="233"/>
      <c r="MZO12" s="233"/>
      <c r="MZP12" s="233"/>
      <c r="MZQ12" s="233"/>
      <c r="MZR12" s="233"/>
      <c r="MZS12" s="233"/>
      <c r="MZT12" s="233"/>
      <c r="MZU12" s="233"/>
      <c r="MZV12" s="233"/>
      <c r="MZW12" s="233"/>
      <c r="MZX12" s="233"/>
      <c r="MZY12" s="233"/>
      <c r="MZZ12" s="233"/>
      <c r="NAA12" s="233"/>
      <c r="NAB12" s="233"/>
      <c r="NAC12" s="233"/>
      <c r="NAD12" s="233"/>
      <c r="NAE12" s="233"/>
      <c r="NAF12" s="233"/>
      <c r="NAG12" s="233"/>
      <c r="NAH12" s="233"/>
      <c r="NAI12" s="233"/>
      <c r="NAJ12" s="233"/>
      <c r="NAK12" s="233"/>
      <c r="NAL12" s="233"/>
      <c r="NAM12" s="233"/>
      <c r="NAN12" s="233"/>
      <c r="NAO12" s="233"/>
      <c r="NAP12" s="233"/>
      <c r="NAQ12" s="233"/>
      <c r="NAR12" s="233"/>
      <c r="NAS12" s="233"/>
      <c r="NAT12" s="233"/>
      <c r="NAU12" s="233"/>
      <c r="NAV12" s="233"/>
      <c r="NAW12" s="233"/>
      <c r="NAX12" s="233"/>
      <c r="NAY12" s="233"/>
      <c r="NAZ12" s="233"/>
      <c r="NBA12" s="233"/>
      <c r="NBB12" s="233"/>
      <c r="NBC12" s="233"/>
      <c r="NBD12" s="233"/>
      <c r="NBE12" s="233"/>
      <c r="NBF12" s="233"/>
      <c r="NBG12" s="233"/>
      <c r="NBH12" s="233"/>
      <c r="NBI12" s="233"/>
      <c r="NBJ12" s="233"/>
      <c r="NBK12" s="233"/>
      <c r="NBL12" s="233"/>
      <c r="NBM12" s="233"/>
      <c r="NBN12" s="233"/>
      <c r="NBO12" s="233"/>
      <c r="NBP12" s="233"/>
      <c r="NBQ12" s="233"/>
      <c r="NBR12" s="233"/>
      <c r="NBS12" s="233"/>
      <c r="NBT12" s="233"/>
      <c r="NBU12" s="233"/>
      <c r="NBV12" s="233"/>
      <c r="NBW12" s="233"/>
      <c r="NBX12" s="233"/>
      <c r="NBY12" s="233"/>
      <c r="NBZ12" s="233"/>
      <c r="NCA12" s="233"/>
      <c r="NCB12" s="233"/>
      <c r="NCC12" s="233"/>
      <c r="NCD12" s="233"/>
      <c r="NCE12" s="233"/>
      <c r="NCF12" s="233"/>
      <c r="NCG12" s="233"/>
      <c r="NCH12" s="233"/>
      <c r="NCI12" s="233"/>
      <c r="NCJ12" s="233"/>
      <c r="NCK12" s="233"/>
      <c r="NCL12" s="233"/>
      <c r="NCM12" s="233"/>
      <c r="NCN12" s="233"/>
      <c r="NCO12" s="233"/>
      <c r="NCP12" s="233"/>
      <c r="NCQ12" s="233"/>
      <c r="NCR12" s="233"/>
      <c r="NCS12" s="233"/>
      <c r="NCT12" s="233"/>
      <c r="NCU12" s="233"/>
      <c r="NCV12" s="233"/>
      <c r="NCW12" s="233"/>
      <c r="NCX12" s="233"/>
      <c r="NCY12" s="233"/>
      <c r="NCZ12" s="233"/>
      <c r="NDA12" s="233"/>
      <c r="NDB12" s="233"/>
      <c r="NDC12" s="233"/>
      <c r="NDD12" s="233"/>
      <c r="NDE12" s="233"/>
      <c r="NDF12" s="233"/>
      <c r="NDG12" s="233"/>
      <c r="NDH12" s="233"/>
      <c r="NDI12" s="233"/>
      <c r="NDJ12" s="233"/>
      <c r="NDK12" s="233"/>
      <c r="NDL12" s="233"/>
      <c r="NDM12" s="233"/>
      <c r="NDN12" s="233"/>
      <c r="NDO12" s="233"/>
      <c r="NDP12" s="233"/>
      <c r="NDQ12" s="233"/>
      <c r="NDR12" s="233"/>
      <c r="NDS12" s="233"/>
      <c r="NDT12" s="233"/>
      <c r="NDU12" s="233"/>
      <c r="NDV12" s="233"/>
      <c r="NDW12" s="233"/>
      <c r="NDX12" s="233"/>
      <c r="NDY12" s="233"/>
      <c r="NDZ12" s="233"/>
      <c r="NEA12" s="233"/>
      <c r="NEB12" s="233"/>
      <c r="NEC12" s="233"/>
      <c r="NED12" s="233"/>
      <c r="NEE12" s="233"/>
      <c r="NEF12" s="233"/>
      <c r="NEG12" s="233"/>
      <c r="NEH12" s="233"/>
      <c r="NEI12" s="233"/>
      <c r="NEJ12" s="233"/>
      <c r="NEK12" s="233"/>
      <c r="NEL12" s="233"/>
      <c r="NEM12" s="233"/>
      <c r="NEN12" s="233"/>
      <c r="NEO12" s="233"/>
      <c r="NEP12" s="233"/>
      <c r="NEQ12" s="233"/>
      <c r="NER12" s="233"/>
      <c r="NES12" s="233"/>
      <c r="NET12" s="233"/>
      <c r="NEU12" s="233"/>
      <c r="NEV12" s="233"/>
      <c r="NEW12" s="233"/>
      <c r="NEX12" s="233"/>
      <c r="NEY12" s="233"/>
      <c r="NEZ12" s="233"/>
      <c r="NFA12" s="233"/>
      <c r="NFB12" s="233"/>
      <c r="NFC12" s="233"/>
      <c r="NFD12" s="233"/>
      <c r="NFE12" s="233"/>
      <c r="NFF12" s="233"/>
      <c r="NFG12" s="233"/>
      <c r="NFH12" s="233"/>
      <c r="NFI12" s="233"/>
      <c r="NFJ12" s="233"/>
      <c r="NFK12" s="233"/>
      <c r="NFL12" s="233"/>
      <c r="NFM12" s="233"/>
      <c r="NFN12" s="233"/>
      <c r="NFO12" s="233"/>
      <c r="NFP12" s="233"/>
      <c r="NFQ12" s="233"/>
      <c r="NFR12" s="233"/>
      <c r="NFS12" s="233"/>
      <c r="NFT12" s="233"/>
      <c r="NFU12" s="233"/>
      <c r="NFV12" s="233"/>
      <c r="NFW12" s="233"/>
      <c r="NFX12" s="233"/>
      <c r="NFY12" s="233"/>
      <c r="NFZ12" s="233"/>
      <c r="NGA12" s="233"/>
      <c r="NGB12" s="233"/>
      <c r="NGC12" s="233"/>
      <c r="NGD12" s="233"/>
      <c r="NGE12" s="233"/>
      <c r="NGF12" s="233"/>
      <c r="NGG12" s="233"/>
      <c r="NGH12" s="233"/>
      <c r="NGI12" s="233"/>
      <c r="NGJ12" s="233"/>
      <c r="NGK12" s="233"/>
      <c r="NGL12" s="233"/>
      <c r="NGM12" s="233"/>
      <c r="NGN12" s="233"/>
      <c r="NGO12" s="233"/>
      <c r="NGP12" s="233"/>
      <c r="NGQ12" s="233"/>
      <c r="NGR12" s="233"/>
      <c r="NGS12" s="233"/>
      <c r="NGT12" s="233"/>
      <c r="NGU12" s="233"/>
      <c r="NGV12" s="233"/>
      <c r="NGW12" s="233"/>
      <c r="NGX12" s="233"/>
      <c r="NGY12" s="233"/>
      <c r="NGZ12" s="233"/>
      <c r="NHA12" s="233"/>
      <c r="NHB12" s="233"/>
      <c r="NHC12" s="233"/>
      <c r="NHD12" s="233"/>
      <c r="NHE12" s="233"/>
      <c r="NHF12" s="233"/>
      <c r="NHG12" s="233"/>
      <c r="NHH12" s="233"/>
      <c r="NHI12" s="233"/>
      <c r="NHJ12" s="233"/>
      <c r="NHK12" s="233"/>
      <c r="NHL12" s="233"/>
      <c r="NHM12" s="233"/>
      <c r="NHN12" s="233"/>
      <c r="NHO12" s="233"/>
      <c r="NHP12" s="233"/>
      <c r="NHQ12" s="233"/>
      <c r="NHR12" s="233"/>
      <c r="NHS12" s="233"/>
      <c r="NHT12" s="233"/>
      <c r="NHU12" s="233"/>
      <c r="NHV12" s="233"/>
      <c r="NHW12" s="233"/>
      <c r="NHX12" s="233"/>
      <c r="NHY12" s="233"/>
      <c r="NHZ12" s="233"/>
      <c r="NIA12" s="233"/>
      <c r="NIB12" s="233"/>
      <c r="NIC12" s="233"/>
      <c r="NID12" s="233"/>
      <c r="NIE12" s="233"/>
      <c r="NIF12" s="233"/>
      <c r="NIG12" s="233"/>
      <c r="NIH12" s="233"/>
      <c r="NII12" s="233"/>
      <c r="NIJ12" s="233"/>
      <c r="NIK12" s="233"/>
      <c r="NIL12" s="233"/>
      <c r="NIM12" s="233"/>
      <c r="NIN12" s="233"/>
      <c r="NIO12" s="233"/>
      <c r="NIP12" s="233"/>
      <c r="NIQ12" s="233"/>
      <c r="NIR12" s="233"/>
      <c r="NIS12" s="233"/>
      <c r="NIT12" s="233"/>
      <c r="NIU12" s="233"/>
      <c r="NIV12" s="233"/>
      <c r="NIW12" s="233"/>
      <c r="NIX12" s="233"/>
      <c r="NIY12" s="233"/>
      <c r="NIZ12" s="233"/>
      <c r="NJA12" s="233"/>
      <c r="NJB12" s="233"/>
      <c r="NJC12" s="233"/>
      <c r="NJD12" s="233"/>
      <c r="NJE12" s="233"/>
      <c r="NJF12" s="233"/>
      <c r="NJG12" s="233"/>
      <c r="NJH12" s="233"/>
      <c r="NJI12" s="233"/>
      <c r="NJJ12" s="233"/>
      <c r="NJK12" s="233"/>
      <c r="NJL12" s="233"/>
      <c r="NJM12" s="233"/>
      <c r="NJN12" s="233"/>
      <c r="NJO12" s="233"/>
      <c r="NJP12" s="233"/>
      <c r="NJQ12" s="233"/>
      <c r="NJR12" s="233"/>
      <c r="NJS12" s="233"/>
      <c r="NJT12" s="233"/>
      <c r="NJU12" s="233"/>
      <c r="NJV12" s="233"/>
      <c r="NJW12" s="233"/>
      <c r="NJX12" s="233"/>
      <c r="NJY12" s="233"/>
      <c r="NJZ12" s="233"/>
      <c r="NKA12" s="233"/>
      <c r="NKB12" s="233"/>
      <c r="NKC12" s="233"/>
      <c r="NKD12" s="233"/>
      <c r="NKE12" s="233"/>
      <c r="NKF12" s="233"/>
      <c r="NKG12" s="233"/>
      <c r="NKH12" s="233"/>
      <c r="NKI12" s="233"/>
      <c r="NKJ12" s="233"/>
      <c r="NKK12" s="233"/>
      <c r="NKL12" s="233"/>
      <c r="NKM12" s="233"/>
      <c r="NKN12" s="233"/>
      <c r="NKO12" s="233"/>
      <c r="NKP12" s="233"/>
      <c r="NKQ12" s="233"/>
      <c r="NKR12" s="233"/>
      <c r="NKS12" s="233"/>
      <c r="NKT12" s="233"/>
      <c r="NKU12" s="233"/>
      <c r="NKV12" s="233"/>
      <c r="NKW12" s="233"/>
      <c r="NKX12" s="233"/>
      <c r="NKY12" s="233"/>
      <c r="NKZ12" s="233"/>
      <c r="NLA12" s="233"/>
      <c r="NLB12" s="233"/>
      <c r="NLC12" s="233"/>
      <c r="NLD12" s="233"/>
      <c r="NLE12" s="233"/>
      <c r="NLF12" s="233"/>
      <c r="NLG12" s="233"/>
      <c r="NLH12" s="233"/>
      <c r="NLI12" s="233"/>
      <c r="NLJ12" s="233"/>
      <c r="NLK12" s="233"/>
      <c r="NLL12" s="233"/>
      <c r="NLM12" s="233"/>
      <c r="NLN12" s="233"/>
      <c r="NLO12" s="233"/>
      <c r="NLP12" s="233"/>
      <c r="NLQ12" s="233"/>
      <c r="NLR12" s="233"/>
      <c r="NLS12" s="233"/>
      <c r="NLT12" s="233"/>
      <c r="NLU12" s="233"/>
      <c r="NLV12" s="233"/>
      <c r="NLW12" s="233"/>
      <c r="NLX12" s="233"/>
      <c r="NLY12" s="233"/>
      <c r="NLZ12" s="233"/>
      <c r="NMA12" s="233"/>
      <c r="NMB12" s="233"/>
      <c r="NMC12" s="233"/>
      <c r="NMD12" s="233"/>
      <c r="NME12" s="233"/>
      <c r="NMF12" s="233"/>
      <c r="NMG12" s="233"/>
      <c r="NMH12" s="233"/>
      <c r="NMI12" s="233"/>
      <c r="NMJ12" s="233"/>
      <c r="NMK12" s="233"/>
      <c r="NML12" s="233"/>
      <c r="NMM12" s="233"/>
      <c r="NMN12" s="233"/>
      <c r="NMO12" s="233"/>
      <c r="NMP12" s="233"/>
      <c r="NMQ12" s="233"/>
      <c r="NMR12" s="233"/>
      <c r="NMS12" s="233"/>
      <c r="NMT12" s="233"/>
      <c r="NMU12" s="233"/>
      <c r="NMV12" s="233"/>
      <c r="NMW12" s="233"/>
      <c r="NMX12" s="233"/>
      <c r="NMY12" s="233"/>
      <c r="NMZ12" s="233"/>
      <c r="NNA12" s="233"/>
      <c r="NNB12" s="233"/>
      <c r="NNC12" s="233"/>
      <c r="NND12" s="233"/>
      <c r="NNE12" s="233"/>
      <c r="NNF12" s="233"/>
      <c r="NNG12" s="233"/>
      <c r="NNH12" s="233"/>
      <c r="NNI12" s="233"/>
      <c r="NNJ12" s="233"/>
      <c r="NNK12" s="233"/>
      <c r="NNL12" s="233"/>
      <c r="NNM12" s="233"/>
      <c r="NNN12" s="233"/>
      <c r="NNO12" s="233"/>
      <c r="NNP12" s="233"/>
      <c r="NNQ12" s="233"/>
      <c r="NNR12" s="233"/>
      <c r="NNS12" s="233"/>
      <c r="NNT12" s="233"/>
      <c r="NNU12" s="233"/>
      <c r="NNV12" s="233"/>
      <c r="NNW12" s="233"/>
      <c r="NNX12" s="233"/>
      <c r="NNY12" s="233"/>
      <c r="NNZ12" s="233"/>
      <c r="NOA12" s="233"/>
      <c r="NOB12" s="233"/>
      <c r="NOC12" s="233"/>
      <c r="NOD12" s="233"/>
      <c r="NOE12" s="233"/>
      <c r="NOF12" s="233"/>
      <c r="NOG12" s="233"/>
      <c r="NOH12" s="233"/>
      <c r="NOI12" s="233"/>
      <c r="NOJ12" s="233"/>
      <c r="NOK12" s="233"/>
      <c r="NOL12" s="233"/>
      <c r="NOM12" s="233"/>
      <c r="NON12" s="233"/>
      <c r="NOO12" s="233"/>
      <c r="NOP12" s="233"/>
      <c r="NOQ12" s="233"/>
      <c r="NOR12" s="233"/>
      <c r="NOS12" s="233"/>
      <c r="NOT12" s="233"/>
      <c r="NOU12" s="233"/>
      <c r="NOV12" s="233"/>
      <c r="NOW12" s="233"/>
      <c r="NOX12" s="233"/>
      <c r="NOY12" s="233"/>
      <c r="NOZ12" s="233"/>
      <c r="NPA12" s="233"/>
      <c r="NPB12" s="233"/>
      <c r="NPC12" s="233"/>
      <c r="NPD12" s="233"/>
      <c r="NPE12" s="233"/>
      <c r="NPF12" s="233"/>
      <c r="NPG12" s="233"/>
      <c r="NPH12" s="233"/>
      <c r="NPI12" s="233"/>
      <c r="NPJ12" s="233"/>
      <c r="NPK12" s="233"/>
      <c r="NPL12" s="233"/>
      <c r="NPM12" s="233"/>
      <c r="NPN12" s="233"/>
      <c r="NPO12" s="233"/>
      <c r="NPP12" s="233"/>
      <c r="NPQ12" s="233"/>
      <c r="NPR12" s="233"/>
      <c r="NPS12" s="233"/>
      <c r="NPT12" s="233"/>
      <c r="NPU12" s="233"/>
      <c r="NPV12" s="233"/>
      <c r="NPW12" s="233"/>
      <c r="NPX12" s="233"/>
      <c r="NPY12" s="233"/>
      <c r="NPZ12" s="233"/>
      <c r="NQA12" s="233"/>
      <c r="NQB12" s="233"/>
      <c r="NQC12" s="233"/>
      <c r="NQD12" s="233"/>
      <c r="NQE12" s="233"/>
      <c r="NQF12" s="233"/>
      <c r="NQG12" s="233"/>
      <c r="NQH12" s="233"/>
      <c r="NQI12" s="233"/>
      <c r="NQJ12" s="233"/>
      <c r="NQK12" s="233"/>
      <c r="NQL12" s="233"/>
      <c r="NQM12" s="233"/>
      <c r="NQN12" s="233"/>
      <c r="NQO12" s="233"/>
      <c r="NQP12" s="233"/>
      <c r="NQQ12" s="233"/>
      <c r="NQR12" s="233"/>
      <c r="NQS12" s="233"/>
      <c r="NQT12" s="233"/>
      <c r="NQU12" s="233"/>
      <c r="NQV12" s="233"/>
      <c r="NQW12" s="233"/>
      <c r="NQX12" s="233"/>
      <c r="NQY12" s="233"/>
      <c r="NQZ12" s="233"/>
      <c r="NRA12" s="233"/>
      <c r="NRB12" s="233"/>
      <c r="NRC12" s="233"/>
      <c r="NRD12" s="233"/>
      <c r="NRE12" s="233"/>
      <c r="NRF12" s="233"/>
      <c r="NRG12" s="233"/>
      <c r="NRH12" s="233"/>
      <c r="NRI12" s="233"/>
      <c r="NRJ12" s="233"/>
      <c r="NRK12" s="233"/>
      <c r="NRL12" s="233"/>
      <c r="NRM12" s="233"/>
      <c r="NRN12" s="233"/>
      <c r="NRO12" s="233"/>
      <c r="NRP12" s="233"/>
      <c r="NRQ12" s="233"/>
      <c r="NRR12" s="233"/>
      <c r="NRS12" s="233"/>
      <c r="NRT12" s="233"/>
      <c r="NRU12" s="233"/>
      <c r="NRV12" s="233"/>
      <c r="NRW12" s="233"/>
      <c r="NRX12" s="233"/>
      <c r="NRY12" s="233"/>
      <c r="NRZ12" s="233"/>
      <c r="NSA12" s="233"/>
      <c r="NSB12" s="233"/>
      <c r="NSC12" s="233"/>
      <c r="NSD12" s="233"/>
      <c r="NSE12" s="233"/>
      <c r="NSF12" s="233"/>
      <c r="NSG12" s="233"/>
      <c r="NSH12" s="233"/>
      <c r="NSI12" s="233"/>
      <c r="NSJ12" s="233"/>
      <c r="NSK12" s="233"/>
      <c r="NSL12" s="233"/>
      <c r="NSM12" s="233"/>
      <c r="NSN12" s="233"/>
      <c r="NSO12" s="233"/>
      <c r="NSP12" s="233"/>
      <c r="NSQ12" s="233"/>
      <c r="NSR12" s="233"/>
      <c r="NSS12" s="233"/>
      <c r="NST12" s="233"/>
      <c r="NSU12" s="233"/>
      <c r="NSV12" s="233"/>
      <c r="NSW12" s="233"/>
      <c r="NSX12" s="233"/>
      <c r="NSY12" s="233"/>
      <c r="NSZ12" s="233"/>
      <c r="NTA12" s="233"/>
      <c r="NTB12" s="233"/>
      <c r="NTC12" s="233"/>
      <c r="NTD12" s="233"/>
      <c r="NTE12" s="233"/>
      <c r="NTF12" s="233"/>
      <c r="NTG12" s="233"/>
      <c r="NTH12" s="233"/>
      <c r="NTI12" s="233"/>
      <c r="NTJ12" s="233"/>
      <c r="NTK12" s="233"/>
      <c r="NTL12" s="233"/>
      <c r="NTM12" s="233"/>
      <c r="NTN12" s="233"/>
      <c r="NTO12" s="233"/>
      <c r="NTP12" s="233"/>
      <c r="NTQ12" s="233"/>
      <c r="NTR12" s="233"/>
      <c r="NTS12" s="233"/>
      <c r="NTT12" s="233"/>
      <c r="NTU12" s="233"/>
      <c r="NTV12" s="233"/>
      <c r="NTW12" s="233"/>
      <c r="NTX12" s="233"/>
      <c r="NTY12" s="233"/>
      <c r="NTZ12" s="233"/>
      <c r="NUA12" s="233"/>
      <c r="NUB12" s="233"/>
      <c r="NUC12" s="233"/>
      <c r="NUD12" s="233"/>
      <c r="NUE12" s="233"/>
      <c r="NUF12" s="233"/>
      <c r="NUG12" s="233"/>
      <c r="NUH12" s="233"/>
      <c r="NUI12" s="233"/>
      <c r="NUJ12" s="233"/>
      <c r="NUK12" s="233"/>
      <c r="NUL12" s="233"/>
      <c r="NUM12" s="233"/>
      <c r="NUN12" s="233"/>
      <c r="NUO12" s="233"/>
      <c r="NUP12" s="233"/>
      <c r="NUQ12" s="233"/>
      <c r="NUR12" s="233"/>
      <c r="NUS12" s="233"/>
      <c r="NUT12" s="233"/>
      <c r="NUU12" s="233"/>
      <c r="NUV12" s="233"/>
      <c r="NUW12" s="233"/>
      <c r="NUX12" s="233"/>
      <c r="NUY12" s="233"/>
      <c r="NUZ12" s="233"/>
      <c r="NVA12" s="233"/>
      <c r="NVB12" s="233"/>
      <c r="NVC12" s="233"/>
      <c r="NVD12" s="233"/>
      <c r="NVE12" s="233"/>
      <c r="NVF12" s="233"/>
      <c r="NVG12" s="233"/>
      <c r="NVH12" s="233"/>
      <c r="NVI12" s="233"/>
      <c r="NVJ12" s="233"/>
      <c r="NVK12" s="233"/>
      <c r="NVL12" s="233"/>
      <c r="NVM12" s="233"/>
      <c r="NVN12" s="233"/>
      <c r="NVO12" s="233"/>
      <c r="NVP12" s="233"/>
      <c r="NVQ12" s="233"/>
      <c r="NVR12" s="233"/>
      <c r="NVS12" s="233"/>
      <c r="NVT12" s="233"/>
      <c r="NVU12" s="233"/>
      <c r="NVV12" s="233"/>
      <c r="NVW12" s="233"/>
      <c r="NVX12" s="233"/>
      <c r="NVY12" s="233"/>
      <c r="NVZ12" s="233"/>
      <c r="NWA12" s="233"/>
      <c r="NWB12" s="233"/>
      <c r="NWC12" s="233"/>
      <c r="NWD12" s="233"/>
      <c r="NWE12" s="233"/>
      <c r="NWF12" s="233"/>
      <c r="NWG12" s="233"/>
      <c r="NWH12" s="233"/>
      <c r="NWI12" s="233"/>
      <c r="NWJ12" s="233"/>
      <c r="NWK12" s="233"/>
      <c r="NWL12" s="233"/>
      <c r="NWM12" s="233"/>
      <c r="NWN12" s="233"/>
      <c r="NWO12" s="233"/>
      <c r="NWP12" s="233"/>
      <c r="NWQ12" s="233"/>
      <c r="NWR12" s="233"/>
      <c r="NWS12" s="233"/>
      <c r="NWT12" s="233"/>
      <c r="NWU12" s="233"/>
      <c r="NWV12" s="233"/>
      <c r="NWW12" s="233"/>
      <c r="NWX12" s="233"/>
      <c r="NWY12" s="233"/>
      <c r="NWZ12" s="233"/>
      <c r="NXA12" s="233"/>
      <c r="NXB12" s="233"/>
      <c r="NXC12" s="233"/>
      <c r="NXD12" s="233"/>
      <c r="NXE12" s="233"/>
      <c r="NXF12" s="233"/>
      <c r="NXG12" s="233"/>
      <c r="NXH12" s="233"/>
      <c r="NXI12" s="233"/>
      <c r="NXJ12" s="233"/>
      <c r="NXK12" s="233"/>
      <c r="NXL12" s="233"/>
      <c r="NXM12" s="233"/>
      <c r="NXN12" s="233"/>
      <c r="NXO12" s="233"/>
      <c r="NXP12" s="233"/>
      <c r="NXQ12" s="233"/>
      <c r="NXR12" s="233"/>
      <c r="NXS12" s="233"/>
      <c r="NXT12" s="233"/>
      <c r="NXU12" s="233"/>
      <c r="NXV12" s="233"/>
      <c r="NXW12" s="233"/>
      <c r="NXX12" s="233"/>
      <c r="NXY12" s="233"/>
      <c r="NXZ12" s="233"/>
      <c r="NYA12" s="233"/>
      <c r="NYB12" s="233"/>
      <c r="NYC12" s="233"/>
      <c r="NYD12" s="233"/>
      <c r="NYE12" s="233"/>
      <c r="NYF12" s="233"/>
      <c r="NYG12" s="233"/>
      <c r="NYH12" s="233"/>
      <c r="NYI12" s="233"/>
      <c r="NYJ12" s="233"/>
      <c r="NYK12" s="233"/>
      <c r="NYL12" s="233"/>
      <c r="NYM12" s="233"/>
      <c r="NYN12" s="233"/>
      <c r="NYO12" s="233"/>
      <c r="NYP12" s="233"/>
      <c r="NYQ12" s="233"/>
      <c r="NYR12" s="233"/>
      <c r="NYS12" s="233"/>
      <c r="NYT12" s="233"/>
      <c r="NYU12" s="233"/>
      <c r="NYV12" s="233"/>
      <c r="NYW12" s="233"/>
      <c r="NYX12" s="233"/>
      <c r="NYY12" s="233"/>
      <c r="NYZ12" s="233"/>
      <c r="NZA12" s="233"/>
      <c r="NZB12" s="233"/>
      <c r="NZC12" s="233"/>
      <c r="NZD12" s="233"/>
      <c r="NZE12" s="233"/>
      <c r="NZF12" s="233"/>
      <c r="NZG12" s="233"/>
      <c r="NZH12" s="233"/>
      <c r="NZI12" s="233"/>
      <c r="NZJ12" s="233"/>
      <c r="NZK12" s="233"/>
      <c r="NZL12" s="233"/>
      <c r="NZM12" s="233"/>
      <c r="NZN12" s="233"/>
      <c r="NZO12" s="233"/>
      <c r="NZP12" s="233"/>
      <c r="NZQ12" s="233"/>
      <c r="NZR12" s="233"/>
      <c r="NZS12" s="233"/>
      <c r="NZT12" s="233"/>
      <c r="NZU12" s="233"/>
      <c r="NZV12" s="233"/>
      <c r="NZW12" s="233"/>
      <c r="NZX12" s="233"/>
      <c r="NZY12" s="233"/>
      <c r="NZZ12" s="233"/>
      <c r="OAA12" s="233"/>
      <c r="OAB12" s="233"/>
      <c r="OAC12" s="233"/>
      <c r="OAD12" s="233"/>
      <c r="OAE12" s="233"/>
      <c r="OAF12" s="233"/>
      <c r="OAG12" s="233"/>
      <c r="OAH12" s="233"/>
      <c r="OAI12" s="233"/>
      <c r="OAJ12" s="233"/>
      <c r="OAK12" s="233"/>
      <c r="OAL12" s="233"/>
      <c r="OAM12" s="233"/>
      <c r="OAN12" s="233"/>
      <c r="OAO12" s="233"/>
      <c r="OAP12" s="233"/>
      <c r="OAQ12" s="233"/>
      <c r="OAR12" s="233"/>
      <c r="OAS12" s="233"/>
      <c r="OAT12" s="233"/>
      <c r="OAU12" s="233"/>
      <c r="OAV12" s="233"/>
      <c r="OAW12" s="233"/>
      <c r="OAX12" s="233"/>
      <c r="OAY12" s="233"/>
      <c r="OAZ12" s="233"/>
      <c r="OBA12" s="233"/>
      <c r="OBB12" s="233"/>
      <c r="OBC12" s="233"/>
      <c r="OBD12" s="233"/>
      <c r="OBE12" s="233"/>
      <c r="OBF12" s="233"/>
      <c r="OBG12" s="233"/>
      <c r="OBH12" s="233"/>
      <c r="OBI12" s="233"/>
      <c r="OBJ12" s="233"/>
      <c r="OBK12" s="233"/>
      <c r="OBL12" s="233"/>
      <c r="OBM12" s="233"/>
      <c r="OBN12" s="233"/>
      <c r="OBO12" s="233"/>
      <c r="OBP12" s="233"/>
      <c r="OBQ12" s="233"/>
      <c r="OBR12" s="233"/>
      <c r="OBS12" s="233"/>
      <c r="OBT12" s="233"/>
      <c r="OBU12" s="233"/>
      <c r="OBV12" s="233"/>
      <c r="OBW12" s="233"/>
      <c r="OBX12" s="233"/>
      <c r="OBY12" s="233"/>
      <c r="OBZ12" s="233"/>
      <c r="OCA12" s="233"/>
      <c r="OCB12" s="233"/>
      <c r="OCC12" s="233"/>
      <c r="OCD12" s="233"/>
      <c r="OCE12" s="233"/>
      <c r="OCF12" s="233"/>
      <c r="OCG12" s="233"/>
      <c r="OCH12" s="233"/>
      <c r="OCI12" s="233"/>
      <c r="OCJ12" s="233"/>
      <c r="OCK12" s="233"/>
      <c r="OCL12" s="233"/>
      <c r="OCM12" s="233"/>
      <c r="OCN12" s="233"/>
      <c r="OCO12" s="233"/>
      <c r="OCP12" s="233"/>
      <c r="OCQ12" s="233"/>
      <c r="OCR12" s="233"/>
      <c r="OCS12" s="233"/>
      <c r="OCT12" s="233"/>
      <c r="OCU12" s="233"/>
      <c r="OCV12" s="233"/>
      <c r="OCW12" s="233"/>
      <c r="OCX12" s="233"/>
      <c r="OCY12" s="233"/>
      <c r="OCZ12" s="233"/>
      <c r="ODA12" s="233"/>
      <c r="ODB12" s="233"/>
      <c r="ODC12" s="233"/>
      <c r="ODD12" s="233"/>
      <c r="ODE12" s="233"/>
      <c r="ODF12" s="233"/>
      <c r="ODG12" s="233"/>
      <c r="ODH12" s="233"/>
      <c r="ODI12" s="233"/>
      <c r="ODJ12" s="233"/>
      <c r="ODK12" s="233"/>
      <c r="ODL12" s="233"/>
      <c r="ODM12" s="233"/>
      <c r="ODN12" s="233"/>
      <c r="ODO12" s="233"/>
      <c r="ODP12" s="233"/>
      <c r="ODQ12" s="233"/>
      <c r="ODR12" s="233"/>
      <c r="ODS12" s="233"/>
      <c r="ODT12" s="233"/>
      <c r="ODU12" s="233"/>
      <c r="ODV12" s="233"/>
      <c r="ODW12" s="233"/>
      <c r="ODX12" s="233"/>
      <c r="ODY12" s="233"/>
      <c r="ODZ12" s="233"/>
      <c r="OEA12" s="233"/>
      <c r="OEB12" s="233"/>
      <c r="OEC12" s="233"/>
      <c r="OED12" s="233"/>
      <c r="OEE12" s="233"/>
      <c r="OEF12" s="233"/>
      <c r="OEG12" s="233"/>
      <c r="OEH12" s="233"/>
      <c r="OEI12" s="233"/>
      <c r="OEJ12" s="233"/>
      <c r="OEK12" s="233"/>
      <c r="OEL12" s="233"/>
      <c r="OEM12" s="233"/>
      <c r="OEN12" s="233"/>
      <c r="OEO12" s="233"/>
      <c r="OEP12" s="233"/>
      <c r="OEQ12" s="233"/>
      <c r="OER12" s="233"/>
      <c r="OES12" s="233"/>
      <c r="OET12" s="233"/>
      <c r="OEU12" s="233"/>
      <c r="OEV12" s="233"/>
      <c r="OEW12" s="233"/>
      <c r="OEX12" s="233"/>
      <c r="OEY12" s="233"/>
      <c r="OEZ12" s="233"/>
      <c r="OFA12" s="233"/>
      <c r="OFB12" s="233"/>
      <c r="OFC12" s="233"/>
      <c r="OFD12" s="233"/>
      <c r="OFE12" s="233"/>
      <c r="OFF12" s="233"/>
      <c r="OFG12" s="233"/>
      <c r="OFH12" s="233"/>
      <c r="OFI12" s="233"/>
      <c r="OFJ12" s="233"/>
      <c r="OFK12" s="233"/>
      <c r="OFL12" s="233"/>
      <c r="OFM12" s="233"/>
      <c r="OFN12" s="233"/>
      <c r="OFO12" s="233"/>
      <c r="OFP12" s="233"/>
      <c r="OFQ12" s="233"/>
      <c r="OFR12" s="233"/>
      <c r="OFS12" s="233"/>
      <c r="OFT12" s="233"/>
      <c r="OFU12" s="233"/>
      <c r="OFV12" s="233"/>
      <c r="OFW12" s="233"/>
      <c r="OFX12" s="233"/>
      <c r="OFY12" s="233"/>
      <c r="OFZ12" s="233"/>
      <c r="OGA12" s="233"/>
      <c r="OGB12" s="233"/>
      <c r="OGC12" s="233"/>
      <c r="OGD12" s="233"/>
      <c r="OGE12" s="233"/>
      <c r="OGF12" s="233"/>
      <c r="OGG12" s="233"/>
      <c r="OGH12" s="233"/>
      <c r="OGI12" s="233"/>
      <c r="OGJ12" s="233"/>
      <c r="OGK12" s="233"/>
      <c r="OGL12" s="233"/>
      <c r="OGM12" s="233"/>
      <c r="OGN12" s="233"/>
      <c r="OGO12" s="233"/>
      <c r="OGP12" s="233"/>
      <c r="OGQ12" s="233"/>
      <c r="OGR12" s="233"/>
      <c r="OGS12" s="233"/>
      <c r="OGT12" s="233"/>
      <c r="OGU12" s="233"/>
      <c r="OGV12" s="233"/>
      <c r="OGW12" s="233"/>
      <c r="OGX12" s="233"/>
      <c r="OGY12" s="233"/>
      <c r="OGZ12" s="233"/>
      <c r="OHA12" s="233"/>
      <c r="OHB12" s="233"/>
      <c r="OHC12" s="233"/>
      <c r="OHD12" s="233"/>
      <c r="OHE12" s="233"/>
      <c r="OHF12" s="233"/>
      <c r="OHG12" s="233"/>
      <c r="OHH12" s="233"/>
      <c r="OHI12" s="233"/>
      <c r="OHJ12" s="233"/>
      <c r="OHK12" s="233"/>
      <c r="OHL12" s="233"/>
      <c r="OHM12" s="233"/>
      <c r="OHN12" s="233"/>
      <c r="OHO12" s="233"/>
      <c r="OHP12" s="233"/>
      <c r="OHQ12" s="233"/>
      <c r="OHR12" s="233"/>
      <c r="OHS12" s="233"/>
      <c r="OHT12" s="233"/>
      <c r="OHU12" s="233"/>
      <c r="OHV12" s="233"/>
      <c r="OHW12" s="233"/>
      <c r="OHX12" s="233"/>
      <c r="OHY12" s="233"/>
      <c r="OHZ12" s="233"/>
      <c r="OIA12" s="233"/>
      <c r="OIB12" s="233"/>
      <c r="OIC12" s="233"/>
      <c r="OID12" s="233"/>
      <c r="OIE12" s="233"/>
      <c r="OIF12" s="233"/>
      <c r="OIG12" s="233"/>
      <c r="OIH12" s="233"/>
      <c r="OII12" s="233"/>
      <c r="OIJ12" s="233"/>
      <c r="OIK12" s="233"/>
      <c r="OIL12" s="233"/>
      <c r="OIM12" s="233"/>
      <c r="OIN12" s="233"/>
      <c r="OIO12" s="233"/>
      <c r="OIP12" s="233"/>
      <c r="OIQ12" s="233"/>
      <c r="OIR12" s="233"/>
      <c r="OIS12" s="233"/>
      <c r="OIT12" s="233"/>
      <c r="OIU12" s="233"/>
      <c r="OIV12" s="233"/>
      <c r="OIW12" s="233"/>
      <c r="OIX12" s="233"/>
      <c r="OIY12" s="233"/>
      <c r="OIZ12" s="233"/>
      <c r="OJA12" s="233"/>
      <c r="OJB12" s="233"/>
      <c r="OJC12" s="233"/>
      <c r="OJD12" s="233"/>
      <c r="OJE12" s="233"/>
      <c r="OJF12" s="233"/>
      <c r="OJG12" s="233"/>
      <c r="OJH12" s="233"/>
      <c r="OJI12" s="233"/>
      <c r="OJJ12" s="233"/>
      <c r="OJK12" s="233"/>
      <c r="OJL12" s="233"/>
      <c r="OJM12" s="233"/>
      <c r="OJN12" s="233"/>
      <c r="OJO12" s="233"/>
      <c r="OJP12" s="233"/>
      <c r="OJQ12" s="233"/>
      <c r="OJR12" s="233"/>
      <c r="OJS12" s="233"/>
      <c r="OJT12" s="233"/>
      <c r="OJU12" s="233"/>
      <c r="OJV12" s="233"/>
      <c r="OJW12" s="233"/>
      <c r="OJX12" s="233"/>
      <c r="OJY12" s="233"/>
      <c r="OJZ12" s="233"/>
      <c r="OKA12" s="233"/>
      <c r="OKB12" s="233"/>
      <c r="OKC12" s="233"/>
      <c r="OKD12" s="233"/>
      <c r="OKE12" s="233"/>
      <c r="OKF12" s="233"/>
      <c r="OKG12" s="233"/>
      <c r="OKH12" s="233"/>
      <c r="OKI12" s="233"/>
      <c r="OKJ12" s="233"/>
      <c r="OKK12" s="233"/>
      <c r="OKL12" s="233"/>
      <c r="OKM12" s="233"/>
      <c r="OKN12" s="233"/>
      <c r="OKO12" s="233"/>
      <c r="OKP12" s="233"/>
      <c r="OKQ12" s="233"/>
      <c r="OKR12" s="233"/>
      <c r="OKS12" s="233"/>
      <c r="OKT12" s="233"/>
      <c r="OKU12" s="233"/>
      <c r="OKV12" s="233"/>
      <c r="OKW12" s="233"/>
      <c r="OKX12" s="233"/>
      <c r="OKY12" s="233"/>
      <c r="OKZ12" s="233"/>
      <c r="OLA12" s="233"/>
      <c r="OLB12" s="233"/>
      <c r="OLC12" s="233"/>
      <c r="OLD12" s="233"/>
      <c r="OLE12" s="233"/>
      <c r="OLF12" s="233"/>
      <c r="OLG12" s="233"/>
      <c r="OLH12" s="233"/>
      <c r="OLI12" s="233"/>
      <c r="OLJ12" s="233"/>
      <c r="OLK12" s="233"/>
      <c r="OLL12" s="233"/>
      <c r="OLM12" s="233"/>
      <c r="OLN12" s="233"/>
      <c r="OLO12" s="233"/>
      <c r="OLP12" s="233"/>
      <c r="OLQ12" s="233"/>
      <c r="OLR12" s="233"/>
      <c r="OLS12" s="233"/>
      <c r="OLT12" s="233"/>
      <c r="OLU12" s="233"/>
      <c r="OLV12" s="233"/>
      <c r="OLW12" s="233"/>
      <c r="OLX12" s="233"/>
      <c r="OLY12" s="233"/>
      <c r="OLZ12" s="233"/>
      <c r="OMA12" s="233"/>
      <c r="OMB12" s="233"/>
      <c r="OMC12" s="233"/>
      <c r="OMD12" s="233"/>
      <c r="OME12" s="233"/>
      <c r="OMF12" s="233"/>
      <c r="OMG12" s="233"/>
      <c r="OMH12" s="233"/>
      <c r="OMI12" s="233"/>
      <c r="OMJ12" s="233"/>
      <c r="OMK12" s="233"/>
      <c r="OML12" s="233"/>
      <c r="OMM12" s="233"/>
      <c r="OMN12" s="233"/>
      <c r="OMO12" s="233"/>
      <c r="OMP12" s="233"/>
      <c r="OMQ12" s="233"/>
      <c r="OMR12" s="233"/>
      <c r="OMS12" s="233"/>
      <c r="OMT12" s="233"/>
      <c r="OMU12" s="233"/>
      <c r="OMV12" s="233"/>
      <c r="OMW12" s="233"/>
      <c r="OMX12" s="233"/>
      <c r="OMY12" s="233"/>
      <c r="OMZ12" s="233"/>
      <c r="ONA12" s="233"/>
      <c r="ONB12" s="233"/>
      <c r="ONC12" s="233"/>
      <c r="OND12" s="233"/>
      <c r="ONE12" s="233"/>
      <c r="ONF12" s="233"/>
      <c r="ONG12" s="233"/>
      <c r="ONH12" s="233"/>
      <c r="ONI12" s="233"/>
      <c r="ONJ12" s="233"/>
      <c r="ONK12" s="233"/>
      <c r="ONL12" s="233"/>
      <c r="ONM12" s="233"/>
      <c r="ONN12" s="233"/>
      <c r="ONO12" s="233"/>
      <c r="ONP12" s="233"/>
      <c r="ONQ12" s="233"/>
      <c r="ONR12" s="233"/>
      <c r="ONS12" s="233"/>
      <c r="ONT12" s="233"/>
      <c r="ONU12" s="233"/>
      <c r="ONV12" s="233"/>
      <c r="ONW12" s="233"/>
      <c r="ONX12" s="233"/>
      <c r="ONY12" s="233"/>
      <c r="ONZ12" s="233"/>
      <c r="OOA12" s="233"/>
      <c r="OOB12" s="233"/>
      <c r="OOC12" s="233"/>
      <c r="OOD12" s="233"/>
      <c r="OOE12" s="233"/>
      <c r="OOF12" s="233"/>
      <c r="OOG12" s="233"/>
      <c r="OOH12" s="233"/>
      <c r="OOI12" s="233"/>
      <c r="OOJ12" s="233"/>
      <c r="OOK12" s="233"/>
      <c r="OOL12" s="233"/>
      <c r="OOM12" s="233"/>
      <c r="OON12" s="233"/>
      <c r="OOO12" s="233"/>
      <c r="OOP12" s="233"/>
      <c r="OOQ12" s="233"/>
      <c r="OOR12" s="233"/>
      <c r="OOS12" s="233"/>
      <c r="OOT12" s="233"/>
      <c r="OOU12" s="233"/>
      <c r="OOV12" s="233"/>
      <c r="OOW12" s="233"/>
      <c r="OOX12" s="233"/>
      <c r="OOY12" s="233"/>
      <c r="OOZ12" s="233"/>
      <c r="OPA12" s="233"/>
      <c r="OPB12" s="233"/>
      <c r="OPC12" s="233"/>
      <c r="OPD12" s="233"/>
      <c r="OPE12" s="233"/>
      <c r="OPF12" s="233"/>
      <c r="OPG12" s="233"/>
      <c r="OPH12" s="233"/>
      <c r="OPI12" s="233"/>
      <c r="OPJ12" s="233"/>
      <c r="OPK12" s="233"/>
      <c r="OPL12" s="233"/>
      <c r="OPM12" s="233"/>
      <c r="OPN12" s="233"/>
      <c r="OPO12" s="233"/>
      <c r="OPP12" s="233"/>
      <c r="OPQ12" s="233"/>
      <c r="OPR12" s="233"/>
      <c r="OPS12" s="233"/>
      <c r="OPT12" s="233"/>
      <c r="OPU12" s="233"/>
      <c r="OPV12" s="233"/>
      <c r="OPW12" s="233"/>
      <c r="OPX12" s="233"/>
      <c r="OPY12" s="233"/>
      <c r="OPZ12" s="233"/>
      <c r="OQA12" s="233"/>
      <c r="OQB12" s="233"/>
      <c r="OQC12" s="233"/>
      <c r="OQD12" s="233"/>
      <c r="OQE12" s="233"/>
      <c r="OQF12" s="233"/>
      <c r="OQG12" s="233"/>
      <c r="OQH12" s="233"/>
      <c r="OQI12" s="233"/>
      <c r="OQJ12" s="233"/>
      <c r="OQK12" s="233"/>
      <c r="OQL12" s="233"/>
      <c r="OQM12" s="233"/>
      <c r="OQN12" s="233"/>
      <c r="OQO12" s="233"/>
      <c r="OQP12" s="233"/>
      <c r="OQQ12" s="233"/>
      <c r="OQR12" s="233"/>
      <c r="OQS12" s="233"/>
      <c r="OQT12" s="233"/>
      <c r="OQU12" s="233"/>
      <c r="OQV12" s="233"/>
      <c r="OQW12" s="233"/>
      <c r="OQX12" s="233"/>
      <c r="OQY12" s="233"/>
      <c r="OQZ12" s="233"/>
      <c r="ORA12" s="233"/>
      <c r="ORB12" s="233"/>
      <c r="ORC12" s="233"/>
      <c r="ORD12" s="233"/>
      <c r="ORE12" s="233"/>
      <c r="ORF12" s="233"/>
      <c r="ORG12" s="233"/>
      <c r="ORH12" s="233"/>
      <c r="ORI12" s="233"/>
      <c r="ORJ12" s="233"/>
      <c r="ORK12" s="233"/>
      <c r="ORL12" s="233"/>
      <c r="ORM12" s="233"/>
      <c r="ORN12" s="233"/>
      <c r="ORO12" s="233"/>
      <c r="ORP12" s="233"/>
      <c r="ORQ12" s="233"/>
      <c r="ORR12" s="233"/>
      <c r="ORS12" s="233"/>
      <c r="ORT12" s="233"/>
      <c r="ORU12" s="233"/>
      <c r="ORV12" s="233"/>
      <c r="ORW12" s="233"/>
      <c r="ORX12" s="233"/>
      <c r="ORY12" s="233"/>
      <c r="ORZ12" s="233"/>
      <c r="OSA12" s="233"/>
      <c r="OSB12" s="233"/>
      <c r="OSC12" s="233"/>
      <c r="OSD12" s="233"/>
      <c r="OSE12" s="233"/>
      <c r="OSF12" s="233"/>
      <c r="OSG12" s="233"/>
      <c r="OSH12" s="233"/>
      <c r="OSI12" s="233"/>
      <c r="OSJ12" s="233"/>
      <c r="OSK12" s="233"/>
      <c r="OSL12" s="233"/>
      <c r="OSM12" s="233"/>
      <c r="OSN12" s="233"/>
      <c r="OSO12" s="233"/>
      <c r="OSP12" s="233"/>
      <c r="OSQ12" s="233"/>
      <c r="OSR12" s="233"/>
      <c r="OSS12" s="233"/>
      <c r="OST12" s="233"/>
      <c r="OSU12" s="233"/>
      <c r="OSV12" s="233"/>
      <c r="OSW12" s="233"/>
      <c r="OSX12" s="233"/>
      <c r="OSY12" s="233"/>
      <c r="OSZ12" s="233"/>
      <c r="OTA12" s="233"/>
      <c r="OTB12" s="233"/>
      <c r="OTC12" s="233"/>
      <c r="OTD12" s="233"/>
      <c r="OTE12" s="233"/>
      <c r="OTF12" s="233"/>
      <c r="OTG12" s="233"/>
      <c r="OTH12" s="233"/>
      <c r="OTI12" s="233"/>
      <c r="OTJ12" s="233"/>
      <c r="OTK12" s="233"/>
      <c r="OTL12" s="233"/>
      <c r="OTM12" s="233"/>
      <c r="OTN12" s="233"/>
      <c r="OTO12" s="233"/>
      <c r="OTP12" s="233"/>
      <c r="OTQ12" s="233"/>
      <c r="OTR12" s="233"/>
      <c r="OTS12" s="233"/>
      <c r="OTT12" s="233"/>
      <c r="OTU12" s="233"/>
      <c r="OTV12" s="233"/>
      <c r="OTW12" s="233"/>
      <c r="OTX12" s="233"/>
      <c r="OTY12" s="233"/>
      <c r="OTZ12" s="233"/>
      <c r="OUA12" s="233"/>
      <c r="OUB12" s="233"/>
      <c r="OUC12" s="233"/>
      <c r="OUD12" s="233"/>
      <c r="OUE12" s="233"/>
      <c r="OUF12" s="233"/>
      <c r="OUG12" s="233"/>
      <c r="OUH12" s="233"/>
      <c r="OUI12" s="233"/>
      <c r="OUJ12" s="233"/>
      <c r="OUK12" s="233"/>
      <c r="OUL12" s="233"/>
      <c r="OUM12" s="233"/>
      <c r="OUN12" s="233"/>
      <c r="OUO12" s="233"/>
      <c r="OUP12" s="233"/>
      <c r="OUQ12" s="233"/>
      <c r="OUR12" s="233"/>
      <c r="OUS12" s="233"/>
      <c r="OUT12" s="233"/>
      <c r="OUU12" s="233"/>
      <c r="OUV12" s="233"/>
      <c r="OUW12" s="233"/>
      <c r="OUX12" s="233"/>
      <c r="OUY12" s="233"/>
      <c r="OUZ12" s="233"/>
      <c r="OVA12" s="233"/>
      <c r="OVB12" s="233"/>
      <c r="OVC12" s="233"/>
      <c r="OVD12" s="233"/>
      <c r="OVE12" s="233"/>
      <c r="OVF12" s="233"/>
      <c r="OVG12" s="233"/>
      <c r="OVH12" s="233"/>
      <c r="OVI12" s="233"/>
      <c r="OVJ12" s="233"/>
      <c r="OVK12" s="233"/>
      <c r="OVL12" s="233"/>
      <c r="OVM12" s="233"/>
      <c r="OVN12" s="233"/>
      <c r="OVO12" s="233"/>
      <c r="OVP12" s="233"/>
      <c r="OVQ12" s="233"/>
      <c r="OVR12" s="233"/>
      <c r="OVS12" s="233"/>
      <c r="OVT12" s="233"/>
      <c r="OVU12" s="233"/>
      <c r="OVV12" s="233"/>
      <c r="OVW12" s="233"/>
      <c r="OVX12" s="233"/>
      <c r="OVY12" s="233"/>
      <c r="OVZ12" s="233"/>
      <c r="OWA12" s="233"/>
      <c r="OWB12" s="233"/>
      <c r="OWC12" s="233"/>
      <c r="OWD12" s="233"/>
      <c r="OWE12" s="233"/>
      <c r="OWF12" s="233"/>
      <c r="OWG12" s="233"/>
      <c r="OWH12" s="233"/>
      <c r="OWI12" s="233"/>
      <c r="OWJ12" s="233"/>
      <c r="OWK12" s="233"/>
      <c r="OWL12" s="233"/>
      <c r="OWM12" s="233"/>
      <c r="OWN12" s="233"/>
      <c r="OWO12" s="233"/>
      <c r="OWP12" s="233"/>
      <c r="OWQ12" s="233"/>
      <c r="OWR12" s="233"/>
      <c r="OWS12" s="233"/>
      <c r="OWT12" s="233"/>
      <c r="OWU12" s="233"/>
      <c r="OWV12" s="233"/>
      <c r="OWW12" s="233"/>
      <c r="OWX12" s="233"/>
      <c r="OWY12" s="233"/>
      <c r="OWZ12" s="233"/>
      <c r="OXA12" s="233"/>
      <c r="OXB12" s="233"/>
      <c r="OXC12" s="233"/>
      <c r="OXD12" s="233"/>
      <c r="OXE12" s="233"/>
      <c r="OXF12" s="233"/>
      <c r="OXG12" s="233"/>
      <c r="OXH12" s="233"/>
      <c r="OXI12" s="233"/>
      <c r="OXJ12" s="233"/>
      <c r="OXK12" s="233"/>
      <c r="OXL12" s="233"/>
      <c r="OXM12" s="233"/>
      <c r="OXN12" s="233"/>
      <c r="OXO12" s="233"/>
      <c r="OXP12" s="233"/>
      <c r="OXQ12" s="233"/>
      <c r="OXR12" s="233"/>
      <c r="OXS12" s="233"/>
      <c r="OXT12" s="233"/>
      <c r="OXU12" s="233"/>
      <c r="OXV12" s="233"/>
      <c r="OXW12" s="233"/>
      <c r="OXX12" s="233"/>
      <c r="OXY12" s="233"/>
      <c r="OXZ12" s="233"/>
      <c r="OYA12" s="233"/>
      <c r="OYB12" s="233"/>
      <c r="OYC12" s="233"/>
      <c r="OYD12" s="233"/>
      <c r="OYE12" s="233"/>
      <c r="OYF12" s="233"/>
      <c r="OYG12" s="233"/>
      <c r="OYH12" s="233"/>
      <c r="OYI12" s="233"/>
      <c r="OYJ12" s="233"/>
      <c r="OYK12" s="233"/>
      <c r="OYL12" s="233"/>
      <c r="OYM12" s="233"/>
      <c r="OYN12" s="233"/>
      <c r="OYO12" s="233"/>
      <c r="OYP12" s="233"/>
      <c r="OYQ12" s="233"/>
      <c r="OYR12" s="233"/>
      <c r="OYS12" s="233"/>
      <c r="OYT12" s="233"/>
      <c r="OYU12" s="233"/>
      <c r="OYV12" s="233"/>
      <c r="OYW12" s="233"/>
      <c r="OYX12" s="233"/>
      <c r="OYY12" s="233"/>
      <c r="OYZ12" s="233"/>
      <c r="OZA12" s="233"/>
      <c r="OZB12" s="233"/>
      <c r="OZC12" s="233"/>
      <c r="OZD12" s="233"/>
      <c r="OZE12" s="233"/>
      <c r="OZF12" s="233"/>
      <c r="OZG12" s="233"/>
      <c r="OZH12" s="233"/>
      <c r="OZI12" s="233"/>
      <c r="OZJ12" s="233"/>
      <c r="OZK12" s="233"/>
      <c r="OZL12" s="233"/>
      <c r="OZM12" s="233"/>
      <c r="OZN12" s="233"/>
      <c r="OZO12" s="233"/>
      <c r="OZP12" s="233"/>
      <c r="OZQ12" s="233"/>
      <c r="OZR12" s="233"/>
      <c r="OZS12" s="233"/>
      <c r="OZT12" s="233"/>
      <c r="OZU12" s="233"/>
      <c r="OZV12" s="233"/>
      <c r="OZW12" s="233"/>
      <c r="OZX12" s="233"/>
      <c r="OZY12" s="233"/>
      <c r="OZZ12" s="233"/>
      <c r="PAA12" s="233"/>
      <c r="PAB12" s="233"/>
      <c r="PAC12" s="233"/>
      <c r="PAD12" s="233"/>
      <c r="PAE12" s="233"/>
      <c r="PAF12" s="233"/>
      <c r="PAG12" s="233"/>
      <c r="PAH12" s="233"/>
      <c r="PAI12" s="233"/>
      <c r="PAJ12" s="233"/>
      <c r="PAK12" s="233"/>
      <c r="PAL12" s="233"/>
      <c r="PAM12" s="233"/>
      <c r="PAN12" s="233"/>
      <c r="PAO12" s="233"/>
      <c r="PAP12" s="233"/>
      <c r="PAQ12" s="233"/>
      <c r="PAR12" s="233"/>
      <c r="PAS12" s="233"/>
      <c r="PAT12" s="233"/>
      <c r="PAU12" s="233"/>
      <c r="PAV12" s="233"/>
      <c r="PAW12" s="233"/>
      <c r="PAX12" s="233"/>
      <c r="PAY12" s="233"/>
      <c r="PAZ12" s="233"/>
      <c r="PBA12" s="233"/>
      <c r="PBB12" s="233"/>
      <c r="PBC12" s="233"/>
      <c r="PBD12" s="233"/>
      <c r="PBE12" s="233"/>
      <c r="PBF12" s="233"/>
      <c r="PBG12" s="233"/>
      <c r="PBH12" s="233"/>
      <c r="PBI12" s="233"/>
      <c r="PBJ12" s="233"/>
      <c r="PBK12" s="233"/>
      <c r="PBL12" s="233"/>
      <c r="PBM12" s="233"/>
      <c r="PBN12" s="233"/>
      <c r="PBO12" s="233"/>
      <c r="PBP12" s="233"/>
      <c r="PBQ12" s="233"/>
      <c r="PBR12" s="233"/>
      <c r="PBS12" s="233"/>
      <c r="PBT12" s="233"/>
      <c r="PBU12" s="233"/>
      <c r="PBV12" s="233"/>
      <c r="PBW12" s="233"/>
      <c r="PBX12" s="233"/>
      <c r="PBY12" s="233"/>
      <c r="PBZ12" s="233"/>
      <c r="PCA12" s="233"/>
      <c r="PCB12" s="233"/>
      <c r="PCC12" s="233"/>
      <c r="PCD12" s="233"/>
      <c r="PCE12" s="233"/>
      <c r="PCF12" s="233"/>
      <c r="PCG12" s="233"/>
      <c r="PCH12" s="233"/>
      <c r="PCI12" s="233"/>
      <c r="PCJ12" s="233"/>
      <c r="PCK12" s="233"/>
      <c r="PCL12" s="233"/>
      <c r="PCM12" s="233"/>
      <c r="PCN12" s="233"/>
      <c r="PCO12" s="233"/>
      <c r="PCP12" s="233"/>
      <c r="PCQ12" s="233"/>
      <c r="PCR12" s="233"/>
      <c r="PCS12" s="233"/>
      <c r="PCT12" s="233"/>
      <c r="PCU12" s="233"/>
      <c r="PCV12" s="233"/>
      <c r="PCW12" s="233"/>
      <c r="PCX12" s="233"/>
      <c r="PCY12" s="233"/>
      <c r="PCZ12" s="233"/>
      <c r="PDA12" s="233"/>
      <c r="PDB12" s="233"/>
      <c r="PDC12" s="233"/>
      <c r="PDD12" s="233"/>
      <c r="PDE12" s="233"/>
      <c r="PDF12" s="233"/>
      <c r="PDG12" s="233"/>
      <c r="PDH12" s="233"/>
      <c r="PDI12" s="233"/>
      <c r="PDJ12" s="233"/>
      <c r="PDK12" s="233"/>
      <c r="PDL12" s="233"/>
      <c r="PDM12" s="233"/>
      <c r="PDN12" s="233"/>
      <c r="PDO12" s="233"/>
      <c r="PDP12" s="233"/>
      <c r="PDQ12" s="233"/>
      <c r="PDR12" s="233"/>
      <c r="PDS12" s="233"/>
      <c r="PDT12" s="233"/>
      <c r="PDU12" s="233"/>
      <c r="PDV12" s="233"/>
      <c r="PDW12" s="233"/>
      <c r="PDX12" s="233"/>
      <c r="PDY12" s="233"/>
      <c r="PDZ12" s="233"/>
      <c r="PEA12" s="233"/>
      <c r="PEB12" s="233"/>
      <c r="PEC12" s="233"/>
      <c r="PED12" s="233"/>
      <c r="PEE12" s="233"/>
      <c r="PEF12" s="233"/>
      <c r="PEG12" s="233"/>
      <c r="PEH12" s="233"/>
      <c r="PEI12" s="233"/>
      <c r="PEJ12" s="233"/>
      <c r="PEK12" s="233"/>
      <c r="PEL12" s="233"/>
      <c r="PEM12" s="233"/>
      <c r="PEN12" s="233"/>
      <c r="PEO12" s="233"/>
      <c r="PEP12" s="233"/>
      <c r="PEQ12" s="233"/>
      <c r="PER12" s="233"/>
      <c r="PES12" s="233"/>
      <c r="PET12" s="233"/>
      <c r="PEU12" s="233"/>
      <c r="PEV12" s="233"/>
      <c r="PEW12" s="233"/>
      <c r="PEX12" s="233"/>
      <c r="PEY12" s="233"/>
      <c r="PEZ12" s="233"/>
      <c r="PFA12" s="233"/>
      <c r="PFB12" s="233"/>
      <c r="PFC12" s="233"/>
      <c r="PFD12" s="233"/>
      <c r="PFE12" s="233"/>
      <c r="PFF12" s="233"/>
      <c r="PFG12" s="233"/>
      <c r="PFH12" s="233"/>
      <c r="PFI12" s="233"/>
      <c r="PFJ12" s="233"/>
      <c r="PFK12" s="233"/>
      <c r="PFL12" s="233"/>
      <c r="PFM12" s="233"/>
      <c r="PFN12" s="233"/>
      <c r="PFO12" s="233"/>
      <c r="PFP12" s="233"/>
      <c r="PFQ12" s="233"/>
      <c r="PFR12" s="233"/>
      <c r="PFS12" s="233"/>
      <c r="PFT12" s="233"/>
      <c r="PFU12" s="233"/>
      <c r="PFV12" s="233"/>
      <c r="PFW12" s="233"/>
      <c r="PFX12" s="233"/>
      <c r="PFY12" s="233"/>
      <c r="PFZ12" s="233"/>
      <c r="PGA12" s="233"/>
      <c r="PGB12" s="233"/>
      <c r="PGC12" s="233"/>
      <c r="PGD12" s="233"/>
      <c r="PGE12" s="233"/>
      <c r="PGF12" s="233"/>
      <c r="PGG12" s="233"/>
      <c r="PGH12" s="233"/>
      <c r="PGI12" s="233"/>
      <c r="PGJ12" s="233"/>
      <c r="PGK12" s="233"/>
      <c r="PGL12" s="233"/>
      <c r="PGM12" s="233"/>
      <c r="PGN12" s="233"/>
      <c r="PGO12" s="233"/>
      <c r="PGP12" s="233"/>
      <c r="PGQ12" s="233"/>
      <c r="PGR12" s="233"/>
      <c r="PGS12" s="233"/>
      <c r="PGT12" s="233"/>
      <c r="PGU12" s="233"/>
      <c r="PGV12" s="233"/>
      <c r="PGW12" s="233"/>
      <c r="PGX12" s="233"/>
      <c r="PGY12" s="233"/>
      <c r="PGZ12" s="233"/>
      <c r="PHA12" s="233"/>
      <c r="PHB12" s="233"/>
      <c r="PHC12" s="233"/>
      <c r="PHD12" s="233"/>
      <c r="PHE12" s="233"/>
      <c r="PHF12" s="233"/>
      <c r="PHG12" s="233"/>
      <c r="PHH12" s="233"/>
      <c r="PHI12" s="233"/>
      <c r="PHJ12" s="233"/>
      <c r="PHK12" s="233"/>
      <c r="PHL12" s="233"/>
      <c r="PHM12" s="233"/>
      <c r="PHN12" s="233"/>
      <c r="PHO12" s="233"/>
      <c r="PHP12" s="233"/>
      <c r="PHQ12" s="233"/>
      <c r="PHR12" s="233"/>
      <c r="PHS12" s="233"/>
      <c r="PHT12" s="233"/>
      <c r="PHU12" s="233"/>
      <c r="PHV12" s="233"/>
      <c r="PHW12" s="233"/>
      <c r="PHX12" s="233"/>
      <c r="PHY12" s="233"/>
      <c r="PHZ12" s="233"/>
      <c r="PIA12" s="233"/>
      <c r="PIB12" s="233"/>
      <c r="PIC12" s="233"/>
      <c r="PID12" s="233"/>
      <c r="PIE12" s="233"/>
      <c r="PIF12" s="233"/>
      <c r="PIG12" s="233"/>
      <c r="PIH12" s="233"/>
      <c r="PII12" s="233"/>
      <c r="PIJ12" s="233"/>
      <c r="PIK12" s="233"/>
      <c r="PIL12" s="233"/>
      <c r="PIM12" s="233"/>
      <c r="PIN12" s="233"/>
      <c r="PIO12" s="233"/>
      <c r="PIP12" s="233"/>
      <c r="PIQ12" s="233"/>
      <c r="PIR12" s="233"/>
      <c r="PIS12" s="233"/>
      <c r="PIT12" s="233"/>
      <c r="PIU12" s="233"/>
      <c r="PIV12" s="233"/>
      <c r="PIW12" s="233"/>
      <c r="PIX12" s="233"/>
      <c r="PIY12" s="233"/>
      <c r="PIZ12" s="233"/>
      <c r="PJA12" s="233"/>
      <c r="PJB12" s="233"/>
      <c r="PJC12" s="233"/>
      <c r="PJD12" s="233"/>
      <c r="PJE12" s="233"/>
      <c r="PJF12" s="233"/>
      <c r="PJG12" s="233"/>
      <c r="PJH12" s="233"/>
      <c r="PJI12" s="233"/>
      <c r="PJJ12" s="233"/>
      <c r="PJK12" s="233"/>
      <c r="PJL12" s="233"/>
      <c r="PJM12" s="233"/>
      <c r="PJN12" s="233"/>
      <c r="PJO12" s="233"/>
      <c r="PJP12" s="233"/>
      <c r="PJQ12" s="233"/>
      <c r="PJR12" s="233"/>
      <c r="PJS12" s="233"/>
      <c r="PJT12" s="233"/>
      <c r="PJU12" s="233"/>
      <c r="PJV12" s="233"/>
      <c r="PJW12" s="233"/>
      <c r="PJX12" s="233"/>
      <c r="PJY12" s="233"/>
      <c r="PJZ12" s="233"/>
      <c r="PKA12" s="233"/>
      <c r="PKB12" s="233"/>
      <c r="PKC12" s="233"/>
      <c r="PKD12" s="233"/>
      <c r="PKE12" s="233"/>
      <c r="PKF12" s="233"/>
      <c r="PKG12" s="233"/>
      <c r="PKH12" s="233"/>
      <c r="PKI12" s="233"/>
      <c r="PKJ12" s="233"/>
      <c r="PKK12" s="233"/>
      <c r="PKL12" s="233"/>
      <c r="PKM12" s="233"/>
      <c r="PKN12" s="233"/>
      <c r="PKO12" s="233"/>
      <c r="PKP12" s="233"/>
      <c r="PKQ12" s="233"/>
      <c r="PKR12" s="233"/>
      <c r="PKS12" s="233"/>
      <c r="PKT12" s="233"/>
      <c r="PKU12" s="233"/>
      <c r="PKV12" s="233"/>
      <c r="PKW12" s="233"/>
      <c r="PKX12" s="233"/>
      <c r="PKY12" s="233"/>
      <c r="PKZ12" s="233"/>
      <c r="PLA12" s="233"/>
      <c r="PLB12" s="233"/>
      <c r="PLC12" s="233"/>
      <c r="PLD12" s="233"/>
      <c r="PLE12" s="233"/>
      <c r="PLF12" s="233"/>
      <c r="PLG12" s="233"/>
      <c r="PLH12" s="233"/>
      <c r="PLI12" s="233"/>
      <c r="PLJ12" s="233"/>
      <c r="PLK12" s="233"/>
      <c r="PLL12" s="233"/>
      <c r="PLM12" s="233"/>
      <c r="PLN12" s="233"/>
      <c r="PLO12" s="233"/>
      <c r="PLP12" s="233"/>
      <c r="PLQ12" s="233"/>
      <c r="PLR12" s="233"/>
      <c r="PLS12" s="233"/>
      <c r="PLT12" s="233"/>
      <c r="PLU12" s="233"/>
      <c r="PLV12" s="233"/>
      <c r="PLW12" s="233"/>
      <c r="PLX12" s="233"/>
      <c r="PLY12" s="233"/>
      <c r="PLZ12" s="233"/>
      <c r="PMA12" s="233"/>
      <c r="PMB12" s="233"/>
      <c r="PMC12" s="233"/>
      <c r="PMD12" s="233"/>
      <c r="PME12" s="233"/>
      <c r="PMF12" s="233"/>
      <c r="PMG12" s="233"/>
      <c r="PMH12" s="233"/>
      <c r="PMI12" s="233"/>
      <c r="PMJ12" s="233"/>
      <c r="PMK12" s="233"/>
      <c r="PML12" s="233"/>
      <c r="PMM12" s="233"/>
      <c r="PMN12" s="233"/>
      <c r="PMO12" s="233"/>
      <c r="PMP12" s="233"/>
      <c r="PMQ12" s="233"/>
      <c r="PMR12" s="233"/>
      <c r="PMS12" s="233"/>
      <c r="PMT12" s="233"/>
      <c r="PMU12" s="233"/>
      <c r="PMV12" s="233"/>
      <c r="PMW12" s="233"/>
      <c r="PMX12" s="233"/>
      <c r="PMY12" s="233"/>
      <c r="PMZ12" s="233"/>
      <c r="PNA12" s="233"/>
      <c r="PNB12" s="233"/>
      <c r="PNC12" s="233"/>
      <c r="PND12" s="233"/>
      <c r="PNE12" s="233"/>
      <c r="PNF12" s="233"/>
      <c r="PNG12" s="233"/>
      <c r="PNH12" s="233"/>
      <c r="PNI12" s="233"/>
      <c r="PNJ12" s="233"/>
      <c r="PNK12" s="233"/>
      <c r="PNL12" s="233"/>
      <c r="PNM12" s="233"/>
      <c r="PNN12" s="233"/>
      <c r="PNO12" s="233"/>
      <c r="PNP12" s="233"/>
      <c r="PNQ12" s="233"/>
      <c r="PNR12" s="233"/>
      <c r="PNS12" s="233"/>
      <c r="PNT12" s="233"/>
      <c r="PNU12" s="233"/>
      <c r="PNV12" s="233"/>
      <c r="PNW12" s="233"/>
      <c r="PNX12" s="233"/>
      <c r="PNY12" s="233"/>
      <c r="PNZ12" s="233"/>
      <c r="POA12" s="233"/>
      <c r="POB12" s="233"/>
      <c r="POC12" s="233"/>
      <c r="POD12" s="233"/>
      <c r="POE12" s="233"/>
      <c r="POF12" s="233"/>
      <c r="POG12" s="233"/>
      <c r="POH12" s="233"/>
      <c r="POI12" s="233"/>
      <c r="POJ12" s="233"/>
      <c r="POK12" s="233"/>
      <c r="POL12" s="233"/>
      <c r="POM12" s="233"/>
      <c r="PON12" s="233"/>
      <c r="POO12" s="233"/>
      <c r="POP12" s="233"/>
      <c r="POQ12" s="233"/>
      <c r="POR12" s="233"/>
      <c r="POS12" s="233"/>
      <c r="POT12" s="233"/>
      <c r="POU12" s="233"/>
      <c r="POV12" s="233"/>
      <c r="POW12" s="233"/>
      <c r="POX12" s="233"/>
      <c r="POY12" s="233"/>
      <c r="POZ12" s="233"/>
      <c r="PPA12" s="233"/>
      <c r="PPB12" s="233"/>
      <c r="PPC12" s="233"/>
      <c r="PPD12" s="233"/>
      <c r="PPE12" s="233"/>
      <c r="PPF12" s="233"/>
      <c r="PPG12" s="233"/>
      <c r="PPH12" s="233"/>
      <c r="PPI12" s="233"/>
      <c r="PPJ12" s="233"/>
      <c r="PPK12" s="233"/>
      <c r="PPL12" s="233"/>
      <c r="PPM12" s="233"/>
      <c r="PPN12" s="233"/>
      <c r="PPO12" s="233"/>
      <c r="PPP12" s="233"/>
      <c r="PPQ12" s="233"/>
      <c r="PPR12" s="233"/>
      <c r="PPS12" s="233"/>
      <c r="PPT12" s="233"/>
      <c r="PPU12" s="233"/>
      <c r="PPV12" s="233"/>
      <c r="PPW12" s="233"/>
      <c r="PPX12" s="233"/>
      <c r="PPY12" s="233"/>
      <c r="PPZ12" s="233"/>
      <c r="PQA12" s="233"/>
      <c r="PQB12" s="233"/>
      <c r="PQC12" s="233"/>
      <c r="PQD12" s="233"/>
      <c r="PQE12" s="233"/>
      <c r="PQF12" s="233"/>
      <c r="PQG12" s="233"/>
      <c r="PQH12" s="233"/>
      <c r="PQI12" s="233"/>
      <c r="PQJ12" s="233"/>
      <c r="PQK12" s="233"/>
      <c r="PQL12" s="233"/>
      <c r="PQM12" s="233"/>
      <c r="PQN12" s="233"/>
      <c r="PQO12" s="233"/>
      <c r="PQP12" s="233"/>
      <c r="PQQ12" s="233"/>
      <c r="PQR12" s="233"/>
      <c r="PQS12" s="233"/>
      <c r="PQT12" s="233"/>
      <c r="PQU12" s="233"/>
      <c r="PQV12" s="233"/>
      <c r="PQW12" s="233"/>
      <c r="PQX12" s="233"/>
      <c r="PQY12" s="233"/>
      <c r="PQZ12" s="233"/>
      <c r="PRA12" s="233"/>
      <c r="PRB12" s="233"/>
      <c r="PRC12" s="233"/>
      <c r="PRD12" s="233"/>
      <c r="PRE12" s="233"/>
      <c r="PRF12" s="233"/>
      <c r="PRG12" s="233"/>
      <c r="PRH12" s="233"/>
      <c r="PRI12" s="233"/>
      <c r="PRJ12" s="233"/>
      <c r="PRK12" s="233"/>
      <c r="PRL12" s="233"/>
      <c r="PRM12" s="233"/>
      <c r="PRN12" s="233"/>
      <c r="PRO12" s="233"/>
      <c r="PRP12" s="233"/>
      <c r="PRQ12" s="233"/>
      <c r="PRR12" s="233"/>
      <c r="PRS12" s="233"/>
      <c r="PRT12" s="233"/>
      <c r="PRU12" s="233"/>
      <c r="PRV12" s="233"/>
      <c r="PRW12" s="233"/>
      <c r="PRX12" s="233"/>
      <c r="PRY12" s="233"/>
      <c r="PRZ12" s="233"/>
      <c r="PSA12" s="233"/>
      <c r="PSB12" s="233"/>
      <c r="PSC12" s="233"/>
      <c r="PSD12" s="233"/>
      <c r="PSE12" s="233"/>
      <c r="PSF12" s="233"/>
      <c r="PSG12" s="233"/>
      <c r="PSH12" s="233"/>
      <c r="PSI12" s="233"/>
      <c r="PSJ12" s="233"/>
      <c r="PSK12" s="233"/>
      <c r="PSL12" s="233"/>
      <c r="PSM12" s="233"/>
      <c r="PSN12" s="233"/>
      <c r="PSO12" s="233"/>
      <c r="PSP12" s="233"/>
      <c r="PSQ12" s="233"/>
      <c r="PSR12" s="233"/>
      <c r="PSS12" s="233"/>
      <c r="PST12" s="233"/>
      <c r="PSU12" s="233"/>
      <c r="PSV12" s="233"/>
      <c r="PSW12" s="233"/>
      <c r="PSX12" s="233"/>
      <c r="PSY12" s="233"/>
      <c r="PSZ12" s="233"/>
      <c r="PTA12" s="233"/>
      <c r="PTB12" s="233"/>
      <c r="PTC12" s="233"/>
      <c r="PTD12" s="233"/>
      <c r="PTE12" s="233"/>
      <c r="PTF12" s="233"/>
      <c r="PTG12" s="233"/>
      <c r="PTH12" s="233"/>
      <c r="PTI12" s="233"/>
      <c r="PTJ12" s="233"/>
      <c r="PTK12" s="233"/>
      <c r="PTL12" s="233"/>
      <c r="PTM12" s="233"/>
      <c r="PTN12" s="233"/>
      <c r="PTO12" s="233"/>
      <c r="PTP12" s="233"/>
      <c r="PTQ12" s="233"/>
      <c r="PTR12" s="233"/>
      <c r="PTS12" s="233"/>
      <c r="PTT12" s="233"/>
      <c r="PTU12" s="233"/>
      <c r="PTV12" s="233"/>
      <c r="PTW12" s="233"/>
      <c r="PTX12" s="233"/>
      <c r="PTY12" s="233"/>
      <c r="PTZ12" s="233"/>
      <c r="PUA12" s="233"/>
      <c r="PUB12" s="233"/>
      <c r="PUC12" s="233"/>
      <c r="PUD12" s="233"/>
      <c r="PUE12" s="233"/>
      <c r="PUF12" s="233"/>
      <c r="PUG12" s="233"/>
      <c r="PUH12" s="233"/>
      <c r="PUI12" s="233"/>
      <c r="PUJ12" s="233"/>
      <c r="PUK12" s="233"/>
      <c r="PUL12" s="233"/>
      <c r="PUM12" s="233"/>
      <c r="PUN12" s="233"/>
      <c r="PUO12" s="233"/>
      <c r="PUP12" s="233"/>
      <c r="PUQ12" s="233"/>
      <c r="PUR12" s="233"/>
      <c r="PUS12" s="233"/>
      <c r="PUT12" s="233"/>
      <c r="PUU12" s="233"/>
      <c r="PUV12" s="233"/>
      <c r="PUW12" s="233"/>
      <c r="PUX12" s="233"/>
      <c r="PUY12" s="233"/>
      <c r="PUZ12" s="233"/>
      <c r="PVA12" s="233"/>
      <c r="PVB12" s="233"/>
      <c r="PVC12" s="233"/>
      <c r="PVD12" s="233"/>
      <c r="PVE12" s="233"/>
      <c r="PVF12" s="233"/>
      <c r="PVG12" s="233"/>
      <c r="PVH12" s="233"/>
      <c r="PVI12" s="233"/>
      <c r="PVJ12" s="233"/>
      <c r="PVK12" s="233"/>
      <c r="PVL12" s="233"/>
      <c r="PVM12" s="233"/>
      <c r="PVN12" s="233"/>
      <c r="PVO12" s="233"/>
      <c r="PVP12" s="233"/>
      <c r="PVQ12" s="233"/>
      <c r="PVR12" s="233"/>
      <c r="PVS12" s="233"/>
      <c r="PVT12" s="233"/>
      <c r="PVU12" s="233"/>
      <c r="PVV12" s="233"/>
      <c r="PVW12" s="233"/>
      <c r="PVX12" s="233"/>
      <c r="PVY12" s="233"/>
      <c r="PVZ12" s="233"/>
      <c r="PWA12" s="233"/>
      <c r="PWB12" s="233"/>
      <c r="PWC12" s="233"/>
      <c r="PWD12" s="233"/>
      <c r="PWE12" s="233"/>
      <c r="PWF12" s="233"/>
      <c r="PWG12" s="233"/>
      <c r="PWH12" s="233"/>
      <c r="PWI12" s="233"/>
      <c r="PWJ12" s="233"/>
      <c r="PWK12" s="233"/>
      <c r="PWL12" s="233"/>
      <c r="PWM12" s="233"/>
      <c r="PWN12" s="233"/>
      <c r="PWO12" s="233"/>
      <c r="PWP12" s="233"/>
      <c r="PWQ12" s="233"/>
      <c r="PWR12" s="233"/>
      <c r="PWS12" s="233"/>
      <c r="PWT12" s="233"/>
      <c r="PWU12" s="233"/>
      <c r="PWV12" s="233"/>
      <c r="PWW12" s="233"/>
      <c r="PWX12" s="233"/>
      <c r="PWY12" s="233"/>
      <c r="PWZ12" s="233"/>
      <c r="PXA12" s="233"/>
      <c r="PXB12" s="233"/>
      <c r="PXC12" s="233"/>
      <c r="PXD12" s="233"/>
      <c r="PXE12" s="233"/>
      <c r="PXF12" s="233"/>
      <c r="PXG12" s="233"/>
      <c r="PXH12" s="233"/>
      <c r="PXI12" s="233"/>
      <c r="PXJ12" s="233"/>
      <c r="PXK12" s="233"/>
      <c r="PXL12" s="233"/>
      <c r="PXM12" s="233"/>
      <c r="PXN12" s="233"/>
      <c r="PXO12" s="233"/>
      <c r="PXP12" s="233"/>
      <c r="PXQ12" s="233"/>
      <c r="PXR12" s="233"/>
      <c r="PXS12" s="233"/>
      <c r="PXT12" s="233"/>
      <c r="PXU12" s="233"/>
      <c r="PXV12" s="233"/>
      <c r="PXW12" s="233"/>
      <c r="PXX12" s="233"/>
      <c r="PXY12" s="233"/>
      <c r="PXZ12" s="233"/>
      <c r="PYA12" s="233"/>
      <c r="PYB12" s="233"/>
      <c r="PYC12" s="233"/>
      <c r="PYD12" s="233"/>
      <c r="PYE12" s="233"/>
      <c r="PYF12" s="233"/>
      <c r="PYG12" s="233"/>
      <c r="PYH12" s="233"/>
      <c r="PYI12" s="233"/>
      <c r="PYJ12" s="233"/>
      <c r="PYK12" s="233"/>
      <c r="PYL12" s="233"/>
      <c r="PYM12" s="233"/>
      <c r="PYN12" s="233"/>
      <c r="PYO12" s="233"/>
      <c r="PYP12" s="233"/>
      <c r="PYQ12" s="233"/>
      <c r="PYR12" s="233"/>
      <c r="PYS12" s="233"/>
      <c r="PYT12" s="233"/>
      <c r="PYU12" s="233"/>
      <c r="PYV12" s="233"/>
      <c r="PYW12" s="233"/>
      <c r="PYX12" s="233"/>
      <c r="PYY12" s="233"/>
      <c r="PYZ12" s="233"/>
      <c r="PZA12" s="233"/>
      <c r="PZB12" s="233"/>
      <c r="PZC12" s="233"/>
      <c r="PZD12" s="233"/>
      <c r="PZE12" s="233"/>
      <c r="PZF12" s="233"/>
      <c r="PZG12" s="233"/>
      <c r="PZH12" s="233"/>
      <c r="PZI12" s="233"/>
      <c r="PZJ12" s="233"/>
      <c r="PZK12" s="233"/>
      <c r="PZL12" s="233"/>
      <c r="PZM12" s="233"/>
      <c r="PZN12" s="233"/>
      <c r="PZO12" s="233"/>
      <c r="PZP12" s="233"/>
      <c r="PZQ12" s="233"/>
      <c r="PZR12" s="233"/>
      <c r="PZS12" s="233"/>
      <c r="PZT12" s="233"/>
      <c r="PZU12" s="233"/>
      <c r="PZV12" s="233"/>
      <c r="PZW12" s="233"/>
      <c r="PZX12" s="233"/>
      <c r="PZY12" s="233"/>
      <c r="PZZ12" s="233"/>
      <c r="QAA12" s="233"/>
      <c r="QAB12" s="233"/>
      <c r="QAC12" s="233"/>
      <c r="QAD12" s="233"/>
      <c r="QAE12" s="233"/>
      <c r="QAF12" s="233"/>
      <c r="QAG12" s="233"/>
      <c r="QAH12" s="233"/>
      <c r="QAI12" s="233"/>
      <c r="QAJ12" s="233"/>
      <c r="QAK12" s="233"/>
      <c r="QAL12" s="233"/>
      <c r="QAM12" s="233"/>
      <c r="QAN12" s="233"/>
      <c r="QAO12" s="233"/>
      <c r="QAP12" s="233"/>
      <c r="QAQ12" s="233"/>
      <c r="QAR12" s="233"/>
      <c r="QAS12" s="233"/>
      <c r="QAT12" s="233"/>
      <c r="QAU12" s="233"/>
      <c r="QAV12" s="233"/>
      <c r="QAW12" s="233"/>
      <c r="QAX12" s="233"/>
      <c r="QAY12" s="233"/>
      <c r="QAZ12" s="233"/>
      <c r="QBA12" s="233"/>
      <c r="QBB12" s="233"/>
      <c r="QBC12" s="233"/>
      <c r="QBD12" s="233"/>
      <c r="QBE12" s="233"/>
      <c r="QBF12" s="233"/>
      <c r="QBG12" s="233"/>
      <c r="QBH12" s="233"/>
      <c r="QBI12" s="233"/>
      <c r="QBJ12" s="233"/>
      <c r="QBK12" s="233"/>
      <c r="QBL12" s="233"/>
      <c r="QBM12" s="233"/>
      <c r="QBN12" s="233"/>
      <c r="QBO12" s="233"/>
      <c r="QBP12" s="233"/>
      <c r="QBQ12" s="233"/>
      <c r="QBR12" s="233"/>
      <c r="QBS12" s="233"/>
      <c r="QBT12" s="233"/>
      <c r="QBU12" s="233"/>
      <c r="QBV12" s="233"/>
      <c r="QBW12" s="233"/>
      <c r="QBX12" s="233"/>
      <c r="QBY12" s="233"/>
      <c r="QBZ12" s="233"/>
      <c r="QCA12" s="233"/>
      <c r="QCB12" s="233"/>
      <c r="QCC12" s="233"/>
      <c r="QCD12" s="233"/>
      <c r="QCE12" s="233"/>
      <c r="QCF12" s="233"/>
      <c r="QCG12" s="233"/>
      <c r="QCH12" s="233"/>
      <c r="QCI12" s="233"/>
      <c r="QCJ12" s="233"/>
      <c r="QCK12" s="233"/>
      <c r="QCL12" s="233"/>
      <c r="QCM12" s="233"/>
      <c r="QCN12" s="233"/>
      <c r="QCO12" s="233"/>
      <c r="QCP12" s="233"/>
      <c r="QCQ12" s="233"/>
      <c r="QCR12" s="233"/>
      <c r="QCS12" s="233"/>
      <c r="QCT12" s="233"/>
      <c r="QCU12" s="233"/>
      <c r="QCV12" s="233"/>
      <c r="QCW12" s="233"/>
      <c r="QCX12" s="233"/>
      <c r="QCY12" s="233"/>
      <c r="QCZ12" s="233"/>
      <c r="QDA12" s="233"/>
      <c r="QDB12" s="233"/>
      <c r="QDC12" s="233"/>
      <c r="QDD12" s="233"/>
      <c r="QDE12" s="233"/>
      <c r="QDF12" s="233"/>
      <c r="QDG12" s="233"/>
      <c r="QDH12" s="233"/>
      <c r="QDI12" s="233"/>
      <c r="QDJ12" s="233"/>
      <c r="QDK12" s="233"/>
      <c r="QDL12" s="233"/>
      <c r="QDM12" s="233"/>
      <c r="QDN12" s="233"/>
      <c r="QDO12" s="233"/>
      <c r="QDP12" s="233"/>
      <c r="QDQ12" s="233"/>
      <c r="QDR12" s="233"/>
      <c r="QDS12" s="233"/>
      <c r="QDT12" s="233"/>
      <c r="QDU12" s="233"/>
      <c r="QDV12" s="233"/>
      <c r="QDW12" s="233"/>
      <c r="QDX12" s="233"/>
      <c r="QDY12" s="233"/>
      <c r="QDZ12" s="233"/>
      <c r="QEA12" s="233"/>
      <c r="QEB12" s="233"/>
      <c r="QEC12" s="233"/>
      <c r="QED12" s="233"/>
      <c r="QEE12" s="233"/>
      <c r="QEF12" s="233"/>
      <c r="QEG12" s="233"/>
      <c r="QEH12" s="233"/>
      <c r="QEI12" s="233"/>
      <c r="QEJ12" s="233"/>
      <c r="QEK12" s="233"/>
      <c r="QEL12" s="233"/>
      <c r="QEM12" s="233"/>
      <c r="QEN12" s="233"/>
      <c r="QEO12" s="233"/>
      <c r="QEP12" s="233"/>
      <c r="QEQ12" s="233"/>
      <c r="QER12" s="233"/>
      <c r="QES12" s="233"/>
      <c r="QET12" s="233"/>
      <c r="QEU12" s="233"/>
      <c r="QEV12" s="233"/>
      <c r="QEW12" s="233"/>
      <c r="QEX12" s="233"/>
      <c r="QEY12" s="233"/>
      <c r="QEZ12" s="233"/>
      <c r="QFA12" s="233"/>
      <c r="QFB12" s="233"/>
      <c r="QFC12" s="233"/>
      <c r="QFD12" s="233"/>
      <c r="QFE12" s="233"/>
      <c r="QFF12" s="233"/>
      <c r="QFG12" s="233"/>
      <c r="QFH12" s="233"/>
      <c r="QFI12" s="233"/>
      <c r="QFJ12" s="233"/>
      <c r="QFK12" s="233"/>
      <c r="QFL12" s="233"/>
      <c r="QFM12" s="233"/>
      <c r="QFN12" s="233"/>
      <c r="QFO12" s="233"/>
      <c r="QFP12" s="233"/>
      <c r="QFQ12" s="233"/>
      <c r="QFR12" s="233"/>
      <c r="QFS12" s="233"/>
      <c r="QFT12" s="233"/>
      <c r="QFU12" s="233"/>
      <c r="QFV12" s="233"/>
      <c r="QFW12" s="233"/>
      <c r="QFX12" s="233"/>
      <c r="QFY12" s="233"/>
      <c r="QFZ12" s="233"/>
      <c r="QGA12" s="233"/>
      <c r="QGB12" s="233"/>
      <c r="QGC12" s="233"/>
      <c r="QGD12" s="233"/>
      <c r="QGE12" s="233"/>
      <c r="QGF12" s="233"/>
      <c r="QGG12" s="233"/>
      <c r="QGH12" s="233"/>
      <c r="QGI12" s="233"/>
      <c r="QGJ12" s="233"/>
      <c r="QGK12" s="233"/>
      <c r="QGL12" s="233"/>
      <c r="QGM12" s="233"/>
      <c r="QGN12" s="233"/>
      <c r="QGO12" s="233"/>
      <c r="QGP12" s="233"/>
      <c r="QGQ12" s="233"/>
      <c r="QGR12" s="233"/>
      <c r="QGS12" s="233"/>
      <c r="QGT12" s="233"/>
      <c r="QGU12" s="233"/>
      <c r="QGV12" s="233"/>
      <c r="QGW12" s="233"/>
      <c r="QGX12" s="233"/>
      <c r="QGY12" s="233"/>
      <c r="QGZ12" s="233"/>
      <c r="QHA12" s="233"/>
      <c r="QHB12" s="233"/>
      <c r="QHC12" s="233"/>
      <c r="QHD12" s="233"/>
      <c r="QHE12" s="233"/>
      <c r="QHF12" s="233"/>
      <c r="QHG12" s="233"/>
      <c r="QHH12" s="233"/>
      <c r="QHI12" s="233"/>
      <c r="QHJ12" s="233"/>
      <c r="QHK12" s="233"/>
      <c r="QHL12" s="233"/>
      <c r="QHM12" s="233"/>
      <c r="QHN12" s="233"/>
      <c r="QHO12" s="233"/>
      <c r="QHP12" s="233"/>
      <c r="QHQ12" s="233"/>
      <c r="QHR12" s="233"/>
      <c r="QHS12" s="233"/>
      <c r="QHT12" s="233"/>
      <c r="QHU12" s="233"/>
      <c r="QHV12" s="233"/>
      <c r="QHW12" s="233"/>
      <c r="QHX12" s="233"/>
      <c r="QHY12" s="233"/>
      <c r="QHZ12" s="233"/>
      <c r="QIA12" s="233"/>
      <c r="QIB12" s="233"/>
      <c r="QIC12" s="233"/>
      <c r="QID12" s="233"/>
      <c r="QIE12" s="233"/>
      <c r="QIF12" s="233"/>
      <c r="QIG12" s="233"/>
      <c r="QIH12" s="233"/>
      <c r="QII12" s="233"/>
      <c r="QIJ12" s="233"/>
      <c r="QIK12" s="233"/>
      <c r="QIL12" s="233"/>
      <c r="QIM12" s="233"/>
      <c r="QIN12" s="233"/>
      <c r="QIO12" s="233"/>
      <c r="QIP12" s="233"/>
      <c r="QIQ12" s="233"/>
      <c r="QIR12" s="233"/>
      <c r="QIS12" s="233"/>
      <c r="QIT12" s="233"/>
      <c r="QIU12" s="233"/>
      <c r="QIV12" s="233"/>
      <c r="QIW12" s="233"/>
      <c r="QIX12" s="233"/>
      <c r="QIY12" s="233"/>
      <c r="QIZ12" s="233"/>
      <c r="QJA12" s="233"/>
      <c r="QJB12" s="233"/>
      <c r="QJC12" s="233"/>
      <c r="QJD12" s="233"/>
      <c r="QJE12" s="233"/>
      <c r="QJF12" s="233"/>
      <c r="QJG12" s="233"/>
      <c r="QJH12" s="233"/>
      <c r="QJI12" s="233"/>
      <c r="QJJ12" s="233"/>
      <c r="QJK12" s="233"/>
      <c r="QJL12" s="233"/>
      <c r="QJM12" s="233"/>
      <c r="QJN12" s="233"/>
      <c r="QJO12" s="233"/>
      <c r="QJP12" s="233"/>
      <c r="QJQ12" s="233"/>
      <c r="QJR12" s="233"/>
      <c r="QJS12" s="233"/>
      <c r="QJT12" s="233"/>
      <c r="QJU12" s="233"/>
      <c r="QJV12" s="233"/>
      <c r="QJW12" s="233"/>
      <c r="QJX12" s="233"/>
      <c r="QJY12" s="233"/>
      <c r="QJZ12" s="233"/>
      <c r="QKA12" s="233"/>
      <c r="QKB12" s="233"/>
      <c r="QKC12" s="233"/>
      <c r="QKD12" s="233"/>
      <c r="QKE12" s="233"/>
      <c r="QKF12" s="233"/>
      <c r="QKG12" s="233"/>
      <c r="QKH12" s="233"/>
      <c r="QKI12" s="233"/>
      <c r="QKJ12" s="233"/>
      <c r="QKK12" s="233"/>
      <c r="QKL12" s="233"/>
      <c r="QKM12" s="233"/>
      <c r="QKN12" s="233"/>
      <c r="QKO12" s="233"/>
      <c r="QKP12" s="233"/>
      <c r="QKQ12" s="233"/>
      <c r="QKR12" s="233"/>
      <c r="QKS12" s="233"/>
      <c r="QKT12" s="233"/>
      <c r="QKU12" s="233"/>
      <c r="QKV12" s="233"/>
      <c r="QKW12" s="233"/>
      <c r="QKX12" s="233"/>
      <c r="QKY12" s="233"/>
      <c r="QKZ12" s="233"/>
      <c r="QLA12" s="233"/>
      <c r="QLB12" s="233"/>
      <c r="QLC12" s="233"/>
      <c r="QLD12" s="233"/>
      <c r="QLE12" s="233"/>
      <c r="QLF12" s="233"/>
      <c r="QLG12" s="233"/>
      <c r="QLH12" s="233"/>
      <c r="QLI12" s="233"/>
      <c r="QLJ12" s="233"/>
      <c r="QLK12" s="233"/>
      <c r="QLL12" s="233"/>
      <c r="QLM12" s="233"/>
      <c r="QLN12" s="233"/>
      <c r="QLO12" s="233"/>
      <c r="QLP12" s="233"/>
      <c r="QLQ12" s="233"/>
      <c r="QLR12" s="233"/>
      <c r="QLS12" s="233"/>
      <c r="QLT12" s="233"/>
      <c r="QLU12" s="233"/>
      <c r="QLV12" s="233"/>
      <c r="QLW12" s="233"/>
      <c r="QLX12" s="233"/>
      <c r="QLY12" s="233"/>
      <c r="QLZ12" s="233"/>
      <c r="QMA12" s="233"/>
      <c r="QMB12" s="233"/>
      <c r="QMC12" s="233"/>
      <c r="QMD12" s="233"/>
      <c r="QME12" s="233"/>
      <c r="QMF12" s="233"/>
      <c r="QMG12" s="233"/>
      <c r="QMH12" s="233"/>
      <c r="QMI12" s="233"/>
      <c r="QMJ12" s="233"/>
      <c r="QMK12" s="233"/>
      <c r="QML12" s="233"/>
      <c r="QMM12" s="233"/>
      <c r="QMN12" s="233"/>
      <c r="QMO12" s="233"/>
      <c r="QMP12" s="233"/>
      <c r="QMQ12" s="233"/>
      <c r="QMR12" s="233"/>
      <c r="QMS12" s="233"/>
      <c r="QMT12" s="233"/>
      <c r="QMU12" s="233"/>
      <c r="QMV12" s="233"/>
      <c r="QMW12" s="233"/>
      <c r="QMX12" s="233"/>
      <c r="QMY12" s="233"/>
      <c r="QMZ12" s="233"/>
      <c r="QNA12" s="233"/>
      <c r="QNB12" s="233"/>
      <c r="QNC12" s="233"/>
      <c r="QND12" s="233"/>
      <c r="QNE12" s="233"/>
      <c r="QNF12" s="233"/>
      <c r="QNG12" s="233"/>
      <c r="QNH12" s="233"/>
      <c r="QNI12" s="233"/>
      <c r="QNJ12" s="233"/>
      <c r="QNK12" s="233"/>
      <c r="QNL12" s="233"/>
      <c r="QNM12" s="233"/>
      <c r="QNN12" s="233"/>
      <c r="QNO12" s="233"/>
      <c r="QNP12" s="233"/>
      <c r="QNQ12" s="233"/>
      <c r="QNR12" s="233"/>
      <c r="QNS12" s="233"/>
      <c r="QNT12" s="233"/>
      <c r="QNU12" s="233"/>
      <c r="QNV12" s="233"/>
      <c r="QNW12" s="233"/>
      <c r="QNX12" s="233"/>
      <c r="QNY12" s="233"/>
      <c r="QNZ12" s="233"/>
      <c r="QOA12" s="233"/>
      <c r="QOB12" s="233"/>
      <c r="QOC12" s="233"/>
      <c r="QOD12" s="233"/>
      <c r="QOE12" s="233"/>
      <c r="QOF12" s="233"/>
      <c r="QOG12" s="233"/>
      <c r="QOH12" s="233"/>
      <c r="QOI12" s="233"/>
      <c r="QOJ12" s="233"/>
      <c r="QOK12" s="233"/>
      <c r="QOL12" s="233"/>
      <c r="QOM12" s="233"/>
      <c r="QON12" s="233"/>
      <c r="QOO12" s="233"/>
      <c r="QOP12" s="233"/>
      <c r="QOQ12" s="233"/>
      <c r="QOR12" s="233"/>
      <c r="QOS12" s="233"/>
      <c r="QOT12" s="233"/>
      <c r="QOU12" s="233"/>
      <c r="QOV12" s="233"/>
      <c r="QOW12" s="233"/>
      <c r="QOX12" s="233"/>
      <c r="QOY12" s="233"/>
      <c r="QOZ12" s="233"/>
      <c r="QPA12" s="233"/>
      <c r="QPB12" s="233"/>
      <c r="QPC12" s="233"/>
      <c r="QPD12" s="233"/>
      <c r="QPE12" s="233"/>
      <c r="QPF12" s="233"/>
      <c r="QPG12" s="233"/>
      <c r="QPH12" s="233"/>
      <c r="QPI12" s="233"/>
      <c r="QPJ12" s="233"/>
      <c r="QPK12" s="233"/>
      <c r="QPL12" s="233"/>
      <c r="QPM12" s="233"/>
      <c r="QPN12" s="233"/>
      <c r="QPO12" s="233"/>
      <c r="QPP12" s="233"/>
      <c r="QPQ12" s="233"/>
      <c r="QPR12" s="233"/>
      <c r="QPS12" s="233"/>
      <c r="QPT12" s="233"/>
      <c r="QPU12" s="233"/>
      <c r="QPV12" s="233"/>
      <c r="QPW12" s="233"/>
      <c r="QPX12" s="233"/>
      <c r="QPY12" s="233"/>
      <c r="QPZ12" s="233"/>
      <c r="QQA12" s="233"/>
      <c r="QQB12" s="233"/>
      <c r="QQC12" s="233"/>
      <c r="QQD12" s="233"/>
      <c r="QQE12" s="233"/>
      <c r="QQF12" s="233"/>
      <c r="QQG12" s="233"/>
      <c r="QQH12" s="233"/>
      <c r="QQI12" s="233"/>
      <c r="QQJ12" s="233"/>
      <c r="QQK12" s="233"/>
      <c r="QQL12" s="233"/>
      <c r="QQM12" s="233"/>
      <c r="QQN12" s="233"/>
      <c r="QQO12" s="233"/>
      <c r="QQP12" s="233"/>
      <c r="QQQ12" s="233"/>
      <c r="QQR12" s="233"/>
      <c r="QQS12" s="233"/>
      <c r="QQT12" s="233"/>
      <c r="QQU12" s="233"/>
      <c r="QQV12" s="233"/>
      <c r="QQW12" s="233"/>
      <c r="QQX12" s="233"/>
      <c r="QQY12" s="233"/>
      <c r="QQZ12" s="233"/>
      <c r="QRA12" s="233"/>
      <c r="QRB12" s="233"/>
      <c r="QRC12" s="233"/>
      <c r="QRD12" s="233"/>
      <c r="QRE12" s="233"/>
      <c r="QRF12" s="233"/>
      <c r="QRG12" s="233"/>
      <c r="QRH12" s="233"/>
      <c r="QRI12" s="233"/>
      <c r="QRJ12" s="233"/>
      <c r="QRK12" s="233"/>
      <c r="QRL12" s="233"/>
      <c r="QRM12" s="233"/>
      <c r="QRN12" s="233"/>
      <c r="QRO12" s="233"/>
      <c r="QRP12" s="233"/>
      <c r="QRQ12" s="233"/>
      <c r="QRR12" s="233"/>
      <c r="QRS12" s="233"/>
      <c r="QRT12" s="233"/>
      <c r="QRU12" s="233"/>
      <c r="QRV12" s="233"/>
      <c r="QRW12" s="233"/>
      <c r="QRX12" s="233"/>
      <c r="QRY12" s="233"/>
      <c r="QRZ12" s="233"/>
      <c r="QSA12" s="233"/>
      <c r="QSB12" s="233"/>
      <c r="QSC12" s="233"/>
      <c r="QSD12" s="233"/>
      <c r="QSE12" s="233"/>
      <c r="QSF12" s="233"/>
      <c r="QSG12" s="233"/>
      <c r="QSH12" s="233"/>
      <c r="QSI12" s="233"/>
      <c r="QSJ12" s="233"/>
      <c r="QSK12" s="233"/>
      <c r="QSL12" s="233"/>
      <c r="QSM12" s="233"/>
      <c r="QSN12" s="233"/>
      <c r="QSO12" s="233"/>
      <c r="QSP12" s="233"/>
      <c r="QSQ12" s="233"/>
      <c r="QSR12" s="233"/>
      <c r="QSS12" s="233"/>
      <c r="QST12" s="233"/>
      <c r="QSU12" s="233"/>
      <c r="QSV12" s="233"/>
      <c r="QSW12" s="233"/>
      <c r="QSX12" s="233"/>
      <c r="QSY12" s="233"/>
      <c r="QSZ12" s="233"/>
      <c r="QTA12" s="233"/>
      <c r="QTB12" s="233"/>
      <c r="QTC12" s="233"/>
      <c r="QTD12" s="233"/>
      <c r="QTE12" s="233"/>
      <c r="QTF12" s="233"/>
      <c r="QTG12" s="233"/>
      <c r="QTH12" s="233"/>
      <c r="QTI12" s="233"/>
      <c r="QTJ12" s="233"/>
      <c r="QTK12" s="233"/>
      <c r="QTL12" s="233"/>
      <c r="QTM12" s="233"/>
      <c r="QTN12" s="233"/>
      <c r="QTO12" s="233"/>
      <c r="QTP12" s="233"/>
      <c r="QTQ12" s="233"/>
      <c r="QTR12" s="233"/>
      <c r="QTS12" s="233"/>
      <c r="QTT12" s="233"/>
      <c r="QTU12" s="233"/>
      <c r="QTV12" s="233"/>
      <c r="QTW12" s="233"/>
      <c r="QTX12" s="233"/>
      <c r="QTY12" s="233"/>
      <c r="QTZ12" s="233"/>
      <c r="QUA12" s="233"/>
      <c r="QUB12" s="233"/>
      <c r="QUC12" s="233"/>
      <c r="QUD12" s="233"/>
      <c r="QUE12" s="233"/>
      <c r="QUF12" s="233"/>
      <c r="QUG12" s="233"/>
      <c r="QUH12" s="233"/>
      <c r="QUI12" s="233"/>
      <c r="QUJ12" s="233"/>
      <c r="QUK12" s="233"/>
      <c r="QUL12" s="233"/>
      <c r="QUM12" s="233"/>
      <c r="QUN12" s="233"/>
      <c r="QUO12" s="233"/>
      <c r="QUP12" s="233"/>
      <c r="QUQ12" s="233"/>
      <c r="QUR12" s="233"/>
      <c r="QUS12" s="233"/>
      <c r="QUT12" s="233"/>
      <c r="QUU12" s="233"/>
      <c r="QUV12" s="233"/>
      <c r="QUW12" s="233"/>
      <c r="QUX12" s="233"/>
      <c r="QUY12" s="233"/>
      <c r="QUZ12" s="233"/>
      <c r="QVA12" s="233"/>
      <c r="QVB12" s="233"/>
      <c r="QVC12" s="233"/>
      <c r="QVD12" s="233"/>
      <c r="QVE12" s="233"/>
      <c r="QVF12" s="233"/>
      <c r="QVG12" s="233"/>
      <c r="QVH12" s="233"/>
      <c r="QVI12" s="233"/>
      <c r="QVJ12" s="233"/>
      <c r="QVK12" s="233"/>
      <c r="QVL12" s="233"/>
      <c r="QVM12" s="233"/>
      <c r="QVN12" s="233"/>
      <c r="QVO12" s="233"/>
      <c r="QVP12" s="233"/>
      <c r="QVQ12" s="233"/>
      <c r="QVR12" s="233"/>
      <c r="QVS12" s="233"/>
      <c r="QVT12" s="233"/>
      <c r="QVU12" s="233"/>
      <c r="QVV12" s="233"/>
      <c r="QVW12" s="233"/>
      <c r="QVX12" s="233"/>
      <c r="QVY12" s="233"/>
      <c r="QVZ12" s="233"/>
      <c r="QWA12" s="233"/>
      <c r="QWB12" s="233"/>
      <c r="QWC12" s="233"/>
      <c r="QWD12" s="233"/>
      <c r="QWE12" s="233"/>
      <c r="QWF12" s="233"/>
      <c r="QWG12" s="233"/>
      <c r="QWH12" s="233"/>
      <c r="QWI12" s="233"/>
      <c r="QWJ12" s="233"/>
      <c r="QWK12" s="233"/>
      <c r="QWL12" s="233"/>
      <c r="QWM12" s="233"/>
      <c r="QWN12" s="233"/>
      <c r="QWO12" s="233"/>
      <c r="QWP12" s="233"/>
      <c r="QWQ12" s="233"/>
      <c r="QWR12" s="233"/>
      <c r="QWS12" s="233"/>
      <c r="QWT12" s="233"/>
      <c r="QWU12" s="233"/>
      <c r="QWV12" s="233"/>
      <c r="QWW12" s="233"/>
      <c r="QWX12" s="233"/>
      <c r="QWY12" s="233"/>
      <c r="QWZ12" s="233"/>
      <c r="QXA12" s="233"/>
      <c r="QXB12" s="233"/>
      <c r="QXC12" s="233"/>
      <c r="QXD12" s="233"/>
      <c r="QXE12" s="233"/>
      <c r="QXF12" s="233"/>
      <c r="QXG12" s="233"/>
      <c r="QXH12" s="233"/>
      <c r="QXI12" s="233"/>
      <c r="QXJ12" s="233"/>
      <c r="QXK12" s="233"/>
      <c r="QXL12" s="233"/>
      <c r="QXM12" s="233"/>
      <c r="QXN12" s="233"/>
      <c r="QXO12" s="233"/>
      <c r="QXP12" s="233"/>
      <c r="QXQ12" s="233"/>
      <c r="QXR12" s="233"/>
      <c r="QXS12" s="233"/>
      <c r="QXT12" s="233"/>
      <c r="QXU12" s="233"/>
      <c r="QXV12" s="233"/>
      <c r="QXW12" s="233"/>
      <c r="QXX12" s="233"/>
      <c r="QXY12" s="233"/>
      <c r="QXZ12" s="233"/>
      <c r="QYA12" s="233"/>
      <c r="QYB12" s="233"/>
      <c r="QYC12" s="233"/>
      <c r="QYD12" s="233"/>
      <c r="QYE12" s="233"/>
      <c r="QYF12" s="233"/>
      <c r="QYG12" s="233"/>
      <c r="QYH12" s="233"/>
      <c r="QYI12" s="233"/>
      <c r="QYJ12" s="233"/>
      <c r="QYK12" s="233"/>
      <c r="QYL12" s="233"/>
      <c r="QYM12" s="233"/>
      <c r="QYN12" s="233"/>
      <c r="QYO12" s="233"/>
      <c r="QYP12" s="233"/>
      <c r="QYQ12" s="233"/>
      <c r="QYR12" s="233"/>
      <c r="QYS12" s="233"/>
      <c r="QYT12" s="233"/>
      <c r="QYU12" s="233"/>
      <c r="QYV12" s="233"/>
      <c r="QYW12" s="233"/>
      <c r="QYX12" s="233"/>
      <c r="QYY12" s="233"/>
      <c r="QYZ12" s="233"/>
      <c r="QZA12" s="233"/>
      <c r="QZB12" s="233"/>
      <c r="QZC12" s="233"/>
      <c r="QZD12" s="233"/>
      <c r="QZE12" s="233"/>
      <c r="QZF12" s="233"/>
      <c r="QZG12" s="233"/>
      <c r="QZH12" s="233"/>
      <c r="QZI12" s="233"/>
      <c r="QZJ12" s="233"/>
      <c r="QZK12" s="233"/>
      <c r="QZL12" s="233"/>
      <c r="QZM12" s="233"/>
      <c r="QZN12" s="233"/>
      <c r="QZO12" s="233"/>
      <c r="QZP12" s="233"/>
      <c r="QZQ12" s="233"/>
      <c r="QZR12" s="233"/>
      <c r="QZS12" s="233"/>
      <c r="QZT12" s="233"/>
      <c r="QZU12" s="233"/>
      <c r="QZV12" s="233"/>
      <c r="QZW12" s="233"/>
      <c r="QZX12" s="233"/>
      <c r="QZY12" s="233"/>
      <c r="QZZ12" s="233"/>
      <c r="RAA12" s="233"/>
      <c r="RAB12" s="233"/>
      <c r="RAC12" s="233"/>
      <c r="RAD12" s="233"/>
      <c r="RAE12" s="233"/>
      <c r="RAF12" s="233"/>
      <c r="RAG12" s="233"/>
      <c r="RAH12" s="233"/>
      <c r="RAI12" s="233"/>
      <c r="RAJ12" s="233"/>
      <c r="RAK12" s="233"/>
      <c r="RAL12" s="233"/>
      <c r="RAM12" s="233"/>
      <c r="RAN12" s="233"/>
      <c r="RAO12" s="233"/>
      <c r="RAP12" s="233"/>
      <c r="RAQ12" s="233"/>
      <c r="RAR12" s="233"/>
      <c r="RAS12" s="233"/>
      <c r="RAT12" s="233"/>
      <c r="RAU12" s="233"/>
      <c r="RAV12" s="233"/>
      <c r="RAW12" s="233"/>
      <c r="RAX12" s="233"/>
      <c r="RAY12" s="233"/>
      <c r="RAZ12" s="233"/>
      <c r="RBA12" s="233"/>
      <c r="RBB12" s="233"/>
      <c r="RBC12" s="233"/>
      <c r="RBD12" s="233"/>
      <c r="RBE12" s="233"/>
      <c r="RBF12" s="233"/>
      <c r="RBG12" s="233"/>
      <c r="RBH12" s="233"/>
      <c r="RBI12" s="233"/>
      <c r="RBJ12" s="233"/>
      <c r="RBK12" s="233"/>
      <c r="RBL12" s="233"/>
      <c r="RBM12" s="233"/>
      <c r="RBN12" s="233"/>
      <c r="RBO12" s="233"/>
      <c r="RBP12" s="233"/>
      <c r="RBQ12" s="233"/>
      <c r="RBR12" s="233"/>
      <c r="RBS12" s="233"/>
      <c r="RBT12" s="233"/>
      <c r="RBU12" s="233"/>
      <c r="RBV12" s="233"/>
      <c r="RBW12" s="233"/>
      <c r="RBX12" s="233"/>
      <c r="RBY12" s="233"/>
      <c r="RBZ12" s="233"/>
      <c r="RCA12" s="233"/>
      <c r="RCB12" s="233"/>
      <c r="RCC12" s="233"/>
      <c r="RCD12" s="233"/>
      <c r="RCE12" s="233"/>
      <c r="RCF12" s="233"/>
      <c r="RCG12" s="233"/>
      <c r="RCH12" s="233"/>
      <c r="RCI12" s="233"/>
      <c r="RCJ12" s="233"/>
      <c r="RCK12" s="233"/>
      <c r="RCL12" s="233"/>
      <c r="RCM12" s="233"/>
      <c r="RCN12" s="233"/>
      <c r="RCO12" s="233"/>
      <c r="RCP12" s="233"/>
      <c r="RCQ12" s="233"/>
      <c r="RCR12" s="233"/>
      <c r="RCS12" s="233"/>
      <c r="RCT12" s="233"/>
      <c r="RCU12" s="233"/>
      <c r="RCV12" s="233"/>
      <c r="RCW12" s="233"/>
      <c r="RCX12" s="233"/>
      <c r="RCY12" s="233"/>
      <c r="RCZ12" s="233"/>
      <c r="RDA12" s="233"/>
      <c r="RDB12" s="233"/>
      <c r="RDC12" s="233"/>
      <c r="RDD12" s="233"/>
      <c r="RDE12" s="233"/>
      <c r="RDF12" s="233"/>
      <c r="RDG12" s="233"/>
      <c r="RDH12" s="233"/>
      <c r="RDI12" s="233"/>
      <c r="RDJ12" s="233"/>
      <c r="RDK12" s="233"/>
      <c r="RDL12" s="233"/>
      <c r="RDM12" s="233"/>
      <c r="RDN12" s="233"/>
      <c r="RDO12" s="233"/>
      <c r="RDP12" s="233"/>
      <c r="RDQ12" s="233"/>
      <c r="RDR12" s="233"/>
      <c r="RDS12" s="233"/>
      <c r="RDT12" s="233"/>
      <c r="RDU12" s="233"/>
      <c r="RDV12" s="233"/>
      <c r="RDW12" s="233"/>
      <c r="RDX12" s="233"/>
      <c r="RDY12" s="233"/>
      <c r="RDZ12" s="233"/>
      <c r="REA12" s="233"/>
      <c r="REB12" s="233"/>
      <c r="REC12" s="233"/>
      <c r="RED12" s="233"/>
      <c r="REE12" s="233"/>
      <c r="REF12" s="233"/>
      <c r="REG12" s="233"/>
      <c r="REH12" s="233"/>
      <c r="REI12" s="233"/>
      <c r="REJ12" s="233"/>
      <c r="REK12" s="233"/>
      <c r="REL12" s="233"/>
      <c r="REM12" s="233"/>
      <c r="REN12" s="233"/>
      <c r="REO12" s="233"/>
      <c r="REP12" s="233"/>
      <c r="REQ12" s="233"/>
      <c r="RER12" s="233"/>
      <c r="RES12" s="233"/>
      <c r="RET12" s="233"/>
      <c r="REU12" s="233"/>
      <c r="REV12" s="233"/>
      <c r="REW12" s="233"/>
      <c r="REX12" s="233"/>
      <c r="REY12" s="233"/>
      <c r="REZ12" s="233"/>
      <c r="RFA12" s="233"/>
      <c r="RFB12" s="233"/>
      <c r="RFC12" s="233"/>
      <c r="RFD12" s="233"/>
      <c r="RFE12" s="233"/>
      <c r="RFF12" s="233"/>
      <c r="RFG12" s="233"/>
      <c r="RFH12" s="233"/>
      <c r="RFI12" s="233"/>
      <c r="RFJ12" s="233"/>
      <c r="RFK12" s="233"/>
      <c r="RFL12" s="233"/>
      <c r="RFM12" s="233"/>
      <c r="RFN12" s="233"/>
      <c r="RFO12" s="233"/>
      <c r="RFP12" s="233"/>
      <c r="RFQ12" s="233"/>
      <c r="RFR12" s="233"/>
      <c r="RFS12" s="233"/>
      <c r="RFT12" s="233"/>
      <c r="RFU12" s="233"/>
      <c r="RFV12" s="233"/>
      <c r="RFW12" s="233"/>
      <c r="RFX12" s="233"/>
      <c r="RFY12" s="233"/>
      <c r="RFZ12" s="233"/>
      <c r="RGA12" s="233"/>
      <c r="RGB12" s="233"/>
      <c r="RGC12" s="233"/>
      <c r="RGD12" s="233"/>
      <c r="RGE12" s="233"/>
      <c r="RGF12" s="233"/>
      <c r="RGG12" s="233"/>
      <c r="RGH12" s="233"/>
      <c r="RGI12" s="233"/>
      <c r="RGJ12" s="233"/>
      <c r="RGK12" s="233"/>
      <c r="RGL12" s="233"/>
      <c r="RGM12" s="233"/>
      <c r="RGN12" s="233"/>
      <c r="RGO12" s="233"/>
      <c r="RGP12" s="233"/>
      <c r="RGQ12" s="233"/>
      <c r="RGR12" s="233"/>
      <c r="RGS12" s="233"/>
      <c r="RGT12" s="233"/>
      <c r="RGU12" s="233"/>
      <c r="RGV12" s="233"/>
      <c r="RGW12" s="233"/>
      <c r="RGX12" s="233"/>
      <c r="RGY12" s="233"/>
      <c r="RGZ12" s="233"/>
      <c r="RHA12" s="233"/>
      <c r="RHB12" s="233"/>
      <c r="RHC12" s="233"/>
      <c r="RHD12" s="233"/>
      <c r="RHE12" s="233"/>
      <c r="RHF12" s="233"/>
      <c r="RHG12" s="233"/>
      <c r="RHH12" s="233"/>
      <c r="RHI12" s="233"/>
      <c r="RHJ12" s="233"/>
      <c r="RHK12" s="233"/>
      <c r="RHL12" s="233"/>
      <c r="RHM12" s="233"/>
      <c r="RHN12" s="233"/>
      <c r="RHO12" s="233"/>
      <c r="RHP12" s="233"/>
      <c r="RHQ12" s="233"/>
      <c r="RHR12" s="233"/>
      <c r="RHS12" s="233"/>
      <c r="RHT12" s="233"/>
      <c r="RHU12" s="233"/>
      <c r="RHV12" s="233"/>
      <c r="RHW12" s="233"/>
      <c r="RHX12" s="233"/>
      <c r="RHY12" s="233"/>
      <c r="RHZ12" s="233"/>
      <c r="RIA12" s="233"/>
      <c r="RIB12" s="233"/>
      <c r="RIC12" s="233"/>
      <c r="RID12" s="233"/>
      <c r="RIE12" s="233"/>
      <c r="RIF12" s="233"/>
      <c r="RIG12" s="233"/>
      <c r="RIH12" s="233"/>
      <c r="RII12" s="233"/>
      <c r="RIJ12" s="233"/>
      <c r="RIK12" s="233"/>
      <c r="RIL12" s="233"/>
      <c r="RIM12" s="233"/>
      <c r="RIN12" s="233"/>
      <c r="RIO12" s="233"/>
      <c r="RIP12" s="233"/>
      <c r="RIQ12" s="233"/>
      <c r="RIR12" s="233"/>
      <c r="RIS12" s="233"/>
      <c r="RIT12" s="233"/>
      <c r="RIU12" s="233"/>
      <c r="RIV12" s="233"/>
      <c r="RIW12" s="233"/>
      <c r="RIX12" s="233"/>
      <c r="RIY12" s="233"/>
      <c r="RIZ12" s="233"/>
      <c r="RJA12" s="233"/>
      <c r="RJB12" s="233"/>
      <c r="RJC12" s="233"/>
      <c r="RJD12" s="233"/>
      <c r="RJE12" s="233"/>
      <c r="RJF12" s="233"/>
      <c r="RJG12" s="233"/>
      <c r="RJH12" s="233"/>
      <c r="RJI12" s="233"/>
      <c r="RJJ12" s="233"/>
      <c r="RJK12" s="233"/>
      <c r="RJL12" s="233"/>
      <c r="RJM12" s="233"/>
      <c r="RJN12" s="233"/>
      <c r="RJO12" s="233"/>
      <c r="RJP12" s="233"/>
      <c r="RJQ12" s="233"/>
      <c r="RJR12" s="233"/>
      <c r="RJS12" s="233"/>
      <c r="RJT12" s="233"/>
      <c r="RJU12" s="233"/>
      <c r="RJV12" s="233"/>
      <c r="RJW12" s="233"/>
      <c r="RJX12" s="233"/>
      <c r="RJY12" s="233"/>
      <c r="RJZ12" s="233"/>
      <c r="RKA12" s="233"/>
      <c r="RKB12" s="233"/>
      <c r="RKC12" s="233"/>
      <c r="RKD12" s="233"/>
      <c r="RKE12" s="233"/>
      <c r="RKF12" s="233"/>
      <c r="RKG12" s="233"/>
      <c r="RKH12" s="233"/>
      <c r="RKI12" s="233"/>
      <c r="RKJ12" s="233"/>
      <c r="RKK12" s="233"/>
      <c r="RKL12" s="233"/>
      <c r="RKM12" s="233"/>
      <c r="RKN12" s="233"/>
      <c r="RKO12" s="233"/>
      <c r="RKP12" s="233"/>
      <c r="RKQ12" s="233"/>
      <c r="RKR12" s="233"/>
      <c r="RKS12" s="233"/>
      <c r="RKT12" s="233"/>
      <c r="RKU12" s="233"/>
      <c r="RKV12" s="233"/>
      <c r="RKW12" s="233"/>
      <c r="RKX12" s="233"/>
      <c r="RKY12" s="233"/>
      <c r="RKZ12" s="233"/>
      <c r="RLA12" s="233"/>
      <c r="RLB12" s="233"/>
      <c r="RLC12" s="233"/>
      <c r="RLD12" s="233"/>
      <c r="RLE12" s="233"/>
      <c r="RLF12" s="233"/>
      <c r="RLG12" s="233"/>
      <c r="RLH12" s="233"/>
      <c r="RLI12" s="233"/>
      <c r="RLJ12" s="233"/>
      <c r="RLK12" s="233"/>
      <c r="RLL12" s="233"/>
      <c r="RLM12" s="233"/>
      <c r="RLN12" s="233"/>
      <c r="RLO12" s="233"/>
      <c r="RLP12" s="233"/>
      <c r="RLQ12" s="233"/>
      <c r="RLR12" s="233"/>
      <c r="RLS12" s="233"/>
      <c r="RLT12" s="233"/>
      <c r="RLU12" s="233"/>
      <c r="RLV12" s="233"/>
      <c r="RLW12" s="233"/>
      <c r="RLX12" s="233"/>
      <c r="RLY12" s="233"/>
      <c r="RLZ12" s="233"/>
      <c r="RMA12" s="233"/>
      <c r="RMB12" s="233"/>
      <c r="RMC12" s="233"/>
      <c r="RMD12" s="233"/>
      <c r="RME12" s="233"/>
      <c r="RMF12" s="233"/>
      <c r="RMG12" s="233"/>
      <c r="RMH12" s="233"/>
      <c r="RMI12" s="233"/>
      <c r="RMJ12" s="233"/>
      <c r="RMK12" s="233"/>
      <c r="RML12" s="233"/>
      <c r="RMM12" s="233"/>
      <c r="RMN12" s="233"/>
      <c r="RMO12" s="233"/>
      <c r="RMP12" s="233"/>
      <c r="RMQ12" s="233"/>
      <c r="RMR12" s="233"/>
      <c r="RMS12" s="233"/>
      <c r="RMT12" s="233"/>
      <c r="RMU12" s="233"/>
      <c r="RMV12" s="233"/>
      <c r="RMW12" s="233"/>
      <c r="RMX12" s="233"/>
      <c r="RMY12" s="233"/>
      <c r="RMZ12" s="233"/>
      <c r="RNA12" s="233"/>
      <c r="RNB12" s="233"/>
      <c r="RNC12" s="233"/>
      <c r="RND12" s="233"/>
      <c r="RNE12" s="233"/>
      <c r="RNF12" s="233"/>
      <c r="RNG12" s="233"/>
      <c r="RNH12" s="233"/>
      <c r="RNI12" s="233"/>
      <c r="RNJ12" s="233"/>
      <c r="RNK12" s="233"/>
      <c r="RNL12" s="233"/>
      <c r="RNM12" s="233"/>
      <c r="RNN12" s="233"/>
      <c r="RNO12" s="233"/>
      <c r="RNP12" s="233"/>
      <c r="RNQ12" s="233"/>
      <c r="RNR12" s="233"/>
      <c r="RNS12" s="233"/>
      <c r="RNT12" s="233"/>
      <c r="RNU12" s="233"/>
      <c r="RNV12" s="233"/>
      <c r="RNW12" s="233"/>
      <c r="RNX12" s="233"/>
      <c r="RNY12" s="233"/>
      <c r="RNZ12" s="233"/>
      <c r="ROA12" s="233"/>
      <c r="ROB12" s="233"/>
      <c r="ROC12" s="233"/>
      <c r="ROD12" s="233"/>
      <c r="ROE12" s="233"/>
      <c r="ROF12" s="233"/>
      <c r="ROG12" s="233"/>
      <c r="ROH12" s="233"/>
      <c r="ROI12" s="233"/>
      <c r="ROJ12" s="233"/>
      <c r="ROK12" s="233"/>
      <c r="ROL12" s="233"/>
      <c r="ROM12" s="233"/>
      <c r="RON12" s="233"/>
      <c r="ROO12" s="233"/>
      <c r="ROP12" s="233"/>
      <c r="ROQ12" s="233"/>
      <c r="ROR12" s="233"/>
      <c r="ROS12" s="233"/>
      <c r="ROT12" s="233"/>
      <c r="ROU12" s="233"/>
      <c r="ROV12" s="233"/>
      <c r="ROW12" s="233"/>
      <c r="ROX12" s="233"/>
      <c r="ROY12" s="233"/>
      <c r="ROZ12" s="233"/>
      <c r="RPA12" s="233"/>
      <c r="RPB12" s="233"/>
      <c r="RPC12" s="233"/>
      <c r="RPD12" s="233"/>
      <c r="RPE12" s="233"/>
      <c r="RPF12" s="233"/>
      <c r="RPG12" s="233"/>
      <c r="RPH12" s="233"/>
      <c r="RPI12" s="233"/>
      <c r="RPJ12" s="233"/>
      <c r="RPK12" s="233"/>
      <c r="RPL12" s="233"/>
      <c r="RPM12" s="233"/>
      <c r="RPN12" s="233"/>
      <c r="RPO12" s="233"/>
      <c r="RPP12" s="233"/>
      <c r="RPQ12" s="233"/>
      <c r="RPR12" s="233"/>
      <c r="RPS12" s="233"/>
      <c r="RPT12" s="233"/>
      <c r="RPU12" s="233"/>
      <c r="RPV12" s="233"/>
      <c r="RPW12" s="233"/>
      <c r="RPX12" s="233"/>
      <c r="RPY12" s="233"/>
      <c r="RPZ12" s="233"/>
      <c r="RQA12" s="233"/>
      <c r="RQB12" s="233"/>
      <c r="RQC12" s="233"/>
      <c r="RQD12" s="233"/>
      <c r="RQE12" s="233"/>
      <c r="RQF12" s="233"/>
      <c r="RQG12" s="233"/>
      <c r="RQH12" s="233"/>
      <c r="RQI12" s="233"/>
      <c r="RQJ12" s="233"/>
      <c r="RQK12" s="233"/>
      <c r="RQL12" s="233"/>
      <c r="RQM12" s="233"/>
      <c r="RQN12" s="233"/>
      <c r="RQO12" s="233"/>
      <c r="RQP12" s="233"/>
      <c r="RQQ12" s="233"/>
      <c r="RQR12" s="233"/>
      <c r="RQS12" s="233"/>
      <c r="RQT12" s="233"/>
      <c r="RQU12" s="233"/>
      <c r="RQV12" s="233"/>
      <c r="RQW12" s="233"/>
      <c r="RQX12" s="233"/>
      <c r="RQY12" s="233"/>
      <c r="RQZ12" s="233"/>
      <c r="RRA12" s="233"/>
      <c r="RRB12" s="233"/>
      <c r="RRC12" s="233"/>
      <c r="RRD12" s="233"/>
      <c r="RRE12" s="233"/>
      <c r="RRF12" s="233"/>
      <c r="RRG12" s="233"/>
      <c r="RRH12" s="233"/>
      <c r="RRI12" s="233"/>
      <c r="RRJ12" s="233"/>
      <c r="RRK12" s="233"/>
      <c r="RRL12" s="233"/>
      <c r="RRM12" s="233"/>
      <c r="RRN12" s="233"/>
      <c r="RRO12" s="233"/>
      <c r="RRP12" s="233"/>
      <c r="RRQ12" s="233"/>
      <c r="RRR12" s="233"/>
      <c r="RRS12" s="233"/>
      <c r="RRT12" s="233"/>
      <c r="RRU12" s="233"/>
      <c r="RRV12" s="233"/>
      <c r="RRW12" s="233"/>
      <c r="RRX12" s="233"/>
      <c r="RRY12" s="233"/>
      <c r="RRZ12" s="233"/>
      <c r="RSA12" s="233"/>
      <c r="RSB12" s="233"/>
      <c r="RSC12" s="233"/>
      <c r="RSD12" s="233"/>
      <c r="RSE12" s="233"/>
      <c r="RSF12" s="233"/>
      <c r="RSG12" s="233"/>
      <c r="RSH12" s="233"/>
      <c r="RSI12" s="233"/>
      <c r="RSJ12" s="233"/>
      <c r="RSK12" s="233"/>
      <c r="RSL12" s="233"/>
      <c r="RSM12" s="233"/>
      <c r="RSN12" s="233"/>
      <c r="RSO12" s="233"/>
      <c r="RSP12" s="233"/>
      <c r="RSQ12" s="233"/>
      <c r="RSR12" s="233"/>
      <c r="RSS12" s="233"/>
      <c r="RST12" s="233"/>
      <c r="RSU12" s="233"/>
      <c r="RSV12" s="233"/>
      <c r="RSW12" s="233"/>
      <c r="RSX12" s="233"/>
      <c r="RSY12" s="233"/>
      <c r="RSZ12" s="233"/>
      <c r="RTA12" s="233"/>
      <c r="RTB12" s="233"/>
      <c r="RTC12" s="233"/>
      <c r="RTD12" s="233"/>
      <c r="RTE12" s="233"/>
      <c r="RTF12" s="233"/>
      <c r="RTG12" s="233"/>
      <c r="RTH12" s="233"/>
      <c r="RTI12" s="233"/>
      <c r="RTJ12" s="233"/>
      <c r="RTK12" s="233"/>
      <c r="RTL12" s="233"/>
      <c r="RTM12" s="233"/>
      <c r="RTN12" s="233"/>
      <c r="RTO12" s="233"/>
      <c r="RTP12" s="233"/>
      <c r="RTQ12" s="233"/>
      <c r="RTR12" s="233"/>
      <c r="RTS12" s="233"/>
      <c r="RTT12" s="233"/>
      <c r="RTU12" s="233"/>
      <c r="RTV12" s="233"/>
      <c r="RTW12" s="233"/>
      <c r="RTX12" s="233"/>
      <c r="RTY12" s="233"/>
      <c r="RTZ12" s="233"/>
      <c r="RUA12" s="233"/>
      <c r="RUB12" s="233"/>
      <c r="RUC12" s="233"/>
      <c r="RUD12" s="233"/>
      <c r="RUE12" s="233"/>
      <c r="RUF12" s="233"/>
      <c r="RUG12" s="233"/>
      <c r="RUH12" s="233"/>
      <c r="RUI12" s="233"/>
      <c r="RUJ12" s="233"/>
      <c r="RUK12" s="233"/>
      <c r="RUL12" s="233"/>
      <c r="RUM12" s="233"/>
      <c r="RUN12" s="233"/>
      <c r="RUO12" s="233"/>
      <c r="RUP12" s="233"/>
      <c r="RUQ12" s="233"/>
      <c r="RUR12" s="233"/>
      <c r="RUS12" s="233"/>
      <c r="RUT12" s="233"/>
      <c r="RUU12" s="233"/>
      <c r="RUV12" s="233"/>
      <c r="RUW12" s="233"/>
      <c r="RUX12" s="233"/>
      <c r="RUY12" s="233"/>
      <c r="RUZ12" s="233"/>
      <c r="RVA12" s="233"/>
      <c r="RVB12" s="233"/>
      <c r="RVC12" s="233"/>
      <c r="RVD12" s="233"/>
      <c r="RVE12" s="233"/>
      <c r="RVF12" s="233"/>
      <c r="RVG12" s="233"/>
      <c r="RVH12" s="233"/>
      <c r="RVI12" s="233"/>
      <c r="RVJ12" s="233"/>
      <c r="RVK12" s="233"/>
      <c r="RVL12" s="233"/>
      <c r="RVM12" s="233"/>
      <c r="RVN12" s="233"/>
      <c r="RVO12" s="233"/>
      <c r="RVP12" s="233"/>
      <c r="RVQ12" s="233"/>
      <c r="RVR12" s="233"/>
      <c r="RVS12" s="233"/>
      <c r="RVT12" s="233"/>
      <c r="RVU12" s="233"/>
      <c r="RVV12" s="233"/>
      <c r="RVW12" s="233"/>
      <c r="RVX12" s="233"/>
      <c r="RVY12" s="233"/>
      <c r="RVZ12" s="233"/>
      <c r="RWA12" s="233"/>
      <c r="RWB12" s="233"/>
      <c r="RWC12" s="233"/>
      <c r="RWD12" s="233"/>
      <c r="RWE12" s="233"/>
      <c r="RWF12" s="233"/>
      <c r="RWG12" s="233"/>
      <c r="RWH12" s="233"/>
      <c r="RWI12" s="233"/>
      <c r="RWJ12" s="233"/>
      <c r="RWK12" s="233"/>
      <c r="RWL12" s="233"/>
      <c r="RWM12" s="233"/>
      <c r="RWN12" s="233"/>
      <c r="RWO12" s="233"/>
      <c r="RWP12" s="233"/>
      <c r="RWQ12" s="233"/>
      <c r="RWR12" s="233"/>
      <c r="RWS12" s="233"/>
      <c r="RWT12" s="233"/>
      <c r="RWU12" s="233"/>
      <c r="RWV12" s="233"/>
      <c r="RWW12" s="233"/>
      <c r="RWX12" s="233"/>
      <c r="RWY12" s="233"/>
      <c r="RWZ12" s="233"/>
      <c r="RXA12" s="233"/>
      <c r="RXB12" s="233"/>
      <c r="RXC12" s="233"/>
      <c r="RXD12" s="233"/>
      <c r="RXE12" s="233"/>
      <c r="RXF12" s="233"/>
      <c r="RXG12" s="233"/>
      <c r="RXH12" s="233"/>
      <c r="RXI12" s="233"/>
      <c r="RXJ12" s="233"/>
      <c r="RXK12" s="233"/>
      <c r="RXL12" s="233"/>
      <c r="RXM12" s="233"/>
      <c r="RXN12" s="233"/>
      <c r="RXO12" s="233"/>
      <c r="RXP12" s="233"/>
      <c r="RXQ12" s="233"/>
      <c r="RXR12" s="233"/>
      <c r="RXS12" s="233"/>
      <c r="RXT12" s="233"/>
      <c r="RXU12" s="233"/>
      <c r="RXV12" s="233"/>
      <c r="RXW12" s="233"/>
      <c r="RXX12" s="233"/>
      <c r="RXY12" s="233"/>
      <c r="RXZ12" s="233"/>
      <c r="RYA12" s="233"/>
      <c r="RYB12" s="233"/>
      <c r="RYC12" s="233"/>
      <c r="RYD12" s="233"/>
      <c r="RYE12" s="233"/>
      <c r="RYF12" s="233"/>
      <c r="RYG12" s="233"/>
      <c r="RYH12" s="233"/>
      <c r="RYI12" s="233"/>
      <c r="RYJ12" s="233"/>
      <c r="RYK12" s="233"/>
      <c r="RYL12" s="233"/>
      <c r="RYM12" s="233"/>
      <c r="RYN12" s="233"/>
      <c r="RYO12" s="233"/>
      <c r="RYP12" s="233"/>
      <c r="RYQ12" s="233"/>
      <c r="RYR12" s="233"/>
      <c r="RYS12" s="233"/>
      <c r="RYT12" s="233"/>
      <c r="RYU12" s="233"/>
      <c r="RYV12" s="233"/>
      <c r="RYW12" s="233"/>
      <c r="RYX12" s="233"/>
      <c r="RYY12" s="233"/>
      <c r="RYZ12" s="233"/>
      <c r="RZA12" s="233"/>
      <c r="RZB12" s="233"/>
      <c r="RZC12" s="233"/>
      <c r="RZD12" s="233"/>
      <c r="RZE12" s="233"/>
      <c r="RZF12" s="233"/>
      <c r="RZG12" s="233"/>
      <c r="RZH12" s="233"/>
      <c r="RZI12" s="233"/>
      <c r="RZJ12" s="233"/>
      <c r="RZK12" s="233"/>
      <c r="RZL12" s="233"/>
      <c r="RZM12" s="233"/>
      <c r="RZN12" s="233"/>
      <c r="RZO12" s="233"/>
      <c r="RZP12" s="233"/>
      <c r="RZQ12" s="233"/>
      <c r="RZR12" s="233"/>
      <c r="RZS12" s="233"/>
      <c r="RZT12" s="233"/>
      <c r="RZU12" s="233"/>
      <c r="RZV12" s="233"/>
      <c r="RZW12" s="233"/>
      <c r="RZX12" s="233"/>
      <c r="RZY12" s="233"/>
      <c r="RZZ12" s="233"/>
      <c r="SAA12" s="233"/>
      <c r="SAB12" s="233"/>
      <c r="SAC12" s="233"/>
      <c r="SAD12" s="233"/>
      <c r="SAE12" s="233"/>
      <c r="SAF12" s="233"/>
      <c r="SAG12" s="233"/>
      <c r="SAH12" s="233"/>
      <c r="SAI12" s="233"/>
      <c r="SAJ12" s="233"/>
      <c r="SAK12" s="233"/>
      <c r="SAL12" s="233"/>
      <c r="SAM12" s="233"/>
      <c r="SAN12" s="233"/>
      <c r="SAO12" s="233"/>
      <c r="SAP12" s="233"/>
      <c r="SAQ12" s="233"/>
      <c r="SAR12" s="233"/>
      <c r="SAS12" s="233"/>
      <c r="SAT12" s="233"/>
      <c r="SAU12" s="233"/>
      <c r="SAV12" s="233"/>
      <c r="SAW12" s="233"/>
      <c r="SAX12" s="233"/>
      <c r="SAY12" s="233"/>
      <c r="SAZ12" s="233"/>
      <c r="SBA12" s="233"/>
      <c r="SBB12" s="233"/>
      <c r="SBC12" s="233"/>
      <c r="SBD12" s="233"/>
      <c r="SBE12" s="233"/>
      <c r="SBF12" s="233"/>
      <c r="SBG12" s="233"/>
      <c r="SBH12" s="233"/>
      <c r="SBI12" s="233"/>
      <c r="SBJ12" s="233"/>
      <c r="SBK12" s="233"/>
      <c r="SBL12" s="233"/>
      <c r="SBM12" s="233"/>
      <c r="SBN12" s="233"/>
      <c r="SBO12" s="233"/>
      <c r="SBP12" s="233"/>
      <c r="SBQ12" s="233"/>
      <c r="SBR12" s="233"/>
      <c r="SBS12" s="233"/>
      <c r="SBT12" s="233"/>
      <c r="SBU12" s="233"/>
      <c r="SBV12" s="233"/>
      <c r="SBW12" s="233"/>
      <c r="SBX12" s="233"/>
      <c r="SBY12" s="233"/>
      <c r="SBZ12" s="233"/>
      <c r="SCA12" s="233"/>
      <c r="SCB12" s="233"/>
      <c r="SCC12" s="233"/>
      <c r="SCD12" s="233"/>
      <c r="SCE12" s="233"/>
      <c r="SCF12" s="233"/>
      <c r="SCG12" s="233"/>
      <c r="SCH12" s="233"/>
      <c r="SCI12" s="233"/>
      <c r="SCJ12" s="233"/>
      <c r="SCK12" s="233"/>
      <c r="SCL12" s="233"/>
      <c r="SCM12" s="233"/>
      <c r="SCN12" s="233"/>
      <c r="SCO12" s="233"/>
      <c r="SCP12" s="233"/>
      <c r="SCQ12" s="233"/>
      <c r="SCR12" s="233"/>
      <c r="SCS12" s="233"/>
      <c r="SCT12" s="233"/>
      <c r="SCU12" s="233"/>
      <c r="SCV12" s="233"/>
      <c r="SCW12" s="233"/>
      <c r="SCX12" s="233"/>
      <c r="SCY12" s="233"/>
      <c r="SCZ12" s="233"/>
      <c r="SDA12" s="233"/>
      <c r="SDB12" s="233"/>
      <c r="SDC12" s="233"/>
      <c r="SDD12" s="233"/>
      <c r="SDE12" s="233"/>
      <c r="SDF12" s="233"/>
      <c r="SDG12" s="233"/>
      <c r="SDH12" s="233"/>
      <c r="SDI12" s="233"/>
      <c r="SDJ12" s="233"/>
      <c r="SDK12" s="233"/>
      <c r="SDL12" s="233"/>
      <c r="SDM12" s="233"/>
      <c r="SDN12" s="233"/>
      <c r="SDO12" s="233"/>
      <c r="SDP12" s="233"/>
      <c r="SDQ12" s="233"/>
      <c r="SDR12" s="233"/>
      <c r="SDS12" s="233"/>
      <c r="SDT12" s="233"/>
      <c r="SDU12" s="233"/>
      <c r="SDV12" s="233"/>
      <c r="SDW12" s="233"/>
      <c r="SDX12" s="233"/>
      <c r="SDY12" s="233"/>
      <c r="SDZ12" s="233"/>
      <c r="SEA12" s="233"/>
      <c r="SEB12" s="233"/>
      <c r="SEC12" s="233"/>
      <c r="SED12" s="233"/>
      <c r="SEE12" s="233"/>
      <c r="SEF12" s="233"/>
      <c r="SEG12" s="233"/>
      <c r="SEH12" s="233"/>
      <c r="SEI12" s="233"/>
      <c r="SEJ12" s="233"/>
      <c r="SEK12" s="233"/>
      <c r="SEL12" s="233"/>
      <c r="SEM12" s="233"/>
      <c r="SEN12" s="233"/>
      <c r="SEO12" s="233"/>
      <c r="SEP12" s="233"/>
      <c r="SEQ12" s="233"/>
      <c r="SER12" s="233"/>
      <c r="SES12" s="233"/>
      <c r="SET12" s="233"/>
      <c r="SEU12" s="233"/>
      <c r="SEV12" s="233"/>
      <c r="SEW12" s="233"/>
      <c r="SEX12" s="233"/>
      <c r="SEY12" s="233"/>
      <c r="SEZ12" s="233"/>
      <c r="SFA12" s="233"/>
      <c r="SFB12" s="233"/>
      <c r="SFC12" s="233"/>
      <c r="SFD12" s="233"/>
      <c r="SFE12" s="233"/>
      <c r="SFF12" s="233"/>
      <c r="SFG12" s="233"/>
      <c r="SFH12" s="233"/>
      <c r="SFI12" s="233"/>
      <c r="SFJ12" s="233"/>
      <c r="SFK12" s="233"/>
      <c r="SFL12" s="233"/>
      <c r="SFM12" s="233"/>
      <c r="SFN12" s="233"/>
      <c r="SFO12" s="233"/>
      <c r="SFP12" s="233"/>
      <c r="SFQ12" s="233"/>
      <c r="SFR12" s="233"/>
      <c r="SFS12" s="233"/>
      <c r="SFT12" s="233"/>
      <c r="SFU12" s="233"/>
      <c r="SFV12" s="233"/>
      <c r="SFW12" s="233"/>
      <c r="SFX12" s="233"/>
      <c r="SFY12" s="233"/>
      <c r="SFZ12" s="233"/>
      <c r="SGA12" s="233"/>
      <c r="SGB12" s="233"/>
      <c r="SGC12" s="233"/>
      <c r="SGD12" s="233"/>
      <c r="SGE12" s="233"/>
      <c r="SGF12" s="233"/>
      <c r="SGG12" s="233"/>
      <c r="SGH12" s="233"/>
      <c r="SGI12" s="233"/>
      <c r="SGJ12" s="233"/>
      <c r="SGK12" s="233"/>
      <c r="SGL12" s="233"/>
      <c r="SGM12" s="233"/>
      <c r="SGN12" s="233"/>
      <c r="SGO12" s="233"/>
      <c r="SGP12" s="233"/>
      <c r="SGQ12" s="233"/>
      <c r="SGR12" s="233"/>
      <c r="SGS12" s="233"/>
      <c r="SGT12" s="233"/>
      <c r="SGU12" s="233"/>
      <c r="SGV12" s="233"/>
      <c r="SGW12" s="233"/>
      <c r="SGX12" s="233"/>
      <c r="SGY12" s="233"/>
      <c r="SGZ12" s="233"/>
      <c r="SHA12" s="233"/>
      <c r="SHB12" s="233"/>
      <c r="SHC12" s="233"/>
      <c r="SHD12" s="233"/>
      <c r="SHE12" s="233"/>
      <c r="SHF12" s="233"/>
      <c r="SHG12" s="233"/>
      <c r="SHH12" s="233"/>
      <c r="SHI12" s="233"/>
      <c r="SHJ12" s="233"/>
      <c r="SHK12" s="233"/>
      <c r="SHL12" s="233"/>
      <c r="SHM12" s="233"/>
      <c r="SHN12" s="233"/>
      <c r="SHO12" s="233"/>
      <c r="SHP12" s="233"/>
      <c r="SHQ12" s="233"/>
      <c r="SHR12" s="233"/>
      <c r="SHS12" s="233"/>
      <c r="SHT12" s="233"/>
      <c r="SHU12" s="233"/>
      <c r="SHV12" s="233"/>
      <c r="SHW12" s="233"/>
      <c r="SHX12" s="233"/>
      <c r="SHY12" s="233"/>
      <c r="SHZ12" s="233"/>
      <c r="SIA12" s="233"/>
      <c r="SIB12" s="233"/>
      <c r="SIC12" s="233"/>
      <c r="SID12" s="233"/>
      <c r="SIE12" s="233"/>
      <c r="SIF12" s="233"/>
      <c r="SIG12" s="233"/>
      <c r="SIH12" s="233"/>
      <c r="SII12" s="233"/>
      <c r="SIJ12" s="233"/>
      <c r="SIK12" s="233"/>
      <c r="SIL12" s="233"/>
      <c r="SIM12" s="233"/>
      <c r="SIN12" s="233"/>
      <c r="SIO12" s="233"/>
      <c r="SIP12" s="233"/>
      <c r="SIQ12" s="233"/>
      <c r="SIR12" s="233"/>
      <c r="SIS12" s="233"/>
      <c r="SIT12" s="233"/>
      <c r="SIU12" s="233"/>
      <c r="SIV12" s="233"/>
      <c r="SIW12" s="233"/>
      <c r="SIX12" s="233"/>
      <c r="SIY12" s="233"/>
      <c r="SIZ12" s="233"/>
      <c r="SJA12" s="233"/>
      <c r="SJB12" s="233"/>
      <c r="SJC12" s="233"/>
      <c r="SJD12" s="233"/>
      <c r="SJE12" s="233"/>
      <c r="SJF12" s="233"/>
      <c r="SJG12" s="233"/>
      <c r="SJH12" s="233"/>
      <c r="SJI12" s="233"/>
      <c r="SJJ12" s="233"/>
      <c r="SJK12" s="233"/>
      <c r="SJL12" s="233"/>
      <c r="SJM12" s="233"/>
      <c r="SJN12" s="233"/>
      <c r="SJO12" s="233"/>
      <c r="SJP12" s="233"/>
      <c r="SJQ12" s="233"/>
      <c r="SJR12" s="233"/>
      <c r="SJS12" s="233"/>
      <c r="SJT12" s="233"/>
      <c r="SJU12" s="233"/>
      <c r="SJV12" s="233"/>
      <c r="SJW12" s="233"/>
      <c r="SJX12" s="233"/>
      <c r="SJY12" s="233"/>
      <c r="SJZ12" s="233"/>
      <c r="SKA12" s="233"/>
      <c r="SKB12" s="233"/>
      <c r="SKC12" s="233"/>
      <c r="SKD12" s="233"/>
      <c r="SKE12" s="233"/>
      <c r="SKF12" s="233"/>
      <c r="SKG12" s="233"/>
      <c r="SKH12" s="233"/>
      <c r="SKI12" s="233"/>
      <c r="SKJ12" s="233"/>
      <c r="SKK12" s="233"/>
      <c r="SKL12" s="233"/>
      <c r="SKM12" s="233"/>
      <c r="SKN12" s="233"/>
      <c r="SKO12" s="233"/>
      <c r="SKP12" s="233"/>
      <c r="SKQ12" s="233"/>
      <c r="SKR12" s="233"/>
      <c r="SKS12" s="233"/>
      <c r="SKT12" s="233"/>
      <c r="SKU12" s="233"/>
      <c r="SKV12" s="233"/>
      <c r="SKW12" s="233"/>
      <c r="SKX12" s="233"/>
      <c r="SKY12" s="233"/>
      <c r="SKZ12" s="233"/>
      <c r="SLA12" s="233"/>
      <c r="SLB12" s="233"/>
      <c r="SLC12" s="233"/>
      <c r="SLD12" s="233"/>
      <c r="SLE12" s="233"/>
      <c r="SLF12" s="233"/>
      <c r="SLG12" s="233"/>
      <c r="SLH12" s="233"/>
      <c r="SLI12" s="233"/>
      <c r="SLJ12" s="233"/>
      <c r="SLK12" s="233"/>
      <c r="SLL12" s="233"/>
      <c r="SLM12" s="233"/>
      <c r="SLN12" s="233"/>
      <c r="SLO12" s="233"/>
      <c r="SLP12" s="233"/>
      <c r="SLQ12" s="233"/>
      <c r="SLR12" s="233"/>
      <c r="SLS12" s="233"/>
      <c r="SLT12" s="233"/>
      <c r="SLU12" s="233"/>
      <c r="SLV12" s="233"/>
      <c r="SLW12" s="233"/>
      <c r="SLX12" s="233"/>
      <c r="SLY12" s="233"/>
      <c r="SLZ12" s="233"/>
      <c r="SMA12" s="233"/>
      <c r="SMB12" s="233"/>
      <c r="SMC12" s="233"/>
      <c r="SMD12" s="233"/>
      <c r="SME12" s="233"/>
      <c r="SMF12" s="233"/>
      <c r="SMG12" s="233"/>
      <c r="SMH12" s="233"/>
      <c r="SMI12" s="233"/>
      <c r="SMJ12" s="233"/>
      <c r="SMK12" s="233"/>
      <c r="SML12" s="233"/>
      <c r="SMM12" s="233"/>
      <c r="SMN12" s="233"/>
      <c r="SMO12" s="233"/>
      <c r="SMP12" s="233"/>
      <c r="SMQ12" s="233"/>
      <c r="SMR12" s="233"/>
      <c r="SMS12" s="233"/>
      <c r="SMT12" s="233"/>
      <c r="SMU12" s="233"/>
      <c r="SMV12" s="233"/>
      <c r="SMW12" s="233"/>
      <c r="SMX12" s="233"/>
      <c r="SMY12" s="233"/>
      <c r="SMZ12" s="233"/>
      <c r="SNA12" s="233"/>
      <c r="SNB12" s="233"/>
      <c r="SNC12" s="233"/>
      <c r="SND12" s="233"/>
      <c r="SNE12" s="233"/>
      <c r="SNF12" s="233"/>
      <c r="SNG12" s="233"/>
      <c r="SNH12" s="233"/>
      <c r="SNI12" s="233"/>
      <c r="SNJ12" s="233"/>
      <c r="SNK12" s="233"/>
      <c r="SNL12" s="233"/>
      <c r="SNM12" s="233"/>
      <c r="SNN12" s="233"/>
      <c r="SNO12" s="233"/>
      <c r="SNP12" s="233"/>
      <c r="SNQ12" s="233"/>
      <c r="SNR12" s="233"/>
      <c r="SNS12" s="233"/>
      <c r="SNT12" s="233"/>
      <c r="SNU12" s="233"/>
      <c r="SNV12" s="233"/>
      <c r="SNW12" s="233"/>
      <c r="SNX12" s="233"/>
      <c r="SNY12" s="233"/>
      <c r="SNZ12" s="233"/>
      <c r="SOA12" s="233"/>
      <c r="SOB12" s="233"/>
      <c r="SOC12" s="233"/>
      <c r="SOD12" s="233"/>
      <c r="SOE12" s="233"/>
      <c r="SOF12" s="233"/>
      <c r="SOG12" s="233"/>
      <c r="SOH12" s="233"/>
      <c r="SOI12" s="233"/>
      <c r="SOJ12" s="233"/>
      <c r="SOK12" s="233"/>
      <c r="SOL12" s="233"/>
      <c r="SOM12" s="233"/>
      <c r="SON12" s="233"/>
      <c r="SOO12" s="233"/>
      <c r="SOP12" s="233"/>
      <c r="SOQ12" s="233"/>
      <c r="SOR12" s="233"/>
      <c r="SOS12" s="233"/>
      <c r="SOT12" s="233"/>
      <c r="SOU12" s="233"/>
      <c r="SOV12" s="233"/>
      <c r="SOW12" s="233"/>
      <c r="SOX12" s="233"/>
      <c r="SOY12" s="233"/>
      <c r="SOZ12" s="233"/>
      <c r="SPA12" s="233"/>
      <c r="SPB12" s="233"/>
      <c r="SPC12" s="233"/>
      <c r="SPD12" s="233"/>
      <c r="SPE12" s="233"/>
      <c r="SPF12" s="233"/>
      <c r="SPG12" s="233"/>
      <c r="SPH12" s="233"/>
      <c r="SPI12" s="233"/>
      <c r="SPJ12" s="233"/>
      <c r="SPK12" s="233"/>
      <c r="SPL12" s="233"/>
      <c r="SPM12" s="233"/>
      <c r="SPN12" s="233"/>
      <c r="SPO12" s="233"/>
      <c r="SPP12" s="233"/>
      <c r="SPQ12" s="233"/>
      <c r="SPR12" s="233"/>
      <c r="SPS12" s="233"/>
      <c r="SPT12" s="233"/>
      <c r="SPU12" s="233"/>
      <c r="SPV12" s="233"/>
      <c r="SPW12" s="233"/>
      <c r="SPX12" s="233"/>
      <c r="SPY12" s="233"/>
      <c r="SPZ12" s="233"/>
      <c r="SQA12" s="233"/>
      <c r="SQB12" s="233"/>
      <c r="SQC12" s="233"/>
      <c r="SQD12" s="233"/>
      <c r="SQE12" s="233"/>
      <c r="SQF12" s="233"/>
      <c r="SQG12" s="233"/>
      <c r="SQH12" s="233"/>
      <c r="SQI12" s="233"/>
      <c r="SQJ12" s="233"/>
      <c r="SQK12" s="233"/>
      <c r="SQL12" s="233"/>
      <c r="SQM12" s="233"/>
      <c r="SQN12" s="233"/>
      <c r="SQO12" s="233"/>
      <c r="SQP12" s="233"/>
      <c r="SQQ12" s="233"/>
      <c r="SQR12" s="233"/>
      <c r="SQS12" s="233"/>
      <c r="SQT12" s="233"/>
      <c r="SQU12" s="233"/>
      <c r="SQV12" s="233"/>
      <c r="SQW12" s="233"/>
      <c r="SQX12" s="233"/>
      <c r="SQY12" s="233"/>
      <c r="SQZ12" s="233"/>
      <c r="SRA12" s="233"/>
      <c r="SRB12" s="233"/>
      <c r="SRC12" s="233"/>
      <c r="SRD12" s="233"/>
      <c r="SRE12" s="233"/>
      <c r="SRF12" s="233"/>
      <c r="SRG12" s="233"/>
      <c r="SRH12" s="233"/>
      <c r="SRI12" s="233"/>
      <c r="SRJ12" s="233"/>
      <c r="SRK12" s="233"/>
      <c r="SRL12" s="233"/>
      <c r="SRM12" s="233"/>
      <c r="SRN12" s="233"/>
      <c r="SRO12" s="233"/>
      <c r="SRP12" s="233"/>
      <c r="SRQ12" s="233"/>
      <c r="SRR12" s="233"/>
      <c r="SRS12" s="233"/>
      <c r="SRT12" s="233"/>
      <c r="SRU12" s="233"/>
      <c r="SRV12" s="233"/>
      <c r="SRW12" s="233"/>
      <c r="SRX12" s="233"/>
      <c r="SRY12" s="233"/>
      <c r="SRZ12" s="233"/>
      <c r="SSA12" s="233"/>
      <c r="SSB12" s="233"/>
      <c r="SSC12" s="233"/>
      <c r="SSD12" s="233"/>
      <c r="SSE12" s="233"/>
      <c r="SSF12" s="233"/>
      <c r="SSG12" s="233"/>
      <c r="SSH12" s="233"/>
      <c r="SSI12" s="233"/>
      <c r="SSJ12" s="233"/>
      <c r="SSK12" s="233"/>
      <c r="SSL12" s="233"/>
      <c r="SSM12" s="233"/>
      <c r="SSN12" s="233"/>
      <c r="SSO12" s="233"/>
      <c r="SSP12" s="233"/>
      <c r="SSQ12" s="233"/>
      <c r="SSR12" s="233"/>
      <c r="SSS12" s="233"/>
      <c r="SST12" s="233"/>
      <c r="SSU12" s="233"/>
      <c r="SSV12" s="233"/>
      <c r="SSW12" s="233"/>
      <c r="SSX12" s="233"/>
      <c r="SSY12" s="233"/>
      <c r="SSZ12" s="233"/>
      <c r="STA12" s="233"/>
      <c r="STB12" s="233"/>
      <c r="STC12" s="233"/>
      <c r="STD12" s="233"/>
      <c r="STE12" s="233"/>
      <c r="STF12" s="233"/>
      <c r="STG12" s="233"/>
      <c r="STH12" s="233"/>
      <c r="STI12" s="233"/>
      <c r="STJ12" s="233"/>
      <c r="STK12" s="233"/>
      <c r="STL12" s="233"/>
      <c r="STM12" s="233"/>
      <c r="STN12" s="233"/>
      <c r="STO12" s="233"/>
      <c r="STP12" s="233"/>
      <c r="STQ12" s="233"/>
      <c r="STR12" s="233"/>
      <c r="STS12" s="233"/>
      <c r="STT12" s="233"/>
      <c r="STU12" s="233"/>
      <c r="STV12" s="233"/>
      <c r="STW12" s="233"/>
      <c r="STX12" s="233"/>
      <c r="STY12" s="233"/>
      <c r="STZ12" s="233"/>
      <c r="SUA12" s="233"/>
      <c r="SUB12" s="233"/>
      <c r="SUC12" s="233"/>
      <c r="SUD12" s="233"/>
      <c r="SUE12" s="233"/>
      <c r="SUF12" s="233"/>
      <c r="SUG12" s="233"/>
      <c r="SUH12" s="233"/>
      <c r="SUI12" s="233"/>
      <c r="SUJ12" s="233"/>
      <c r="SUK12" s="233"/>
      <c r="SUL12" s="233"/>
      <c r="SUM12" s="233"/>
      <c r="SUN12" s="233"/>
      <c r="SUO12" s="233"/>
      <c r="SUP12" s="233"/>
      <c r="SUQ12" s="233"/>
      <c r="SUR12" s="233"/>
      <c r="SUS12" s="233"/>
      <c r="SUT12" s="233"/>
      <c r="SUU12" s="233"/>
      <c r="SUV12" s="233"/>
      <c r="SUW12" s="233"/>
      <c r="SUX12" s="233"/>
      <c r="SUY12" s="233"/>
      <c r="SUZ12" s="233"/>
      <c r="SVA12" s="233"/>
      <c r="SVB12" s="233"/>
      <c r="SVC12" s="233"/>
      <c r="SVD12" s="233"/>
      <c r="SVE12" s="233"/>
      <c r="SVF12" s="233"/>
      <c r="SVG12" s="233"/>
      <c r="SVH12" s="233"/>
      <c r="SVI12" s="233"/>
      <c r="SVJ12" s="233"/>
      <c r="SVK12" s="233"/>
      <c r="SVL12" s="233"/>
      <c r="SVM12" s="233"/>
      <c r="SVN12" s="233"/>
      <c r="SVO12" s="233"/>
      <c r="SVP12" s="233"/>
      <c r="SVQ12" s="233"/>
      <c r="SVR12" s="233"/>
      <c r="SVS12" s="233"/>
      <c r="SVT12" s="233"/>
      <c r="SVU12" s="233"/>
      <c r="SVV12" s="233"/>
      <c r="SVW12" s="233"/>
      <c r="SVX12" s="233"/>
      <c r="SVY12" s="233"/>
      <c r="SVZ12" s="233"/>
      <c r="SWA12" s="233"/>
      <c r="SWB12" s="233"/>
      <c r="SWC12" s="233"/>
      <c r="SWD12" s="233"/>
      <c r="SWE12" s="233"/>
      <c r="SWF12" s="233"/>
      <c r="SWG12" s="233"/>
      <c r="SWH12" s="233"/>
      <c r="SWI12" s="233"/>
      <c r="SWJ12" s="233"/>
      <c r="SWK12" s="233"/>
      <c r="SWL12" s="233"/>
      <c r="SWM12" s="233"/>
      <c r="SWN12" s="233"/>
      <c r="SWO12" s="233"/>
      <c r="SWP12" s="233"/>
      <c r="SWQ12" s="233"/>
      <c r="SWR12" s="233"/>
      <c r="SWS12" s="233"/>
      <c r="SWT12" s="233"/>
      <c r="SWU12" s="233"/>
      <c r="SWV12" s="233"/>
      <c r="SWW12" s="233"/>
      <c r="SWX12" s="233"/>
      <c r="SWY12" s="233"/>
      <c r="SWZ12" s="233"/>
      <c r="SXA12" s="233"/>
      <c r="SXB12" s="233"/>
      <c r="SXC12" s="233"/>
      <c r="SXD12" s="233"/>
      <c r="SXE12" s="233"/>
      <c r="SXF12" s="233"/>
      <c r="SXG12" s="233"/>
      <c r="SXH12" s="233"/>
      <c r="SXI12" s="233"/>
      <c r="SXJ12" s="233"/>
      <c r="SXK12" s="233"/>
      <c r="SXL12" s="233"/>
      <c r="SXM12" s="233"/>
      <c r="SXN12" s="233"/>
      <c r="SXO12" s="233"/>
      <c r="SXP12" s="233"/>
      <c r="SXQ12" s="233"/>
      <c r="SXR12" s="233"/>
      <c r="SXS12" s="233"/>
      <c r="SXT12" s="233"/>
      <c r="SXU12" s="233"/>
      <c r="SXV12" s="233"/>
      <c r="SXW12" s="233"/>
      <c r="SXX12" s="233"/>
      <c r="SXY12" s="233"/>
      <c r="SXZ12" s="233"/>
      <c r="SYA12" s="233"/>
      <c r="SYB12" s="233"/>
      <c r="SYC12" s="233"/>
      <c r="SYD12" s="233"/>
      <c r="SYE12" s="233"/>
      <c r="SYF12" s="233"/>
      <c r="SYG12" s="233"/>
      <c r="SYH12" s="233"/>
      <c r="SYI12" s="233"/>
      <c r="SYJ12" s="233"/>
      <c r="SYK12" s="233"/>
      <c r="SYL12" s="233"/>
      <c r="SYM12" s="233"/>
      <c r="SYN12" s="233"/>
      <c r="SYO12" s="233"/>
      <c r="SYP12" s="233"/>
      <c r="SYQ12" s="233"/>
      <c r="SYR12" s="233"/>
      <c r="SYS12" s="233"/>
      <c r="SYT12" s="233"/>
      <c r="SYU12" s="233"/>
      <c r="SYV12" s="233"/>
      <c r="SYW12" s="233"/>
      <c r="SYX12" s="233"/>
      <c r="SYY12" s="233"/>
      <c r="SYZ12" s="233"/>
      <c r="SZA12" s="233"/>
      <c r="SZB12" s="233"/>
      <c r="SZC12" s="233"/>
      <c r="SZD12" s="233"/>
      <c r="SZE12" s="233"/>
      <c r="SZF12" s="233"/>
      <c r="SZG12" s="233"/>
      <c r="SZH12" s="233"/>
      <c r="SZI12" s="233"/>
      <c r="SZJ12" s="233"/>
      <c r="SZK12" s="233"/>
      <c r="SZL12" s="233"/>
      <c r="SZM12" s="233"/>
      <c r="SZN12" s="233"/>
      <c r="SZO12" s="233"/>
      <c r="SZP12" s="233"/>
      <c r="SZQ12" s="233"/>
      <c r="SZR12" s="233"/>
      <c r="SZS12" s="233"/>
      <c r="SZT12" s="233"/>
      <c r="SZU12" s="233"/>
      <c r="SZV12" s="233"/>
      <c r="SZW12" s="233"/>
      <c r="SZX12" s="233"/>
      <c r="SZY12" s="233"/>
      <c r="SZZ12" s="233"/>
      <c r="TAA12" s="233"/>
      <c r="TAB12" s="233"/>
      <c r="TAC12" s="233"/>
      <c r="TAD12" s="233"/>
      <c r="TAE12" s="233"/>
      <c r="TAF12" s="233"/>
      <c r="TAG12" s="233"/>
      <c r="TAH12" s="233"/>
      <c r="TAI12" s="233"/>
      <c r="TAJ12" s="233"/>
      <c r="TAK12" s="233"/>
      <c r="TAL12" s="233"/>
      <c r="TAM12" s="233"/>
      <c r="TAN12" s="233"/>
      <c r="TAO12" s="233"/>
      <c r="TAP12" s="233"/>
      <c r="TAQ12" s="233"/>
      <c r="TAR12" s="233"/>
      <c r="TAS12" s="233"/>
      <c r="TAT12" s="233"/>
      <c r="TAU12" s="233"/>
      <c r="TAV12" s="233"/>
      <c r="TAW12" s="233"/>
      <c r="TAX12" s="233"/>
      <c r="TAY12" s="233"/>
      <c r="TAZ12" s="233"/>
      <c r="TBA12" s="233"/>
      <c r="TBB12" s="233"/>
      <c r="TBC12" s="233"/>
      <c r="TBD12" s="233"/>
      <c r="TBE12" s="233"/>
      <c r="TBF12" s="233"/>
      <c r="TBG12" s="233"/>
      <c r="TBH12" s="233"/>
      <c r="TBI12" s="233"/>
      <c r="TBJ12" s="233"/>
      <c r="TBK12" s="233"/>
      <c r="TBL12" s="233"/>
      <c r="TBM12" s="233"/>
      <c r="TBN12" s="233"/>
      <c r="TBO12" s="233"/>
      <c r="TBP12" s="233"/>
      <c r="TBQ12" s="233"/>
      <c r="TBR12" s="233"/>
      <c r="TBS12" s="233"/>
      <c r="TBT12" s="233"/>
      <c r="TBU12" s="233"/>
      <c r="TBV12" s="233"/>
      <c r="TBW12" s="233"/>
      <c r="TBX12" s="233"/>
      <c r="TBY12" s="233"/>
      <c r="TBZ12" s="233"/>
      <c r="TCA12" s="233"/>
      <c r="TCB12" s="233"/>
      <c r="TCC12" s="233"/>
      <c r="TCD12" s="233"/>
      <c r="TCE12" s="233"/>
      <c r="TCF12" s="233"/>
      <c r="TCG12" s="233"/>
      <c r="TCH12" s="233"/>
      <c r="TCI12" s="233"/>
      <c r="TCJ12" s="233"/>
      <c r="TCK12" s="233"/>
      <c r="TCL12" s="233"/>
      <c r="TCM12" s="233"/>
      <c r="TCN12" s="233"/>
      <c r="TCO12" s="233"/>
      <c r="TCP12" s="233"/>
      <c r="TCQ12" s="233"/>
      <c r="TCR12" s="233"/>
      <c r="TCS12" s="233"/>
      <c r="TCT12" s="233"/>
      <c r="TCU12" s="233"/>
      <c r="TCV12" s="233"/>
      <c r="TCW12" s="233"/>
      <c r="TCX12" s="233"/>
      <c r="TCY12" s="233"/>
      <c r="TCZ12" s="233"/>
      <c r="TDA12" s="233"/>
      <c r="TDB12" s="233"/>
      <c r="TDC12" s="233"/>
      <c r="TDD12" s="233"/>
      <c r="TDE12" s="233"/>
      <c r="TDF12" s="233"/>
      <c r="TDG12" s="233"/>
      <c r="TDH12" s="233"/>
      <c r="TDI12" s="233"/>
      <c r="TDJ12" s="233"/>
      <c r="TDK12" s="233"/>
      <c r="TDL12" s="233"/>
      <c r="TDM12" s="233"/>
      <c r="TDN12" s="233"/>
      <c r="TDO12" s="233"/>
      <c r="TDP12" s="233"/>
      <c r="TDQ12" s="233"/>
      <c r="TDR12" s="233"/>
      <c r="TDS12" s="233"/>
      <c r="TDT12" s="233"/>
      <c r="TDU12" s="233"/>
      <c r="TDV12" s="233"/>
      <c r="TDW12" s="233"/>
      <c r="TDX12" s="233"/>
      <c r="TDY12" s="233"/>
      <c r="TDZ12" s="233"/>
      <c r="TEA12" s="233"/>
      <c r="TEB12" s="233"/>
      <c r="TEC12" s="233"/>
      <c r="TED12" s="233"/>
      <c r="TEE12" s="233"/>
      <c r="TEF12" s="233"/>
      <c r="TEG12" s="233"/>
      <c r="TEH12" s="233"/>
      <c r="TEI12" s="233"/>
      <c r="TEJ12" s="233"/>
      <c r="TEK12" s="233"/>
      <c r="TEL12" s="233"/>
      <c r="TEM12" s="233"/>
      <c r="TEN12" s="233"/>
      <c r="TEO12" s="233"/>
      <c r="TEP12" s="233"/>
      <c r="TEQ12" s="233"/>
      <c r="TER12" s="233"/>
      <c r="TES12" s="233"/>
      <c r="TET12" s="233"/>
      <c r="TEU12" s="233"/>
      <c r="TEV12" s="233"/>
      <c r="TEW12" s="233"/>
      <c r="TEX12" s="233"/>
      <c r="TEY12" s="233"/>
      <c r="TEZ12" s="233"/>
      <c r="TFA12" s="233"/>
      <c r="TFB12" s="233"/>
      <c r="TFC12" s="233"/>
      <c r="TFD12" s="233"/>
      <c r="TFE12" s="233"/>
      <c r="TFF12" s="233"/>
      <c r="TFG12" s="233"/>
      <c r="TFH12" s="233"/>
      <c r="TFI12" s="233"/>
      <c r="TFJ12" s="233"/>
      <c r="TFK12" s="233"/>
      <c r="TFL12" s="233"/>
      <c r="TFM12" s="233"/>
      <c r="TFN12" s="233"/>
      <c r="TFO12" s="233"/>
      <c r="TFP12" s="233"/>
      <c r="TFQ12" s="233"/>
      <c r="TFR12" s="233"/>
      <c r="TFS12" s="233"/>
      <c r="TFT12" s="233"/>
      <c r="TFU12" s="233"/>
      <c r="TFV12" s="233"/>
      <c r="TFW12" s="233"/>
      <c r="TFX12" s="233"/>
      <c r="TFY12" s="233"/>
      <c r="TFZ12" s="233"/>
      <c r="TGA12" s="233"/>
      <c r="TGB12" s="233"/>
      <c r="TGC12" s="233"/>
      <c r="TGD12" s="233"/>
      <c r="TGE12" s="233"/>
      <c r="TGF12" s="233"/>
      <c r="TGG12" s="233"/>
      <c r="TGH12" s="233"/>
      <c r="TGI12" s="233"/>
      <c r="TGJ12" s="233"/>
      <c r="TGK12" s="233"/>
      <c r="TGL12" s="233"/>
      <c r="TGM12" s="233"/>
      <c r="TGN12" s="233"/>
      <c r="TGO12" s="233"/>
      <c r="TGP12" s="233"/>
      <c r="TGQ12" s="233"/>
      <c r="TGR12" s="233"/>
      <c r="TGS12" s="233"/>
      <c r="TGT12" s="233"/>
      <c r="TGU12" s="233"/>
      <c r="TGV12" s="233"/>
      <c r="TGW12" s="233"/>
      <c r="TGX12" s="233"/>
      <c r="TGY12" s="233"/>
      <c r="TGZ12" s="233"/>
      <c r="THA12" s="233"/>
      <c r="THB12" s="233"/>
      <c r="THC12" s="233"/>
      <c r="THD12" s="233"/>
      <c r="THE12" s="233"/>
      <c r="THF12" s="233"/>
      <c r="THG12" s="233"/>
      <c r="THH12" s="233"/>
      <c r="THI12" s="233"/>
      <c r="THJ12" s="233"/>
      <c r="THK12" s="233"/>
      <c r="THL12" s="233"/>
      <c r="THM12" s="233"/>
      <c r="THN12" s="233"/>
      <c r="THO12" s="233"/>
      <c r="THP12" s="233"/>
      <c r="THQ12" s="233"/>
      <c r="THR12" s="233"/>
      <c r="THS12" s="233"/>
      <c r="THT12" s="233"/>
      <c r="THU12" s="233"/>
      <c r="THV12" s="233"/>
      <c r="THW12" s="233"/>
      <c r="THX12" s="233"/>
      <c r="THY12" s="233"/>
      <c r="THZ12" s="233"/>
      <c r="TIA12" s="233"/>
      <c r="TIB12" s="233"/>
      <c r="TIC12" s="233"/>
      <c r="TID12" s="233"/>
      <c r="TIE12" s="233"/>
      <c r="TIF12" s="233"/>
      <c r="TIG12" s="233"/>
      <c r="TIH12" s="233"/>
      <c r="TII12" s="233"/>
      <c r="TIJ12" s="233"/>
      <c r="TIK12" s="233"/>
      <c r="TIL12" s="233"/>
      <c r="TIM12" s="233"/>
      <c r="TIN12" s="233"/>
      <c r="TIO12" s="233"/>
      <c r="TIP12" s="233"/>
      <c r="TIQ12" s="233"/>
      <c r="TIR12" s="233"/>
      <c r="TIS12" s="233"/>
      <c r="TIT12" s="233"/>
      <c r="TIU12" s="233"/>
      <c r="TIV12" s="233"/>
      <c r="TIW12" s="233"/>
      <c r="TIX12" s="233"/>
      <c r="TIY12" s="233"/>
      <c r="TIZ12" s="233"/>
      <c r="TJA12" s="233"/>
      <c r="TJB12" s="233"/>
      <c r="TJC12" s="233"/>
      <c r="TJD12" s="233"/>
      <c r="TJE12" s="233"/>
      <c r="TJF12" s="233"/>
      <c r="TJG12" s="233"/>
      <c r="TJH12" s="233"/>
      <c r="TJI12" s="233"/>
      <c r="TJJ12" s="233"/>
      <c r="TJK12" s="233"/>
      <c r="TJL12" s="233"/>
      <c r="TJM12" s="233"/>
      <c r="TJN12" s="233"/>
      <c r="TJO12" s="233"/>
      <c r="TJP12" s="233"/>
      <c r="TJQ12" s="233"/>
      <c r="TJR12" s="233"/>
      <c r="TJS12" s="233"/>
      <c r="TJT12" s="233"/>
      <c r="TJU12" s="233"/>
      <c r="TJV12" s="233"/>
      <c r="TJW12" s="233"/>
      <c r="TJX12" s="233"/>
      <c r="TJY12" s="233"/>
      <c r="TJZ12" s="233"/>
      <c r="TKA12" s="233"/>
      <c r="TKB12" s="233"/>
      <c r="TKC12" s="233"/>
      <c r="TKD12" s="233"/>
      <c r="TKE12" s="233"/>
      <c r="TKF12" s="233"/>
      <c r="TKG12" s="233"/>
      <c r="TKH12" s="233"/>
      <c r="TKI12" s="233"/>
      <c r="TKJ12" s="233"/>
      <c r="TKK12" s="233"/>
      <c r="TKL12" s="233"/>
      <c r="TKM12" s="233"/>
      <c r="TKN12" s="233"/>
      <c r="TKO12" s="233"/>
      <c r="TKP12" s="233"/>
      <c r="TKQ12" s="233"/>
      <c r="TKR12" s="233"/>
      <c r="TKS12" s="233"/>
      <c r="TKT12" s="233"/>
      <c r="TKU12" s="233"/>
      <c r="TKV12" s="233"/>
      <c r="TKW12" s="233"/>
      <c r="TKX12" s="233"/>
      <c r="TKY12" s="233"/>
      <c r="TKZ12" s="233"/>
      <c r="TLA12" s="233"/>
      <c r="TLB12" s="233"/>
      <c r="TLC12" s="233"/>
      <c r="TLD12" s="233"/>
      <c r="TLE12" s="233"/>
      <c r="TLF12" s="233"/>
      <c r="TLG12" s="233"/>
      <c r="TLH12" s="233"/>
      <c r="TLI12" s="233"/>
      <c r="TLJ12" s="233"/>
      <c r="TLK12" s="233"/>
      <c r="TLL12" s="233"/>
      <c r="TLM12" s="233"/>
      <c r="TLN12" s="233"/>
      <c r="TLO12" s="233"/>
      <c r="TLP12" s="233"/>
      <c r="TLQ12" s="233"/>
      <c r="TLR12" s="233"/>
      <c r="TLS12" s="233"/>
      <c r="TLT12" s="233"/>
      <c r="TLU12" s="233"/>
      <c r="TLV12" s="233"/>
      <c r="TLW12" s="233"/>
      <c r="TLX12" s="233"/>
      <c r="TLY12" s="233"/>
      <c r="TLZ12" s="233"/>
      <c r="TMA12" s="233"/>
      <c r="TMB12" s="233"/>
      <c r="TMC12" s="233"/>
      <c r="TMD12" s="233"/>
      <c r="TME12" s="233"/>
      <c r="TMF12" s="233"/>
      <c r="TMG12" s="233"/>
      <c r="TMH12" s="233"/>
      <c r="TMI12" s="233"/>
      <c r="TMJ12" s="233"/>
      <c r="TMK12" s="233"/>
      <c r="TML12" s="233"/>
      <c r="TMM12" s="233"/>
      <c r="TMN12" s="233"/>
      <c r="TMO12" s="233"/>
      <c r="TMP12" s="233"/>
      <c r="TMQ12" s="233"/>
      <c r="TMR12" s="233"/>
      <c r="TMS12" s="233"/>
      <c r="TMT12" s="233"/>
      <c r="TMU12" s="233"/>
      <c r="TMV12" s="233"/>
      <c r="TMW12" s="233"/>
      <c r="TMX12" s="233"/>
      <c r="TMY12" s="233"/>
      <c r="TMZ12" s="233"/>
      <c r="TNA12" s="233"/>
      <c r="TNB12" s="233"/>
      <c r="TNC12" s="233"/>
      <c r="TND12" s="233"/>
      <c r="TNE12" s="233"/>
      <c r="TNF12" s="233"/>
      <c r="TNG12" s="233"/>
      <c r="TNH12" s="233"/>
      <c r="TNI12" s="233"/>
      <c r="TNJ12" s="233"/>
      <c r="TNK12" s="233"/>
      <c r="TNL12" s="233"/>
      <c r="TNM12" s="233"/>
      <c r="TNN12" s="233"/>
      <c r="TNO12" s="233"/>
      <c r="TNP12" s="233"/>
      <c r="TNQ12" s="233"/>
      <c r="TNR12" s="233"/>
      <c r="TNS12" s="233"/>
      <c r="TNT12" s="233"/>
      <c r="TNU12" s="233"/>
      <c r="TNV12" s="233"/>
      <c r="TNW12" s="233"/>
      <c r="TNX12" s="233"/>
      <c r="TNY12" s="233"/>
      <c r="TNZ12" s="233"/>
      <c r="TOA12" s="233"/>
      <c r="TOB12" s="233"/>
      <c r="TOC12" s="233"/>
      <c r="TOD12" s="233"/>
      <c r="TOE12" s="233"/>
      <c r="TOF12" s="233"/>
      <c r="TOG12" s="233"/>
      <c r="TOH12" s="233"/>
      <c r="TOI12" s="233"/>
      <c r="TOJ12" s="233"/>
      <c r="TOK12" s="233"/>
      <c r="TOL12" s="233"/>
      <c r="TOM12" s="233"/>
      <c r="TON12" s="233"/>
      <c r="TOO12" s="233"/>
      <c r="TOP12" s="233"/>
      <c r="TOQ12" s="233"/>
      <c r="TOR12" s="233"/>
      <c r="TOS12" s="233"/>
      <c r="TOT12" s="233"/>
      <c r="TOU12" s="233"/>
      <c r="TOV12" s="233"/>
      <c r="TOW12" s="233"/>
      <c r="TOX12" s="233"/>
      <c r="TOY12" s="233"/>
      <c r="TOZ12" s="233"/>
      <c r="TPA12" s="233"/>
      <c r="TPB12" s="233"/>
      <c r="TPC12" s="233"/>
      <c r="TPD12" s="233"/>
      <c r="TPE12" s="233"/>
      <c r="TPF12" s="233"/>
      <c r="TPG12" s="233"/>
      <c r="TPH12" s="233"/>
      <c r="TPI12" s="233"/>
      <c r="TPJ12" s="233"/>
      <c r="TPK12" s="233"/>
      <c r="TPL12" s="233"/>
      <c r="TPM12" s="233"/>
      <c r="TPN12" s="233"/>
      <c r="TPO12" s="233"/>
      <c r="TPP12" s="233"/>
      <c r="TPQ12" s="233"/>
      <c r="TPR12" s="233"/>
      <c r="TPS12" s="233"/>
      <c r="TPT12" s="233"/>
      <c r="TPU12" s="233"/>
      <c r="TPV12" s="233"/>
      <c r="TPW12" s="233"/>
      <c r="TPX12" s="233"/>
      <c r="TPY12" s="233"/>
      <c r="TPZ12" s="233"/>
      <c r="TQA12" s="233"/>
      <c r="TQB12" s="233"/>
      <c r="TQC12" s="233"/>
      <c r="TQD12" s="233"/>
      <c r="TQE12" s="233"/>
      <c r="TQF12" s="233"/>
      <c r="TQG12" s="233"/>
      <c r="TQH12" s="233"/>
      <c r="TQI12" s="233"/>
      <c r="TQJ12" s="233"/>
      <c r="TQK12" s="233"/>
      <c r="TQL12" s="233"/>
      <c r="TQM12" s="233"/>
      <c r="TQN12" s="233"/>
      <c r="TQO12" s="233"/>
      <c r="TQP12" s="233"/>
      <c r="TQQ12" s="233"/>
      <c r="TQR12" s="233"/>
      <c r="TQS12" s="233"/>
      <c r="TQT12" s="233"/>
      <c r="TQU12" s="233"/>
      <c r="TQV12" s="233"/>
      <c r="TQW12" s="233"/>
      <c r="TQX12" s="233"/>
      <c r="TQY12" s="233"/>
      <c r="TQZ12" s="233"/>
      <c r="TRA12" s="233"/>
      <c r="TRB12" s="233"/>
      <c r="TRC12" s="233"/>
      <c r="TRD12" s="233"/>
      <c r="TRE12" s="233"/>
      <c r="TRF12" s="233"/>
      <c r="TRG12" s="233"/>
      <c r="TRH12" s="233"/>
      <c r="TRI12" s="233"/>
      <c r="TRJ12" s="233"/>
      <c r="TRK12" s="233"/>
      <c r="TRL12" s="233"/>
      <c r="TRM12" s="233"/>
      <c r="TRN12" s="233"/>
      <c r="TRO12" s="233"/>
      <c r="TRP12" s="233"/>
      <c r="TRQ12" s="233"/>
      <c r="TRR12" s="233"/>
      <c r="TRS12" s="233"/>
      <c r="TRT12" s="233"/>
      <c r="TRU12" s="233"/>
      <c r="TRV12" s="233"/>
      <c r="TRW12" s="233"/>
      <c r="TRX12" s="233"/>
      <c r="TRY12" s="233"/>
      <c r="TRZ12" s="233"/>
      <c r="TSA12" s="233"/>
      <c r="TSB12" s="233"/>
      <c r="TSC12" s="233"/>
      <c r="TSD12" s="233"/>
      <c r="TSE12" s="233"/>
      <c r="TSF12" s="233"/>
      <c r="TSG12" s="233"/>
      <c r="TSH12" s="233"/>
      <c r="TSI12" s="233"/>
      <c r="TSJ12" s="233"/>
      <c r="TSK12" s="233"/>
      <c r="TSL12" s="233"/>
      <c r="TSM12" s="233"/>
      <c r="TSN12" s="233"/>
      <c r="TSO12" s="233"/>
      <c r="TSP12" s="233"/>
      <c r="TSQ12" s="233"/>
      <c r="TSR12" s="233"/>
      <c r="TSS12" s="233"/>
      <c r="TST12" s="233"/>
      <c r="TSU12" s="233"/>
      <c r="TSV12" s="233"/>
      <c r="TSW12" s="233"/>
      <c r="TSX12" s="233"/>
      <c r="TSY12" s="233"/>
      <c r="TSZ12" s="233"/>
      <c r="TTA12" s="233"/>
      <c r="TTB12" s="233"/>
      <c r="TTC12" s="233"/>
      <c r="TTD12" s="233"/>
      <c r="TTE12" s="233"/>
      <c r="TTF12" s="233"/>
      <c r="TTG12" s="233"/>
      <c r="TTH12" s="233"/>
      <c r="TTI12" s="233"/>
      <c r="TTJ12" s="233"/>
      <c r="TTK12" s="233"/>
      <c r="TTL12" s="233"/>
      <c r="TTM12" s="233"/>
      <c r="TTN12" s="233"/>
      <c r="TTO12" s="233"/>
      <c r="TTP12" s="233"/>
      <c r="TTQ12" s="233"/>
      <c r="TTR12" s="233"/>
      <c r="TTS12" s="233"/>
      <c r="TTT12" s="233"/>
      <c r="TTU12" s="233"/>
      <c r="TTV12" s="233"/>
      <c r="TTW12" s="233"/>
      <c r="TTX12" s="233"/>
      <c r="TTY12" s="233"/>
      <c r="TTZ12" s="233"/>
      <c r="TUA12" s="233"/>
      <c r="TUB12" s="233"/>
      <c r="TUC12" s="233"/>
      <c r="TUD12" s="233"/>
      <c r="TUE12" s="233"/>
      <c r="TUF12" s="233"/>
      <c r="TUG12" s="233"/>
      <c r="TUH12" s="233"/>
      <c r="TUI12" s="233"/>
      <c r="TUJ12" s="233"/>
      <c r="TUK12" s="233"/>
      <c r="TUL12" s="233"/>
      <c r="TUM12" s="233"/>
      <c r="TUN12" s="233"/>
      <c r="TUO12" s="233"/>
      <c r="TUP12" s="233"/>
      <c r="TUQ12" s="233"/>
      <c r="TUR12" s="233"/>
      <c r="TUS12" s="233"/>
      <c r="TUT12" s="233"/>
      <c r="TUU12" s="233"/>
      <c r="TUV12" s="233"/>
      <c r="TUW12" s="233"/>
      <c r="TUX12" s="233"/>
      <c r="TUY12" s="233"/>
      <c r="TUZ12" s="233"/>
      <c r="TVA12" s="233"/>
      <c r="TVB12" s="233"/>
      <c r="TVC12" s="233"/>
      <c r="TVD12" s="233"/>
      <c r="TVE12" s="233"/>
      <c r="TVF12" s="233"/>
      <c r="TVG12" s="233"/>
      <c r="TVH12" s="233"/>
      <c r="TVI12" s="233"/>
      <c r="TVJ12" s="233"/>
      <c r="TVK12" s="233"/>
      <c r="TVL12" s="233"/>
      <c r="TVM12" s="233"/>
      <c r="TVN12" s="233"/>
      <c r="TVO12" s="233"/>
      <c r="TVP12" s="233"/>
      <c r="TVQ12" s="233"/>
      <c r="TVR12" s="233"/>
      <c r="TVS12" s="233"/>
      <c r="TVT12" s="233"/>
      <c r="TVU12" s="233"/>
      <c r="TVV12" s="233"/>
      <c r="TVW12" s="233"/>
      <c r="TVX12" s="233"/>
      <c r="TVY12" s="233"/>
      <c r="TVZ12" s="233"/>
      <c r="TWA12" s="233"/>
      <c r="TWB12" s="233"/>
      <c r="TWC12" s="233"/>
      <c r="TWD12" s="233"/>
      <c r="TWE12" s="233"/>
      <c r="TWF12" s="233"/>
      <c r="TWG12" s="233"/>
      <c r="TWH12" s="233"/>
      <c r="TWI12" s="233"/>
      <c r="TWJ12" s="233"/>
      <c r="TWK12" s="233"/>
      <c r="TWL12" s="233"/>
      <c r="TWM12" s="233"/>
      <c r="TWN12" s="233"/>
      <c r="TWO12" s="233"/>
      <c r="TWP12" s="233"/>
      <c r="TWQ12" s="233"/>
      <c r="TWR12" s="233"/>
      <c r="TWS12" s="233"/>
      <c r="TWT12" s="233"/>
      <c r="TWU12" s="233"/>
      <c r="TWV12" s="233"/>
      <c r="TWW12" s="233"/>
      <c r="TWX12" s="233"/>
      <c r="TWY12" s="233"/>
      <c r="TWZ12" s="233"/>
      <c r="TXA12" s="233"/>
      <c r="TXB12" s="233"/>
      <c r="TXC12" s="233"/>
      <c r="TXD12" s="233"/>
      <c r="TXE12" s="233"/>
      <c r="TXF12" s="233"/>
      <c r="TXG12" s="233"/>
      <c r="TXH12" s="233"/>
      <c r="TXI12" s="233"/>
      <c r="TXJ12" s="233"/>
      <c r="TXK12" s="233"/>
      <c r="TXL12" s="233"/>
      <c r="TXM12" s="233"/>
      <c r="TXN12" s="233"/>
      <c r="TXO12" s="233"/>
      <c r="TXP12" s="233"/>
      <c r="TXQ12" s="233"/>
      <c r="TXR12" s="233"/>
      <c r="TXS12" s="233"/>
      <c r="TXT12" s="233"/>
      <c r="TXU12" s="233"/>
      <c r="TXV12" s="233"/>
      <c r="TXW12" s="233"/>
      <c r="TXX12" s="233"/>
      <c r="TXY12" s="233"/>
      <c r="TXZ12" s="233"/>
      <c r="TYA12" s="233"/>
      <c r="TYB12" s="233"/>
      <c r="TYC12" s="233"/>
      <c r="TYD12" s="233"/>
      <c r="TYE12" s="233"/>
      <c r="TYF12" s="233"/>
      <c r="TYG12" s="233"/>
      <c r="TYH12" s="233"/>
      <c r="TYI12" s="233"/>
      <c r="TYJ12" s="233"/>
      <c r="TYK12" s="233"/>
      <c r="TYL12" s="233"/>
      <c r="TYM12" s="233"/>
      <c r="TYN12" s="233"/>
      <c r="TYO12" s="233"/>
      <c r="TYP12" s="233"/>
      <c r="TYQ12" s="233"/>
      <c r="TYR12" s="233"/>
      <c r="TYS12" s="233"/>
      <c r="TYT12" s="233"/>
      <c r="TYU12" s="233"/>
      <c r="TYV12" s="233"/>
      <c r="TYW12" s="233"/>
      <c r="TYX12" s="233"/>
      <c r="TYY12" s="233"/>
      <c r="TYZ12" s="233"/>
      <c r="TZA12" s="233"/>
      <c r="TZB12" s="233"/>
      <c r="TZC12" s="233"/>
      <c r="TZD12" s="233"/>
      <c r="TZE12" s="233"/>
      <c r="TZF12" s="233"/>
      <c r="TZG12" s="233"/>
      <c r="TZH12" s="233"/>
      <c r="TZI12" s="233"/>
      <c r="TZJ12" s="233"/>
      <c r="TZK12" s="233"/>
      <c r="TZL12" s="233"/>
      <c r="TZM12" s="233"/>
      <c r="TZN12" s="233"/>
      <c r="TZO12" s="233"/>
      <c r="TZP12" s="233"/>
      <c r="TZQ12" s="233"/>
      <c r="TZR12" s="233"/>
      <c r="TZS12" s="233"/>
      <c r="TZT12" s="233"/>
      <c r="TZU12" s="233"/>
      <c r="TZV12" s="233"/>
      <c r="TZW12" s="233"/>
      <c r="TZX12" s="233"/>
      <c r="TZY12" s="233"/>
      <c r="TZZ12" s="233"/>
      <c r="UAA12" s="233"/>
      <c r="UAB12" s="233"/>
      <c r="UAC12" s="233"/>
      <c r="UAD12" s="233"/>
      <c r="UAE12" s="233"/>
      <c r="UAF12" s="233"/>
      <c r="UAG12" s="233"/>
      <c r="UAH12" s="233"/>
      <c r="UAI12" s="233"/>
      <c r="UAJ12" s="233"/>
      <c r="UAK12" s="233"/>
      <c r="UAL12" s="233"/>
      <c r="UAM12" s="233"/>
      <c r="UAN12" s="233"/>
      <c r="UAO12" s="233"/>
      <c r="UAP12" s="233"/>
      <c r="UAQ12" s="233"/>
      <c r="UAR12" s="233"/>
      <c r="UAS12" s="233"/>
      <c r="UAT12" s="233"/>
      <c r="UAU12" s="233"/>
      <c r="UAV12" s="233"/>
      <c r="UAW12" s="233"/>
      <c r="UAX12" s="233"/>
      <c r="UAY12" s="233"/>
      <c r="UAZ12" s="233"/>
      <c r="UBA12" s="233"/>
      <c r="UBB12" s="233"/>
      <c r="UBC12" s="233"/>
      <c r="UBD12" s="233"/>
      <c r="UBE12" s="233"/>
      <c r="UBF12" s="233"/>
      <c r="UBG12" s="233"/>
      <c r="UBH12" s="233"/>
      <c r="UBI12" s="233"/>
      <c r="UBJ12" s="233"/>
      <c r="UBK12" s="233"/>
      <c r="UBL12" s="233"/>
      <c r="UBM12" s="233"/>
      <c r="UBN12" s="233"/>
      <c r="UBO12" s="233"/>
      <c r="UBP12" s="233"/>
      <c r="UBQ12" s="233"/>
      <c r="UBR12" s="233"/>
      <c r="UBS12" s="233"/>
      <c r="UBT12" s="233"/>
      <c r="UBU12" s="233"/>
      <c r="UBV12" s="233"/>
      <c r="UBW12" s="233"/>
      <c r="UBX12" s="233"/>
      <c r="UBY12" s="233"/>
      <c r="UBZ12" s="233"/>
      <c r="UCA12" s="233"/>
      <c r="UCB12" s="233"/>
      <c r="UCC12" s="233"/>
      <c r="UCD12" s="233"/>
      <c r="UCE12" s="233"/>
      <c r="UCF12" s="233"/>
      <c r="UCG12" s="233"/>
      <c r="UCH12" s="233"/>
      <c r="UCI12" s="233"/>
      <c r="UCJ12" s="233"/>
      <c r="UCK12" s="233"/>
      <c r="UCL12" s="233"/>
      <c r="UCM12" s="233"/>
      <c r="UCN12" s="233"/>
      <c r="UCO12" s="233"/>
      <c r="UCP12" s="233"/>
      <c r="UCQ12" s="233"/>
      <c r="UCR12" s="233"/>
      <c r="UCS12" s="233"/>
      <c r="UCT12" s="233"/>
      <c r="UCU12" s="233"/>
      <c r="UCV12" s="233"/>
      <c r="UCW12" s="233"/>
      <c r="UCX12" s="233"/>
      <c r="UCY12" s="233"/>
      <c r="UCZ12" s="233"/>
      <c r="UDA12" s="233"/>
      <c r="UDB12" s="233"/>
      <c r="UDC12" s="233"/>
      <c r="UDD12" s="233"/>
      <c r="UDE12" s="233"/>
      <c r="UDF12" s="233"/>
      <c r="UDG12" s="233"/>
      <c r="UDH12" s="233"/>
      <c r="UDI12" s="233"/>
      <c r="UDJ12" s="233"/>
      <c r="UDK12" s="233"/>
      <c r="UDL12" s="233"/>
      <c r="UDM12" s="233"/>
      <c r="UDN12" s="233"/>
      <c r="UDO12" s="233"/>
      <c r="UDP12" s="233"/>
      <c r="UDQ12" s="233"/>
      <c r="UDR12" s="233"/>
      <c r="UDS12" s="233"/>
      <c r="UDT12" s="233"/>
      <c r="UDU12" s="233"/>
      <c r="UDV12" s="233"/>
      <c r="UDW12" s="233"/>
      <c r="UDX12" s="233"/>
      <c r="UDY12" s="233"/>
      <c r="UDZ12" s="233"/>
      <c r="UEA12" s="233"/>
      <c r="UEB12" s="233"/>
      <c r="UEC12" s="233"/>
      <c r="UED12" s="233"/>
      <c r="UEE12" s="233"/>
      <c r="UEF12" s="233"/>
      <c r="UEG12" s="233"/>
      <c r="UEH12" s="233"/>
      <c r="UEI12" s="233"/>
      <c r="UEJ12" s="233"/>
      <c r="UEK12" s="233"/>
      <c r="UEL12" s="233"/>
      <c r="UEM12" s="233"/>
      <c r="UEN12" s="233"/>
      <c r="UEO12" s="233"/>
      <c r="UEP12" s="233"/>
      <c r="UEQ12" s="233"/>
      <c r="UER12" s="233"/>
      <c r="UES12" s="233"/>
      <c r="UET12" s="233"/>
      <c r="UEU12" s="233"/>
      <c r="UEV12" s="233"/>
      <c r="UEW12" s="233"/>
      <c r="UEX12" s="233"/>
      <c r="UEY12" s="233"/>
      <c r="UEZ12" s="233"/>
      <c r="UFA12" s="233"/>
      <c r="UFB12" s="233"/>
      <c r="UFC12" s="233"/>
      <c r="UFD12" s="233"/>
      <c r="UFE12" s="233"/>
      <c r="UFF12" s="233"/>
      <c r="UFG12" s="233"/>
      <c r="UFH12" s="233"/>
      <c r="UFI12" s="233"/>
      <c r="UFJ12" s="233"/>
      <c r="UFK12" s="233"/>
      <c r="UFL12" s="233"/>
      <c r="UFM12" s="233"/>
      <c r="UFN12" s="233"/>
      <c r="UFO12" s="233"/>
      <c r="UFP12" s="233"/>
      <c r="UFQ12" s="233"/>
      <c r="UFR12" s="233"/>
      <c r="UFS12" s="233"/>
      <c r="UFT12" s="233"/>
      <c r="UFU12" s="233"/>
      <c r="UFV12" s="233"/>
      <c r="UFW12" s="233"/>
      <c r="UFX12" s="233"/>
      <c r="UFY12" s="233"/>
      <c r="UFZ12" s="233"/>
      <c r="UGA12" s="233"/>
      <c r="UGB12" s="233"/>
      <c r="UGC12" s="233"/>
      <c r="UGD12" s="233"/>
      <c r="UGE12" s="233"/>
      <c r="UGF12" s="233"/>
      <c r="UGG12" s="233"/>
      <c r="UGH12" s="233"/>
      <c r="UGI12" s="233"/>
      <c r="UGJ12" s="233"/>
      <c r="UGK12" s="233"/>
      <c r="UGL12" s="233"/>
      <c r="UGM12" s="233"/>
      <c r="UGN12" s="233"/>
      <c r="UGO12" s="233"/>
      <c r="UGP12" s="233"/>
      <c r="UGQ12" s="233"/>
      <c r="UGR12" s="233"/>
      <c r="UGS12" s="233"/>
      <c r="UGT12" s="233"/>
      <c r="UGU12" s="233"/>
      <c r="UGV12" s="233"/>
      <c r="UGW12" s="233"/>
      <c r="UGX12" s="233"/>
      <c r="UGY12" s="233"/>
      <c r="UGZ12" s="233"/>
      <c r="UHA12" s="233"/>
      <c r="UHB12" s="233"/>
      <c r="UHC12" s="233"/>
      <c r="UHD12" s="233"/>
      <c r="UHE12" s="233"/>
      <c r="UHF12" s="233"/>
      <c r="UHG12" s="233"/>
      <c r="UHH12" s="233"/>
      <c r="UHI12" s="233"/>
      <c r="UHJ12" s="233"/>
      <c r="UHK12" s="233"/>
      <c r="UHL12" s="233"/>
      <c r="UHM12" s="233"/>
      <c r="UHN12" s="233"/>
      <c r="UHO12" s="233"/>
      <c r="UHP12" s="233"/>
      <c r="UHQ12" s="233"/>
      <c r="UHR12" s="233"/>
      <c r="UHS12" s="233"/>
      <c r="UHT12" s="233"/>
      <c r="UHU12" s="233"/>
      <c r="UHV12" s="233"/>
      <c r="UHW12" s="233"/>
      <c r="UHX12" s="233"/>
      <c r="UHY12" s="233"/>
      <c r="UHZ12" s="233"/>
      <c r="UIA12" s="233"/>
      <c r="UIB12" s="233"/>
      <c r="UIC12" s="233"/>
      <c r="UID12" s="233"/>
      <c r="UIE12" s="233"/>
      <c r="UIF12" s="233"/>
      <c r="UIG12" s="233"/>
      <c r="UIH12" s="233"/>
      <c r="UII12" s="233"/>
      <c r="UIJ12" s="233"/>
      <c r="UIK12" s="233"/>
      <c r="UIL12" s="233"/>
      <c r="UIM12" s="233"/>
      <c r="UIN12" s="233"/>
      <c r="UIO12" s="233"/>
      <c r="UIP12" s="233"/>
      <c r="UIQ12" s="233"/>
      <c r="UIR12" s="233"/>
      <c r="UIS12" s="233"/>
      <c r="UIT12" s="233"/>
      <c r="UIU12" s="233"/>
      <c r="UIV12" s="233"/>
      <c r="UIW12" s="233"/>
      <c r="UIX12" s="233"/>
      <c r="UIY12" s="233"/>
      <c r="UIZ12" s="233"/>
      <c r="UJA12" s="233"/>
      <c r="UJB12" s="233"/>
      <c r="UJC12" s="233"/>
      <c r="UJD12" s="233"/>
      <c r="UJE12" s="233"/>
      <c r="UJF12" s="233"/>
      <c r="UJG12" s="233"/>
      <c r="UJH12" s="233"/>
      <c r="UJI12" s="233"/>
      <c r="UJJ12" s="233"/>
      <c r="UJK12" s="233"/>
      <c r="UJL12" s="233"/>
      <c r="UJM12" s="233"/>
      <c r="UJN12" s="233"/>
      <c r="UJO12" s="233"/>
      <c r="UJP12" s="233"/>
      <c r="UJQ12" s="233"/>
      <c r="UJR12" s="233"/>
      <c r="UJS12" s="233"/>
      <c r="UJT12" s="233"/>
      <c r="UJU12" s="233"/>
      <c r="UJV12" s="233"/>
      <c r="UJW12" s="233"/>
      <c r="UJX12" s="233"/>
      <c r="UJY12" s="233"/>
      <c r="UJZ12" s="233"/>
      <c r="UKA12" s="233"/>
      <c r="UKB12" s="233"/>
      <c r="UKC12" s="233"/>
      <c r="UKD12" s="233"/>
      <c r="UKE12" s="233"/>
      <c r="UKF12" s="233"/>
      <c r="UKG12" s="233"/>
      <c r="UKH12" s="233"/>
      <c r="UKI12" s="233"/>
      <c r="UKJ12" s="233"/>
      <c r="UKK12" s="233"/>
      <c r="UKL12" s="233"/>
      <c r="UKM12" s="233"/>
      <c r="UKN12" s="233"/>
      <c r="UKO12" s="233"/>
      <c r="UKP12" s="233"/>
      <c r="UKQ12" s="233"/>
      <c r="UKR12" s="233"/>
      <c r="UKS12" s="233"/>
      <c r="UKT12" s="233"/>
      <c r="UKU12" s="233"/>
      <c r="UKV12" s="233"/>
      <c r="UKW12" s="233"/>
      <c r="UKX12" s="233"/>
      <c r="UKY12" s="233"/>
      <c r="UKZ12" s="233"/>
      <c r="ULA12" s="233"/>
      <c r="ULB12" s="233"/>
      <c r="ULC12" s="233"/>
      <c r="ULD12" s="233"/>
      <c r="ULE12" s="233"/>
      <c r="ULF12" s="233"/>
      <c r="ULG12" s="233"/>
      <c r="ULH12" s="233"/>
      <c r="ULI12" s="233"/>
      <c r="ULJ12" s="233"/>
      <c r="ULK12" s="233"/>
      <c r="ULL12" s="233"/>
      <c r="ULM12" s="233"/>
      <c r="ULN12" s="233"/>
      <c r="ULO12" s="233"/>
      <c r="ULP12" s="233"/>
      <c r="ULQ12" s="233"/>
      <c r="ULR12" s="233"/>
      <c r="ULS12" s="233"/>
      <c r="ULT12" s="233"/>
      <c r="ULU12" s="233"/>
      <c r="ULV12" s="233"/>
      <c r="ULW12" s="233"/>
      <c r="ULX12" s="233"/>
      <c r="ULY12" s="233"/>
      <c r="ULZ12" s="233"/>
      <c r="UMA12" s="233"/>
      <c r="UMB12" s="233"/>
      <c r="UMC12" s="233"/>
      <c r="UMD12" s="233"/>
      <c r="UME12" s="233"/>
      <c r="UMF12" s="233"/>
      <c r="UMG12" s="233"/>
      <c r="UMH12" s="233"/>
      <c r="UMI12" s="233"/>
      <c r="UMJ12" s="233"/>
      <c r="UMK12" s="233"/>
      <c r="UML12" s="233"/>
      <c r="UMM12" s="233"/>
      <c r="UMN12" s="233"/>
      <c r="UMO12" s="233"/>
      <c r="UMP12" s="233"/>
      <c r="UMQ12" s="233"/>
      <c r="UMR12" s="233"/>
      <c r="UMS12" s="233"/>
      <c r="UMT12" s="233"/>
      <c r="UMU12" s="233"/>
      <c r="UMV12" s="233"/>
      <c r="UMW12" s="233"/>
      <c r="UMX12" s="233"/>
      <c r="UMY12" s="233"/>
      <c r="UMZ12" s="233"/>
      <c r="UNA12" s="233"/>
      <c r="UNB12" s="233"/>
      <c r="UNC12" s="233"/>
      <c r="UND12" s="233"/>
      <c r="UNE12" s="233"/>
      <c r="UNF12" s="233"/>
      <c r="UNG12" s="233"/>
      <c r="UNH12" s="233"/>
      <c r="UNI12" s="233"/>
      <c r="UNJ12" s="233"/>
      <c r="UNK12" s="233"/>
      <c r="UNL12" s="233"/>
      <c r="UNM12" s="233"/>
      <c r="UNN12" s="233"/>
      <c r="UNO12" s="233"/>
      <c r="UNP12" s="233"/>
      <c r="UNQ12" s="233"/>
      <c r="UNR12" s="233"/>
      <c r="UNS12" s="233"/>
      <c r="UNT12" s="233"/>
      <c r="UNU12" s="233"/>
      <c r="UNV12" s="233"/>
      <c r="UNW12" s="233"/>
      <c r="UNX12" s="233"/>
      <c r="UNY12" s="233"/>
      <c r="UNZ12" s="233"/>
      <c r="UOA12" s="233"/>
      <c r="UOB12" s="233"/>
      <c r="UOC12" s="233"/>
      <c r="UOD12" s="233"/>
      <c r="UOE12" s="233"/>
      <c r="UOF12" s="233"/>
      <c r="UOG12" s="233"/>
      <c r="UOH12" s="233"/>
      <c r="UOI12" s="233"/>
      <c r="UOJ12" s="233"/>
      <c r="UOK12" s="233"/>
      <c r="UOL12" s="233"/>
      <c r="UOM12" s="233"/>
      <c r="UON12" s="233"/>
      <c r="UOO12" s="233"/>
      <c r="UOP12" s="233"/>
      <c r="UOQ12" s="233"/>
      <c r="UOR12" s="233"/>
      <c r="UOS12" s="233"/>
      <c r="UOT12" s="233"/>
      <c r="UOU12" s="233"/>
      <c r="UOV12" s="233"/>
      <c r="UOW12" s="233"/>
      <c r="UOX12" s="233"/>
      <c r="UOY12" s="233"/>
      <c r="UOZ12" s="233"/>
      <c r="UPA12" s="233"/>
      <c r="UPB12" s="233"/>
      <c r="UPC12" s="233"/>
      <c r="UPD12" s="233"/>
      <c r="UPE12" s="233"/>
      <c r="UPF12" s="233"/>
      <c r="UPG12" s="233"/>
      <c r="UPH12" s="233"/>
      <c r="UPI12" s="233"/>
      <c r="UPJ12" s="233"/>
      <c r="UPK12" s="233"/>
      <c r="UPL12" s="233"/>
      <c r="UPM12" s="233"/>
      <c r="UPN12" s="233"/>
      <c r="UPO12" s="233"/>
      <c r="UPP12" s="233"/>
      <c r="UPQ12" s="233"/>
      <c r="UPR12" s="233"/>
      <c r="UPS12" s="233"/>
      <c r="UPT12" s="233"/>
      <c r="UPU12" s="233"/>
      <c r="UPV12" s="233"/>
      <c r="UPW12" s="233"/>
      <c r="UPX12" s="233"/>
      <c r="UPY12" s="233"/>
      <c r="UPZ12" s="233"/>
      <c r="UQA12" s="233"/>
      <c r="UQB12" s="233"/>
      <c r="UQC12" s="233"/>
      <c r="UQD12" s="233"/>
      <c r="UQE12" s="233"/>
      <c r="UQF12" s="233"/>
      <c r="UQG12" s="233"/>
      <c r="UQH12" s="233"/>
      <c r="UQI12" s="233"/>
      <c r="UQJ12" s="233"/>
      <c r="UQK12" s="233"/>
      <c r="UQL12" s="233"/>
      <c r="UQM12" s="233"/>
      <c r="UQN12" s="233"/>
      <c r="UQO12" s="233"/>
      <c r="UQP12" s="233"/>
      <c r="UQQ12" s="233"/>
      <c r="UQR12" s="233"/>
      <c r="UQS12" s="233"/>
      <c r="UQT12" s="233"/>
      <c r="UQU12" s="233"/>
      <c r="UQV12" s="233"/>
      <c r="UQW12" s="233"/>
      <c r="UQX12" s="233"/>
      <c r="UQY12" s="233"/>
      <c r="UQZ12" s="233"/>
      <c r="URA12" s="233"/>
      <c r="URB12" s="233"/>
      <c r="URC12" s="233"/>
      <c r="URD12" s="233"/>
      <c r="URE12" s="233"/>
      <c r="URF12" s="233"/>
      <c r="URG12" s="233"/>
      <c r="URH12" s="233"/>
      <c r="URI12" s="233"/>
      <c r="URJ12" s="233"/>
      <c r="URK12" s="233"/>
      <c r="URL12" s="233"/>
      <c r="URM12" s="233"/>
      <c r="URN12" s="233"/>
      <c r="URO12" s="233"/>
      <c r="URP12" s="233"/>
      <c r="URQ12" s="233"/>
      <c r="URR12" s="233"/>
      <c r="URS12" s="233"/>
      <c r="URT12" s="233"/>
      <c r="URU12" s="233"/>
      <c r="URV12" s="233"/>
      <c r="URW12" s="233"/>
      <c r="URX12" s="233"/>
      <c r="URY12" s="233"/>
      <c r="URZ12" s="233"/>
      <c r="USA12" s="233"/>
      <c r="USB12" s="233"/>
      <c r="USC12" s="233"/>
      <c r="USD12" s="233"/>
      <c r="USE12" s="233"/>
      <c r="USF12" s="233"/>
      <c r="USG12" s="233"/>
      <c r="USH12" s="233"/>
      <c r="USI12" s="233"/>
      <c r="USJ12" s="233"/>
      <c r="USK12" s="233"/>
      <c r="USL12" s="233"/>
      <c r="USM12" s="233"/>
      <c r="USN12" s="233"/>
      <c r="USO12" s="233"/>
      <c r="USP12" s="233"/>
      <c r="USQ12" s="233"/>
      <c r="USR12" s="233"/>
      <c r="USS12" s="233"/>
      <c r="UST12" s="233"/>
      <c r="USU12" s="233"/>
      <c r="USV12" s="233"/>
      <c r="USW12" s="233"/>
      <c r="USX12" s="233"/>
      <c r="USY12" s="233"/>
      <c r="USZ12" s="233"/>
      <c r="UTA12" s="233"/>
      <c r="UTB12" s="233"/>
      <c r="UTC12" s="233"/>
      <c r="UTD12" s="233"/>
      <c r="UTE12" s="233"/>
      <c r="UTF12" s="233"/>
      <c r="UTG12" s="233"/>
      <c r="UTH12" s="233"/>
      <c r="UTI12" s="233"/>
      <c r="UTJ12" s="233"/>
      <c r="UTK12" s="233"/>
      <c r="UTL12" s="233"/>
      <c r="UTM12" s="233"/>
      <c r="UTN12" s="233"/>
      <c r="UTO12" s="233"/>
      <c r="UTP12" s="233"/>
      <c r="UTQ12" s="233"/>
      <c r="UTR12" s="233"/>
      <c r="UTS12" s="233"/>
      <c r="UTT12" s="233"/>
      <c r="UTU12" s="233"/>
      <c r="UTV12" s="233"/>
      <c r="UTW12" s="233"/>
      <c r="UTX12" s="233"/>
      <c r="UTY12" s="233"/>
      <c r="UTZ12" s="233"/>
      <c r="UUA12" s="233"/>
      <c r="UUB12" s="233"/>
      <c r="UUC12" s="233"/>
      <c r="UUD12" s="233"/>
      <c r="UUE12" s="233"/>
      <c r="UUF12" s="233"/>
      <c r="UUG12" s="233"/>
      <c r="UUH12" s="233"/>
      <c r="UUI12" s="233"/>
      <c r="UUJ12" s="233"/>
      <c r="UUK12" s="233"/>
      <c r="UUL12" s="233"/>
      <c r="UUM12" s="233"/>
      <c r="UUN12" s="233"/>
      <c r="UUO12" s="233"/>
      <c r="UUP12" s="233"/>
      <c r="UUQ12" s="233"/>
      <c r="UUR12" s="233"/>
      <c r="UUS12" s="233"/>
      <c r="UUT12" s="233"/>
      <c r="UUU12" s="233"/>
      <c r="UUV12" s="233"/>
      <c r="UUW12" s="233"/>
      <c r="UUX12" s="233"/>
      <c r="UUY12" s="233"/>
      <c r="UUZ12" s="233"/>
      <c r="UVA12" s="233"/>
      <c r="UVB12" s="233"/>
      <c r="UVC12" s="233"/>
      <c r="UVD12" s="233"/>
      <c r="UVE12" s="233"/>
      <c r="UVF12" s="233"/>
      <c r="UVG12" s="233"/>
      <c r="UVH12" s="233"/>
      <c r="UVI12" s="233"/>
      <c r="UVJ12" s="233"/>
      <c r="UVK12" s="233"/>
      <c r="UVL12" s="233"/>
      <c r="UVM12" s="233"/>
      <c r="UVN12" s="233"/>
      <c r="UVO12" s="233"/>
      <c r="UVP12" s="233"/>
      <c r="UVQ12" s="233"/>
      <c r="UVR12" s="233"/>
      <c r="UVS12" s="233"/>
      <c r="UVT12" s="233"/>
      <c r="UVU12" s="233"/>
      <c r="UVV12" s="233"/>
      <c r="UVW12" s="233"/>
      <c r="UVX12" s="233"/>
      <c r="UVY12" s="233"/>
      <c r="UVZ12" s="233"/>
      <c r="UWA12" s="233"/>
      <c r="UWB12" s="233"/>
      <c r="UWC12" s="233"/>
      <c r="UWD12" s="233"/>
      <c r="UWE12" s="233"/>
      <c r="UWF12" s="233"/>
      <c r="UWG12" s="233"/>
      <c r="UWH12" s="233"/>
      <c r="UWI12" s="233"/>
      <c r="UWJ12" s="233"/>
      <c r="UWK12" s="233"/>
      <c r="UWL12" s="233"/>
      <c r="UWM12" s="233"/>
      <c r="UWN12" s="233"/>
      <c r="UWO12" s="233"/>
      <c r="UWP12" s="233"/>
      <c r="UWQ12" s="233"/>
      <c r="UWR12" s="233"/>
      <c r="UWS12" s="233"/>
      <c r="UWT12" s="233"/>
      <c r="UWU12" s="233"/>
      <c r="UWV12" s="233"/>
      <c r="UWW12" s="233"/>
      <c r="UWX12" s="233"/>
      <c r="UWY12" s="233"/>
      <c r="UWZ12" s="233"/>
      <c r="UXA12" s="233"/>
      <c r="UXB12" s="233"/>
      <c r="UXC12" s="233"/>
      <c r="UXD12" s="233"/>
      <c r="UXE12" s="233"/>
      <c r="UXF12" s="233"/>
      <c r="UXG12" s="233"/>
      <c r="UXH12" s="233"/>
      <c r="UXI12" s="233"/>
      <c r="UXJ12" s="233"/>
      <c r="UXK12" s="233"/>
      <c r="UXL12" s="233"/>
      <c r="UXM12" s="233"/>
      <c r="UXN12" s="233"/>
      <c r="UXO12" s="233"/>
      <c r="UXP12" s="233"/>
      <c r="UXQ12" s="233"/>
      <c r="UXR12" s="233"/>
      <c r="UXS12" s="233"/>
      <c r="UXT12" s="233"/>
      <c r="UXU12" s="233"/>
      <c r="UXV12" s="233"/>
      <c r="UXW12" s="233"/>
      <c r="UXX12" s="233"/>
      <c r="UXY12" s="233"/>
      <c r="UXZ12" s="233"/>
      <c r="UYA12" s="233"/>
      <c r="UYB12" s="233"/>
      <c r="UYC12" s="233"/>
      <c r="UYD12" s="233"/>
      <c r="UYE12" s="233"/>
      <c r="UYF12" s="233"/>
      <c r="UYG12" s="233"/>
      <c r="UYH12" s="233"/>
      <c r="UYI12" s="233"/>
      <c r="UYJ12" s="233"/>
      <c r="UYK12" s="233"/>
      <c r="UYL12" s="233"/>
      <c r="UYM12" s="233"/>
      <c r="UYN12" s="233"/>
      <c r="UYO12" s="233"/>
      <c r="UYP12" s="233"/>
      <c r="UYQ12" s="233"/>
      <c r="UYR12" s="233"/>
      <c r="UYS12" s="233"/>
      <c r="UYT12" s="233"/>
      <c r="UYU12" s="233"/>
      <c r="UYV12" s="233"/>
      <c r="UYW12" s="233"/>
      <c r="UYX12" s="233"/>
      <c r="UYY12" s="233"/>
      <c r="UYZ12" s="233"/>
      <c r="UZA12" s="233"/>
      <c r="UZB12" s="233"/>
      <c r="UZC12" s="233"/>
      <c r="UZD12" s="233"/>
      <c r="UZE12" s="233"/>
      <c r="UZF12" s="233"/>
      <c r="UZG12" s="233"/>
      <c r="UZH12" s="233"/>
      <c r="UZI12" s="233"/>
      <c r="UZJ12" s="233"/>
      <c r="UZK12" s="233"/>
      <c r="UZL12" s="233"/>
      <c r="UZM12" s="233"/>
      <c r="UZN12" s="233"/>
      <c r="UZO12" s="233"/>
      <c r="UZP12" s="233"/>
      <c r="UZQ12" s="233"/>
      <c r="UZR12" s="233"/>
      <c r="UZS12" s="233"/>
      <c r="UZT12" s="233"/>
      <c r="UZU12" s="233"/>
      <c r="UZV12" s="233"/>
      <c r="UZW12" s="233"/>
      <c r="UZX12" s="233"/>
      <c r="UZY12" s="233"/>
      <c r="UZZ12" s="233"/>
      <c r="VAA12" s="233"/>
      <c r="VAB12" s="233"/>
      <c r="VAC12" s="233"/>
      <c r="VAD12" s="233"/>
      <c r="VAE12" s="233"/>
      <c r="VAF12" s="233"/>
      <c r="VAG12" s="233"/>
      <c r="VAH12" s="233"/>
      <c r="VAI12" s="233"/>
      <c r="VAJ12" s="233"/>
      <c r="VAK12" s="233"/>
      <c r="VAL12" s="233"/>
      <c r="VAM12" s="233"/>
      <c r="VAN12" s="233"/>
      <c r="VAO12" s="233"/>
      <c r="VAP12" s="233"/>
      <c r="VAQ12" s="233"/>
      <c r="VAR12" s="233"/>
      <c r="VAS12" s="233"/>
      <c r="VAT12" s="233"/>
      <c r="VAU12" s="233"/>
      <c r="VAV12" s="233"/>
      <c r="VAW12" s="233"/>
      <c r="VAX12" s="233"/>
      <c r="VAY12" s="233"/>
      <c r="VAZ12" s="233"/>
      <c r="VBA12" s="233"/>
      <c r="VBB12" s="233"/>
      <c r="VBC12" s="233"/>
      <c r="VBD12" s="233"/>
      <c r="VBE12" s="233"/>
      <c r="VBF12" s="233"/>
      <c r="VBG12" s="233"/>
      <c r="VBH12" s="233"/>
      <c r="VBI12" s="233"/>
      <c r="VBJ12" s="233"/>
      <c r="VBK12" s="233"/>
      <c r="VBL12" s="233"/>
      <c r="VBM12" s="233"/>
      <c r="VBN12" s="233"/>
      <c r="VBO12" s="233"/>
      <c r="VBP12" s="233"/>
      <c r="VBQ12" s="233"/>
      <c r="VBR12" s="233"/>
      <c r="VBS12" s="233"/>
      <c r="VBT12" s="233"/>
      <c r="VBU12" s="233"/>
      <c r="VBV12" s="233"/>
      <c r="VBW12" s="233"/>
      <c r="VBX12" s="233"/>
      <c r="VBY12" s="233"/>
      <c r="VBZ12" s="233"/>
      <c r="VCA12" s="233"/>
      <c r="VCB12" s="233"/>
      <c r="VCC12" s="233"/>
      <c r="VCD12" s="233"/>
      <c r="VCE12" s="233"/>
      <c r="VCF12" s="233"/>
      <c r="VCG12" s="233"/>
      <c r="VCH12" s="233"/>
      <c r="VCI12" s="233"/>
      <c r="VCJ12" s="233"/>
      <c r="VCK12" s="233"/>
      <c r="VCL12" s="233"/>
      <c r="VCM12" s="233"/>
      <c r="VCN12" s="233"/>
      <c r="VCO12" s="233"/>
      <c r="VCP12" s="233"/>
      <c r="VCQ12" s="233"/>
      <c r="VCR12" s="233"/>
      <c r="VCS12" s="233"/>
      <c r="VCT12" s="233"/>
      <c r="VCU12" s="233"/>
      <c r="VCV12" s="233"/>
      <c r="VCW12" s="233"/>
      <c r="VCX12" s="233"/>
      <c r="VCY12" s="233"/>
      <c r="VCZ12" s="233"/>
      <c r="VDA12" s="233"/>
      <c r="VDB12" s="233"/>
      <c r="VDC12" s="233"/>
      <c r="VDD12" s="233"/>
      <c r="VDE12" s="233"/>
      <c r="VDF12" s="233"/>
      <c r="VDG12" s="233"/>
      <c r="VDH12" s="233"/>
      <c r="VDI12" s="233"/>
      <c r="VDJ12" s="233"/>
      <c r="VDK12" s="233"/>
      <c r="VDL12" s="233"/>
      <c r="VDM12" s="233"/>
      <c r="VDN12" s="233"/>
      <c r="VDO12" s="233"/>
      <c r="VDP12" s="233"/>
      <c r="VDQ12" s="233"/>
      <c r="VDR12" s="233"/>
      <c r="VDS12" s="233"/>
      <c r="VDT12" s="233"/>
      <c r="VDU12" s="233"/>
      <c r="VDV12" s="233"/>
      <c r="VDW12" s="233"/>
      <c r="VDX12" s="233"/>
      <c r="VDY12" s="233"/>
      <c r="VDZ12" s="233"/>
      <c r="VEA12" s="233"/>
      <c r="VEB12" s="233"/>
      <c r="VEC12" s="233"/>
      <c r="VED12" s="233"/>
      <c r="VEE12" s="233"/>
      <c r="VEF12" s="233"/>
      <c r="VEG12" s="233"/>
      <c r="VEH12" s="233"/>
      <c r="VEI12" s="233"/>
      <c r="VEJ12" s="233"/>
      <c r="VEK12" s="233"/>
      <c r="VEL12" s="233"/>
      <c r="VEM12" s="233"/>
      <c r="VEN12" s="233"/>
      <c r="VEO12" s="233"/>
      <c r="VEP12" s="233"/>
      <c r="VEQ12" s="233"/>
      <c r="VER12" s="233"/>
      <c r="VES12" s="233"/>
      <c r="VET12" s="233"/>
      <c r="VEU12" s="233"/>
      <c r="VEV12" s="233"/>
      <c r="VEW12" s="233"/>
      <c r="VEX12" s="233"/>
      <c r="VEY12" s="233"/>
      <c r="VEZ12" s="233"/>
      <c r="VFA12" s="233"/>
      <c r="VFB12" s="233"/>
      <c r="VFC12" s="233"/>
      <c r="VFD12" s="233"/>
      <c r="VFE12" s="233"/>
      <c r="VFF12" s="233"/>
      <c r="VFG12" s="233"/>
      <c r="VFH12" s="233"/>
      <c r="VFI12" s="233"/>
      <c r="VFJ12" s="233"/>
      <c r="VFK12" s="233"/>
      <c r="VFL12" s="233"/>
      <c r="VFM12" s="233"/>
      <c r="VFN12" s="233"/>
      <c r="VFO12" s="233"/>
      <c r="VFP12" s="233"/>
      <c r="VFQ12" s="233"/>
      <c r="VFR12" s="233"/>
      <c r="VFS12" s="233"/>
      <c r="VFT12" s="233"/>
      <c r="VFU12" s="233"/>
      <c r="VFV12" s="233"/>
      <c r="VFW12" s="233"/>
      <c r="VFX12" s="233"/>
      <c r="VFY12" s="233"/>
      <c r="VFZ12" s="233"/>
      <c r="VGA12" s="233"/>
      <c r="VGB12" s="233"/>
      <c r="VGC12" s="233"/>
      <c r="VGD12" s="233"/>
      <c r="VGE12" s="233"/>
      <c r="VGF12" s="233"/>
      <c r="VGG12" s="233"/>
      <c r="VGH12" s="233"/>
      <c r="VGI12" s="233"/>
      <c r="VGJ12" s="233"/>
      <c r="VGK12" s="233"/>
      <c r="VGL12" s="233"/>
      <c r="VGM12" s="233"/>
      <c r="VGN12" s="233"/>
      <c r="VGO12" s="233"/>
      <c r="VGP12" s="233"/>
      <c r="VGQ12" s="233"/>
      <c r="VGR12" s="233"/>
      <c r="VGS12" s="233"/>
      <c r="VGT12" s="233"/>
      <c r="VGU12" s="233"/>
      <c r="VGV12" s="233"/>
      <c r="VGW12" s="233"/>
      <c r="VGX12" s="233"/>
      <c r="VGY12" s="233"/>
      <c r="VGZ12" s="233"/>
      <c r="VHA12" s="233"/>
      <c r="VHB12" s="233"/>
      <c r="VHC12" s="233"/>
      <c r="VHD12" s="233"/>
      <c r="VHE12" s="233"/>
      <c r="VHF12" s="233"/>
      <c r="VHG12" s="233"/>
      <c r="VHH12" s="233"/>
      <c r="VHI12" s="233"/>
      <c r="VHJ12" s="233"/>
      <c r="VHK12" s="233"/>
      <c r="VHL12" s="233"/>
      <c r="VHM12" s="233"/>
      <c r="VHN12" s="233"/>
      <c r="VHO12" s="233"/>
      <c r="VHP12" s="233"/>
      <c r="VHQ12" s="233"/>
      <c r="VHR12" s="233"/>
      <c r="VHS12" s="233"/>
      <c r="VHT12" s="233"/>
      <c r="VHU12" s="233"/>
      <c r="VHV12" s="233"/>
      <c r="VHW12" s="233"/>
      <c r="VHX12" s="233"/>
      <c r="VHY12" s="233"/>
      <c r="VHZ12" s="233"/>
      <c r="VIA12" s="233"/>
      <c r="VIB12" s="233"/>
      <c r="VIC12" s="233"/>
      <c r="VID12" s="233"/>
      <c r="VIE12" s="233"/>
      <c r="VIF12" s="233"/>
      <c r="VIG12" s="233"/>
      <c r="VIH12" s="233"/>
      <c r="VII12" s="233"/>
      <c r="VIJ12" s="233"/>
      <c r="VIK12" s="233"/>
      <c r="VIL12" s="233"/>
      <c r="VIM12" s="233"/>
      <c r="VIN12" s="233"/>
      <c r="VIO12" s="233"/>
      <c r="VIP12" s="233"/>
      <c r="VIQ12" s="233"/>
      <c r="VIR12" s="233"/>
      <c r="VIS12" s="233"/>
      <c r="VIT12" s="233"/>
      <c r="VIU12" s="233"/>
      <c r="VIV12" s="233"/>
      <c r="VIW12" s="233"/>
      <c r="VIX12" s="233"/>
      <c r="VIY12" s="233"/>
      <c r="VIZ12" s="233"/>
      <c r="VJA12" s="233"/>
      <c r="VJB12" s="233"/>
      <c r="VJC12" s="233"/>
      <c r="VJD12" s="233"/>
      <c r="VJE12" s="233"/>
      <c r="VJF12" s="233"/>
      <c r="VJG12" s="233"/>
      <c r="VJH12" s="233"/>
      <c r="VJI12" s="233"/>
      <c r="VJJ12" s="233"/>
      <c r="VJK12" s="233"/>
      <c r="VJL12" s="233"/>
      <c r="VJM12" s="233"/>
      <c r="VJN12" s="233"/>
      <c r="VJO12" s="233"/>
      <c r="VJP12" s="233"/>
      <c r="VJQ12" s="233"/>
      <c r="VJR12" s="233"/>
      <c r="VJS12" s="233"/>
      <c r="VJT12" s="233"/>
      <c r="VJU12" s="233"/>
      <c r="VJV12" s="233"/>
      <c r="VJW12" s="233"/>
      <c r="VJX12" s="233"/>
      <c r="VJY12" s="233"/>
      <c r="VJZ12" s="233"/>
      <c r="VKA12" s="233"/>
      <c r="VKB12" s="233"/>
      <c r="VKC12" s="233"/>
      <c r="VKD12" s="233"/>
      <c r="VKE12" s="233"/>
      <c r="VKF12" s="233"/>
      <c r="VKG12" s="233"/>
      <c r="VKH12" s="233"/>
      <c r="VKI12" s="233"/>
      <c r="VKJ12" s="233"/>
      <c r="VKK12" s="233"/>
      <c r="VKL12" s="233"/>
      <c r="VKM12" s="233"/>
      <c r="VKN12" s="233"/>
      <c r="VKO12" s="233"/>
      <c r="VKP12" s="233"/>
      <c r="VKQ12" s="233"/>
      <c r="VKR12" s="233"/>
      <c r="VKS12" s="233"/>
      <c r="VKT12" s="233"/>
      <c r="VKU12" s="233"/>
      <c r="VKV12" s="233"/>
      <c r="VKW12" s="233"/>
      <c r="VKX12" s="233"/>
      <c r="VKY12" s="233"/>
      <c r="VKZ12" s="233"/>
      <c r="VLA12" s="233"/>
      <c r="VLB12" s="233"/>
      <c r="VLC12" s="233"/>
      <c r="VLD12" s="233"/>
      <c r="VLE12" s="233"/>
      <c r="VLF12" s="233"/>
      <c r="VLG12" s="233"/>
      <c r="VLH12" s="233"/>
      <c r="VLI12" s="233"/>
      <c r="VLJ12" s="233"/>
      <c r="VLK12" s="233"/>
      <c r="VLL12" s="233"/>
      <c r="VLM12" s="233"/>
      <c r="VLN12" s="233"/>
      <c r="VLO12" s="233"/>
      <c r="VLP12" s="233"/>
      <c r="VLQ12" s="233"/>
      <c r="VLR12" s="233"/>
      <c r="VLS12" s="233"/>
      <c r="VLT12" s="233"/>
      <c r="VLU12" s="233"/>
      <c r="VLV12" s="233"/>
      <c r="VLW12" s="233"/>
      <c r="VLX12" s="233"/>
      <c r="VLY12" s="233"/>
      <c r="VLZ12" s="233"/>
      <c r="VMA12" s="233"/>
      <c r="VMB12" s="233"/>
      <c r="VMC12" s="233"/>
      <c r="VMD12" s="233"/>
      <c r="VME12" s="233"/>
      <c r="VMF12" s="233"/>
      <c r="VMG12" s="233"/>
      <c r="VMH12" s="233"/>
      <c r="VMI12" s="233"/>
      <c r="VMJ12" s="233"/>
      <c r="VMK12" s="233"/>
      <c r="VML12" s="233"/>
      <c r="VMM12" s="233"/>
      <c r="VMN12" s="233"/>
      <c r="VMO12" s="233"/>
      <c r="VMP12" s="233"/>
      <c r="VMQ12" s="233"/>
      <c r="VMR12" s="233"/>
      <c r="VMS12" s="233"/>
      <c r="VMT12" s="233"/>
      <c r="VMU12" s="233"/>
      <c r="VMV12" s="233"/>
      <c r="VMW12" s="233"/>
      <c r="VMX12" s="233"/>
      <c r="VMY12" s="233"/>
      <c r="VMZ12" s="233"/>
      <c r="VNA12" s="233"/>
      <c r="VNB12" s="233"/>
      <c r="VNC12" s="233"/>
      <c r="VND12" s="233"/>
      <c r="VNE12" s="233"/>
      <c r="VNF12" s="233"/>
      <c r="VNG12" s="233"/>
      <c r="VNH12" s="233"/>
      <c r="VNI12" s="233"/>
      <c r="VNJ12" s="233"/>
      <c r="VNK12" s="233"/>
      <c r="VNL12" s="233"/>
      <c r="VNM12" s="233"/>
      <c r="VNN12" s="233"/>
      <c r="VNO12" s="233"/>
      <c r="VNP12" s="233"/>
      <c r="VNQ12" s="233"/>
      <c r="VNR12" s="233"/>
      <c r="VNS12" s="233"/>
      <c r="VNT12" s="233"/>
      <c r="VNU12" s="233"/>
      <c r="VNV12" s="233"/>
      <c r="VNW12" s="233"/>
      <c r="VNX12" s="233"/>
      <c r="VNY12" s="233"/>
      <c r="VNZ12" s="233"/>
      <c r="VOA12" s="233"/>
      <c r="VOB12" s="233"/>
      <c r="VOC12" s="233"/>
      <c r="VOD12" s="233"/>
      <c r="VOE12" s="233"/>
      <c r="VOF12" s="233"/>
      <c r="VOG12" s="233"/>
      <c r="VOH12" s="233"/>
      <c r="VOI12" s="233"/>
      <c r="VOJ12" s="233"/>
      <c r="VOK12" s="233"/>
      <c r="VOL12" s="233"/>
      <c r="VOM12" s="233"/>
      <c r="VON12" s="233"/>
      <c r="VOO12" s="233"/>
      <c r="VOP12" s="233"/>
      <c r="VOQ12" s="233"/>
      <c r="VOR12" s="233"/>
      <c r="VOS12" s="233"/>
      <c r="VOT12" s="233"/>
      <c r="VOU12" s="233"/>
      <c r="VOV12" s="233"/>
      <c r="VOW12" s="233"/>
      <c r="VOX12" s="233"/>
      <c r="VOY12" s="233"/>
      <c r="VOZ12" s="233"/>
      <c r="VPA12" s="233"/>
      <c r="VPB12" s="233"/>
      <c r="VPC12" s="233"/>
      <c r="VPD12" s="233"/>
      <c r="VPE12" s="233"/>
      <c r="VPF12" s="233"/>
      <c r="VPG12" s="233"/>
      <c r="VPH12" s="233"/>
      <c r="VPI12" s="233"/>
      <c r="VPJ12" s="233"/>
      <c r="VPK12" s="233"/>
      <c r="VPL12" s="233"/>
      <c r="VPM12" s="233"/>
      <c r="VPN12" s="233"/>
      <c r="VPO12" s="233"/>
      <c r="VPP12" s="233"/>
      <c r="VPQ12" s="233"/>
      <c r="VPR12" s="233"/>
      <c r="VPS12" s="233"/>
      <c r="VPT12" s="233"/>
      <c r="VPU12" s="233"/>
      <c r="VPV12" s="233"/>
      <c r="VPW12" s="233"/>
      <c r="VPX12" s="233"/>
      <c r="VPY12" s="233"/>
      <c r="VPZ12" s="233"/>
      <c r="VQA12" s="233"/>
      <c r="VQB12" s="233"/>
      <c r="VQC12" s="233"/>
      <c r="VQD12" s="233"/>
      <c r="VQE12" s="233"/>
      <c r="VQF12" s="233"/>
      <c r="VQG12" s="233"/>
      <c r="VQH12" s="233"/>
      <c r="VQI12" s="233"/>
      <c r="VQJ12" s="233"/>
      <c r="VQK12" s="233"/>
      <c r="VQL12" s="233"/>
      <c r="VQM12" s="233"/>
      <c r="VQN12" s="233"/>
      <c r="VQO12" s="233"/>
      <c r="VQP12" s="233"/>
      <c r="VQQ12" s="233"/>
      <c r="VQR12" s="233"/>
      <c r="VQS12" s="233"/>
      <c r="VQT12" s="233"/>
      <c r="VQU12" s="233"/>
      <c r="VQV12" s="233"/>
      <c r="VQW12" s="233"/>
      <c r="VQX12" s="233"/>
      <c r="VQY12" s="233"/>
      <c r="VQZ12" s="233"/>
      <c r="VRA12" s="233"/>
      <c r="VRB12" s="233"/>
      <c r="VRC12" s="233"/>
      <c r="VRD12" s="233"/>
      <c r="VRE12" s="233"/>
      <c r="VRF12" s="233"/>
      <c r="VRG12" s="233"/>
      <c r="VRH12" s="233"/>
      <c r="VRI12" s="233"/>
      <c r="VRJ12" s="233"/>
      <c r="VRK12" s="233"/>
      <c r="VRL12" s="233"/>
      <c r="VRM12" s="233"/>
      <c r="VRN12" s="233"/>
      <c r="VRO12" s="233"/>
      <c r="VRP12" s="233"/>
      <c r="VRQ12" s="233"/>
      <c r="VRR12" s="233"/>
      <c r="VRS12" s="233"/>
      <c r="VRT12" s="233"/>
      <c r="VRU12" s="233"/>
      <c r="VRV12" s="233"/>
      <c r="VRW12" s="233"/>
      <c r="VRX12" s="233"/>
      <c r="VRY12" s="233"/>
      <c r="VRZ12" s="233"/>
      <c r="VSA12" s="233"/>
      <c r="VSB12" s="233"/>
      <c r="VSC12" s="233"/>
      <c r="VSD12" s="233"/>
      <c r="VSE12" s="233"/>
      <c r="VSF12" s="233"/>
      <c r="VSG12" s="233"/>
      <c r="VSH12" s="233"/>
      <c r="VSI12" s="233"/>
      <c r="VSJ12" s="233"/>
      <c r="VSK12" s="233"/>
      <c r="VSL12" s="233"/>
      <c r="VSM12" s="233"/>
      <c r="VSN12" s="233"/>
      <c r="VSO12" s="233"/>
      <c r="VSP12" s="233"/>
      <c r="VSQ12" s="233"/>
      <c r="VSR12" s="233"/>
      <c r="VSS12" s="233"/>
      <c r="VST12" s="233"/>
      <c r="VSU12" s="233"/>
      <c r="VSV12" s="233"/>
      <c r="VSW12" s="233"/>
      <c r="VSX12" s="233"/>
      <c r="VSY12" s="233"/>
      <c r="VSZ12" s="233"/>
      <c r="VTA12" s="233"/>
      <c r="VTB12" s="233"/>
      <c r="VTC12" s="233"/>
      <c r="VTD12" s="233"/>
      <c r="VTE12" s="233"/>
      <c r="VTF12" s="233"/>
      <c r="VTG12" s="233"/>
      <c r="VTH12" s="233"/>
      <c r="VTI12" s="233"/>
      <c r="VTJ12" s="233"/>
      <c r="VTK12" s="233"/>
      <c r="VTL12" s="233"/>
      <c r="VTM12" s="233"/>
      <c r="VTN12" s="233"/>
      <c r="VTO12" s="233"/>
      <c r="VTP12" s="233"/>
      <c r="VTQ12" s="233"/>
      <c r="VTR12" s="233"/>
      <c r="VTS12" s="233"/>
      <c r="VTT12" s="233"/>
      <c r="VTU12" s="233"/>
      <c r="VTV12" s="233"/>
      <c r="VTW12" s="233"/>
      <c r="VTX12" s="233"/>
      <c r="VTY12" s="233"/>
      <c r="VTZ12" s="233"/>
      <c r="VUA12" s="233"/>
      <c r="VUB12" s="233"/>
      <c r="VUC12" s="233"/>
      <c r="VUD12" s="233"/>
      <c r="VUE12" s="233"/>
      <c r="VUF12" s="233"/>
      <c r="VUG12" s="233"/>
      <c r="VUH12" s="233"/>
      <c r="VUI12" s="233"/>
      <c r="VUJ12" s="233"/>
      <c r="VUK12" s="233"/>
      <c r="VUL12" s="233"/>
      <c r="VUM12" s="233"/>
      <c r="VUN12" s="233"/>
      <c r="VUO12" s="233"/>
      <c r="VUP12" s="233"/>
      <c r="VUQ12" s="233"/>
      <c r="VUR12" s="233"/>
      <c r="VUS12" s="233"/>
      <c r="VUT12" s="233"/>
      <c r="VUU12" s="233"/>
      <c r="VUV12" s="233"/>
      <c r="VUW12" s="233"/>
      <c r="VUX12" s="233"/>
      <c r="VUY12" s="233"/>
      <c r="VUZ12" s="233"/>
      <c r="VVA12" s="233"/>
      <c r="VVB12" s="233"/>
      <c r="VVC12" s="233"/>
      <c r="VVD12" s="233"/>
      <c r="VVE12" s="233"/>
      <c r="VVF12" s="233"/>
      <c r="VVG12" s="233"/>
      <c r="VVH12" s="233"/>
      <c r="VVI12" s="233"/>
      <c r="VVJ12" s="233"/>
      <c r="VVK12" s="233"/>
      <c r="VVL12" s="233"/>
      <c r="VVM12" s="233"/>
      <c r="VVN12" s="233"/>
      <c r="VVO12" s="233"/>
      <c r="VVP12" s="233"/>
      <c r="VVQ12" s="233"/>
      <c r="VVR12" s="233"/>
      <c r="VVS12" s="233"/>
      <c r="VVT12" s="233"/>
      <c r="VVU12" s="233"/>
      <c r="VVV12" s="233"/>
      <c r="VVW12" s="233"/>
      <c r="VVX12" s="233"/>
      <c r="VVY12" s="233"/>
      <c r="VVZ12" s="233"/>
      <c r="VWA12" s="233"/>
      <c r="VWB12" s="233"/>
      <c r="VWC12" s="233"/>
      <c r="VWD12" s="233"/>
      <c r="VWE12" s="233"/>
      <c r="VWF12" s="233"/>
      <c r="VWG12" s="233"/>
      <c r="VWH12" s="233"/>
      <c r="VWI12" s="233"/>
      <c r="VWJ12" s="233"/>
      <c r="VWK12" s="233"/>
      <c r="VWL12" s="233"/>
      <c r="VWM12" s="233"/>
      <c r="VWN12" s="233"/>
      <c r="VWO12" s="233"/>
      <c r="VWP12" s="233"/>
      <c r="VWQ12" s="233"/>
      <c r="VWR12" s="233"/>
      <c r="VWS12" s="233"/>
      <c r="VWT12" s="233"/>
      <c r="VWU12" s="233"/>
      <c r="VWV12" s="233"/>
      <c r="VWW12" s="233"/>
      <c r="VWX12" s="233"/>
      <c r="VWY12" s="233"/>
      <c r="VWZ12" s="233"/>
      <c r="VXA12" s="233"/>
      <c r="VXB12" s="233"/>
      <c r="VXC12" s="233"/>
      <c r="VXD12" s="233"/>
      <c r="VXE12" s="233"/>
      <c r="VXF12" s="233"/>
      <c r="VXG12" s="233"/>
      <c r="VXH12" s="233"/>
      <c r="VXI12" s="233"/>
      <c r="VXJ12" s="233"/>
      <c r="VXK12" s="233"/>
      <c r="VXL12" s="233"/>
      <c r="VXM12" s="233"/>
      <c r="VXN12" s="233"/>
      <c r="VXO12" s="233"/>
      <c r="VXP12" s="233"/>
      <c r="VXQ12" s="233"/>
      <c r="VXR12" s="233"/>
      <c r="VXS12" s="233"/>
      <c r="VXT12" s="233"/>
      <c r="VXU12" s="233"/>
      <c r="VXV12" s="233"/>
      <c r="VXW12" s="233"/>
      <c r="VXX12" s="233"/>
      <c r="VXY12" s="233"/>
      <c r="VXZ12" s="233"/>
      <c r="VYA12" s="233"/>
      <c r="VYB12" s="233"/>
      <c r="VYC12" s="233"/>
      <c r="VYD12" s="233"/>
      <c r="VYE12" s="233"/>
      <c r="VYF12" s="233"/>
      <c r="VYG12" s="233"/>
      <c r="VYH12" s="233"/>
      <c r="VYI12" s="233"/>
      <c r="VYJ12" s="233"/>
      <c r="VYK12" s="233"/>
      <c r="VYL12" s="233"/>
      <c r="VYM12" s="233"/>
      <c r="VYN12" s="233"/>
      <c r="VYO12" s="233"/>
      <c r="VYP12" s="233"/>
      <c r="VYQ12" s="233"/>
      <c r="VYR12" s="233"/>
      <c r="VYS12" s="233"/>
      <c r="VYT12" s="233"/>
      <c r="VYU12" s="233"/>
      <c r="VYV12" s="233"/>
      <c r="VYW12" s="233"/>
      <c r="VYX12" s="233"/>
      <c r="VYY12" s="233"/>
      <c r="VYZ12" s="233"/>
      <c r="VZA12" s="233"/>
      <c r="VZB12" s="233"/>
      <c r="VZC12" s="233"/>
      <c r="VZD12" s="233"/>
      <c r="VZE12" s="233"/>
      <c r="VZF12" s="233"/>
      <c r="VZG12" s="233"/>
      <c r="VZH12" s="233"/>
      <c r="VZI12" s="233"/>
      <c r="VZJ12" s="233"/>
      <c r="VZK12" s="233"/>
      <c r="VZL12" s="233"/>
      <c r="VZM12" s="233"/>
      <c r="VZN12" s="233"/>
      <c r="VZO12" s="233"/>
      <c r="VZP12" s="233"/>
      <c r="VZQ12" s="233"/>
      <c r="VZR12" s="233"/>
      <c r="VZS12" s="233"/>
      <c r="VZT12" s="233"/>
      <c r="VZU12" s="233"/>
      <c r="VZV12" s="233"/>
      <c r="VZW12" s="233"/>
      <c r="VZX12" s="233"/>
      <c r="VZY12" s="233"/>
      <c r="VZZ12" s="233"/>
      <c r="WAA12" s="233"/>
      <c r="WAB12" s="233"/>
      <c r="WAC12" s="233"/>
      <c r="WAD12" s="233"/>
      <c r="WAE12" s="233"/>
      <c r="WAF12" s="233"/>
      <c r="WAG12" s="233"/>
      <c r="WAH12" s="233"/>
      <c r="WAI12" s="233"/>
      <c r="WAJ12" s="233"/>
      <c r="WAK12" s="233"/>
      <c r="WAL12" s="233"/>
      <c r="WAM12" s="233"/>
      <c r="WAN12" s="233"/>
      <c r="WAO12" s="233"/>
      <c r="WAP12" s="233"/>
      <c r="WAQ12" s="233"/>
      <c r="WAR12" s="233"/>
      <c r="WAS12" s="233"/>
      <c r="WAT12" s="233"/>
      <c r="WAU12" s="233"/>
      <c r="WAV12" s="233"/>
      <c r="WAW12" s="233"/>
      <c r="WAX12" s="233"/>
      <c r="WAY12" s="233"/>
      <c r="WAZ12" s="233"/>
      <c r="WBA12" s="233"/>
      <c r="WBB12" s="233"/>
      <c r="WBC12" s="233"/>
      <c r="WBD12" s="233"/>
      <c r="WBE12" s="233"/>
      <c r="WBF12" s="233"/>
      <c r="WBG12" s="233"/>
      <c r="WBH12" s="233"/>
      <c r="WBI12" s="233"/>
      <c r="WBJ12" s="233"/>
      <c r="WBK12" s="233"/>
      <c r="WBL12" s="233"/>
      <c r="WBM12" s="233"/>
      <c r="WBN12" s="233"/>
      <c r="WBO12" s="233"/>
      <c r="WBP12" s="233"/>
      <c r="WBQ12" s="233"/>
      <c r="WBR12" s="233"/>
      <c r="WBS12" s="233"/>
      <c r="WBT12" s="233"/>
      <c r="WBU12" s="233"/>
      <c r="WBV12" s="233"/>
      <c r="WBW12" s="233"/>
      <c r="WBX12" s="233"/>
      <c r="WBY12" s="233"/>
      <c r="WBZ12" s="233"/>
      <c r="WCA12" s="233"/>
      <c r="WCB12" s="233"/>
      <c r="WCC12" s="233"/>
      <c r="WCD12" s="233"/>
      <c r="WCE12" s="233"/>
      <c r="WCF12" s="233"/>
      <c r="WCG12" s="233"/>
      <c r="WCH12" s="233"/>
      <c r="WCI12" s="233"/>
      <c r="WCJ12" s="233"/>
      <c r="WCK12" s="233"/>
      <c r="WCL12" s="233"/>
      <c r="WCM12" s="233"/>
      <c r="WCN12" s="233"/>
      <c r="WCO12" s="233"/>
      <c r="WCP12" s="233"/>
      <c r="WCQ12" s="233"/>
      <c r="WCR12" s="233"/>
      <c r="WCS12" s="233"/>
      <c r="WCT12" s="233"/>
      <c r="WCU12" s="233"/>
      <c r="WCV12" s="233"/>
      <c r="WCW12" s="233"/>
      <c r="WCX12" s="233"/>
      <c r="WCY12" s="233"/>
      <c r="WCZ12" s="233"/>
      <c r="WDA12" s="233"/>
      <c r="WDB12" s="233"/>
      <c r="WDC12" s="233"/>
      <c r="WDD12" s="233"/>
      <c r="WDE12" s="233"/>
      <c r="WDF12" s="233"/>
      <c r="WDG12" s="233"/>
      <c r="WDH12" s="233"/>
      <c r="WDI12" s="233"/>
      <c r="WDJ12" s="233"/>
      <c r="WDK12" s="233"/>
      <c r="WDL12" s="233"/>
      <c r="WDM12" s="233"/>
      <c r="WDN12" s="233"/>
      <c r="WDO12" s="233"/>
      <c r="WDP12" s="233"/>
      <c r="WDQ12" s="233"/>
      <c r="WDR12" s="233"/>
      <c r="WDS12" s="233"/>
      <c r="WDT12" s="233"/>
      <c r="WDU12" s="233"/>
      <c r="WDV12" s="233"/>
      <c r="WDW12" s="233"/>
      <c r="WDX12" s="233"/>
      <c r="WDY12" s="233"/>
      <c r="WDZ12" s="233"/>
      <c r="WEA12" s="233"/>
      <c r="WEB12" s="233"/>
      <c r="WEC12" s="233"/>
      <c r="WED12" s="233"/>
      <c r="WEE12" s="233"/>
      <c r="WEF12" s="233"/>
      <c r="WEG12" s="233"/>
      <c r="WEH12" s="233"/>
      <c r="WEI12" s="233"/>
      <c r="WEJ12" s="233"/>
      <c r="WEK12" s="233"/>
      <c r="WEL12" s="233"/>
      <c r="WEM12" s="233"/>
      <c r="WEN12" s="233"/>
      <c r="WEO12" s="233"/>
      <c r="WEP12" s="233"/>
      <c r="WEQ12" s="233"/>
      <c r="WER12" s="233"/>
      <c r="WES12" s="233"/>
      <c r="WET12" s="233"/>
      <c r="WEU12" s="233"/>
      <c r="WEV12" s="233"/>
      <c r="WEW12" s="233"/>
      <c r="WEX12" s="233"/>
      <c r="WEY12" s="233"/>
      <c r="WEZ12" s="233"/>
      <c r="WFA12" s="233"/>
      <c r="WFB12" s="233"/>
      <c r="WFC12" s="233"/>
      <c r="WFD12" s="233"/>
      <c r="WFE12" s="233"/>
      <c r="WFF12" s="233"/>
      <c r="WFG12" s="233"/>
      <c r="WFH12" s="233"/>
      <c r="WFI12" s="233"/>
      <c r="WFJ12" s="233"/>
      <c r="WFK12" s="233"/>
      <c r="WFL12" s="233"/>
      <c r="WFM12" s="233"/>
      <c r="WFN12" s="233"/>
      <c r="WFO12" s="233"/>
      <c r="WFP12" s="233"/>
      <c r="WFQ12" s="233"/>
      <c r="WFR12" s="233"/>
      <c r="WFS12" s="233"/>
      <c r="WFT12" s="233"/>
      <c r="WFU12" s="233"/>
      <c r="WFV12" s="233"/>
      <c r="WFW12" s="233"/>
      <c r="WFX12" s="233"/>
      <c r="WFY12" s="233"/>
      <c r="WFZ12" s="233"/>
      <c r="WGA12" s="233"/>
      <c r="WGB12" s="233"/>
      <c r="WGC12" s="233"/>
      <c r="WGD12" s="233"/>
      <c r="WGE12" s="233"/>
      <c r="WGF12" s="233"/>
      <c r="WGG12" s="233"/>
      <c r="WGH12" s="233"/>
      <c r="WGI12" s="233"/>
      <c r="WGJ12" s="233"/>
      <c r="WGK12" s="233"/>
      <c r="WGL12" s="233"/>
      <c r="WGM12" s="233"/>
      <c r="WGN12" s="233"/>
      <c r="WGO12" s="233"/>
      <c r="WGP12" s="233"/>
      <c r="WGQ12" s="233"/>
      <c r="WGR12" s="233"/>
      <c r="WGS12" s="233"/>
      <c r="WGT12" s="233"/>
      <c r="WGU12" s="233"/>
      <c r="WGV12" s="233"/>
      <c r="WGW12" s="233"/>
      <c r="WGX12" s="233"/>
      <c r="WGY12" s="233"/>
      <c r="WGZ12" s="233"/>
      <c r="WHA12" s="233"/>
      <c r="WHB12" s="233"/>
      <c r="WHC12" s="233"/>
      <c r="WHD12" s="233"/>
      <c r="WHE12" s="233"/>
      <c r="WHF12" s="233"/>
      <c r="WHG12" s="233"/>
      <c r="WHH12" s="233"/>
      <c r="WHI12" s="233"/>
      <c r="WHJ12" s="233"/>
      <c r="WHK12" s="233"/>
      <c r="WHL12" s="233"/>
      <c r="WHM12" s="233"/>
      <c r="WHN12" s="233"/>
      <c r="WHO12" s="233"/>
      <c r="WHP12" s="233"/>
      <c r="WHQ12" s="233"/>
      <c r="WHR12" s="233"/>
      <c r="WHS12" s="233"/>
      <c r="WHT12" s="233"/>
      <c r="WHU12" s="233"/>
      <c r="WHV12" s="233"/>
      <c r="WHW12" s="233"/>
      <c r="WHX12" s="233"/>
      <c r="WHY12" s="233"/>
      <c r="WHZ12" s="233"/>
      <c r="WIA12" s="233"/>
      <c r="WIB12" s="233"/>
      <c r="WIC12" s="233"/>
      <c r="WID12" s="233"/>
      <c r="WIE12" s="233"/>
      <c r="WIF12" s="233"/>
      <c r="WIG12" s="233"/>
      <c r="WIH12" s="233"/>
      <c r="WII12" s="233"/>
      <c r="WIJ12" s="233"/>
      <c r="WIK12" s="233"/>
      <c r="WIL12" s="233"/>
      <c r="WIM12" s="233"/>
      <c r="WIN12" s="233"/>
      <c r="WIO12" s="233"/>
      <c r="WIP12" s="233"/>
      <c r="WIQ12" s="233"/>
      <c r="WIR12" s="233"/>
      <c r="WIS12" s="233"/>
      <c r="WIT12" s="233"/>
      <c r="WIU12" s="233"/>
      <c r="WIV12" s="233"/>
      <c r="WIW12" s="233"/>
      <c r="WIX12" s="233"/>
      <c r="WIY12" s="233"/>
      <c r="WIZ12" s="233"/>
      <c r="WJA12" s="233"/>
      <c r="WJB12" s="233"/>
      <c r="WJC12" s="233"/>
      <c r="WJD12" s="233"/>
      <c r="WJE12" s="233"/>
      <c r="WJF12" s="233"/>
      <c r="WJG12" s="233"/>
      <c r="WJH12" s="233"/>
      <c r="WJI12" s="233"/>
      <c r="WJJ12" s="233"/>
      <c r="WJK12" s="233"/>
      <c r="WJL12" s="233"/>
      <c r="WJM12" s="233"/>
      <c r="WJN12" s="233"/>
      <c r="WJO12" s="233"/>
      <c r="WJP12" s="233"/>
      <c r="WJQ12" s="233"/>
      <c r="WJR12" s="233"/>
      <c r="WJS12" s="233"/>
      <c r="WJT12" s="233"/>
      <c r="WJU12" s="233"/>
      <c r="WJV12" s="233"/>
      <c r="WJW12" s="233"/>
      <c r="WJX12" s="233"/>
      <c r="WJY12" s="233"/>
      <c r="WJZ12" s="233"/>
      <c r="WKA12" s="233"/>
      <c r="WKB12" s="233"/>
      <c r="WKC12" s="233"/>
      <c r="WKD12" s="233"/>
      <c r="WKE12" s="233"/>
      <c r="WKF12" s="233"/>
      <c r="WKG12" s="233"/>
      <c r="WKH12" s="233"/>
      <c r="WKI12" s="233"/>
      <c r="WKJ12" s="233"/>
      <c r="WKK12" s="233"/>
      <c r="WKL12" s="233"/>
      <c r="WKM12" s="233"/>
      <c r="WKN12" s="233"/>
      <c r="WKO12" s="233"/>
      <c r="WKP12" s="233"/>
      <c r="WKQ12" s="233"/>
      <c r="WKR12" s="233"/>
      <c r="WKS12" s="233"/>
      <c r="WKT12" s="233"/>
      <c r="WKU12" s="233"/>
      <c r="WKV12" s="233"/>
      <c r="WKW12" s="233"/>
      <c r="WKX12" s="233"/>
      <c r="WKY12" s="233"/>
      <c r="WKZ12" s="233"/>
      <c r="WLA12" s="233"/>
      <c r="WLB12" s="233"/>
      <c r="WLC12" s="233"/>
      <c r="WLD12" s="233"/>
      <c r="WLE12" s="233"/>
      <c r="WLF12" s="233"/>
      <c r="WLG12" s="233"/>
      <c r="WLH12" s="233"/>
      <c r="WLI12" s="233"/>
      <c r="WLJ12" s="233"/>
      <c r="WLK12" s="233"/>
      <c r="WLL12" s="233"/>
      <c r="WLM12" s="233"/>
      <c r="WLN12" s="233"/>
      <c r="WLO12" s="233"/>
      <c r="WLP12" s="233"/>
      <c r="WLQ12" s="233"/>
      <c r="WLR12" s="233"/>
      <c r="WLS12" s="233"/>
      <c r="WLT12" s="233"/>
      <c r="WLU12" s="233"/>
      <c r="WLV12" s="233"/>
      <c r="WLW12" s="233"/>
      <c r="WLX12" s="233"/>
      <c r="WLY12" s="233"/>
      <c r="WLZ12" s="233"/>
      <c r="WMA12" s="233"/>
      <c r="WMB12" s="233"/>
      <c r="WMC12" s="233"/>
      <c r="WMD12" s="233"/>
      <c r="WME12" s="233"/>
      <c r="WMF12" s="233"/>
      <c r="WMG12" s="233"/>
      <c r="WMH12" s="233"/>
      <c r="WMI12" s="233"/>
      <c r="WMJ12" s="233"/>
      <c r="WMK12" s="233"/>
      <c r="WML12" s="233"/>
      <c r="WMM12" s="233"/>
      <c r="WMN12" s="233"/>
      <c r="WMO12" s="233"/>
      <c r="WMP12" s="233"/>
      <c r="WMQ12" s="233"/>
      <c r="WMR12" s="233"/>
      <c r="WMS12" s="233"/>
      <c r="WMT12" s="233"/>
      <c r="WMU12" s="233"/>
      <c r="WMV12" s="233"/>
      <c r="WMW12" s="233"/>
      <c r="WMX12" s="233"/>
      <c r="WMY12" s="233"/>
      <c r="WMZ12" s="233"/>
      <c r="WNA12" s="233"/>
      <c r="WNB12" s="233"/>
      <c r="WNC12" s="233"/>
      <c r="WND12" s="233"/>
      <c r="WNE12" s="233"/>
      <c r="WNF12" s="233"/>
      <c r="WNG12" s="233"/>
      <c r="WNH12" s="233"/>
      <c r="WNI12" s="233"/>
      <c r="WNJ12" s="233"/>
      <c r="WNK12" s="233"/>
      <c r="WNL12" s="233"/>
      <c r="WNM12" s="233"/>
      <c r="WNN12" s="233"/>
      <c r="WNO12" s="233"/>
      <c r="WNP12" s="233"/>
      <c r="WNQ12" s="233"/>
      <c r="WNR12" s="233"/>
      <c r="WNS12" s="233"/>
      <c r="WNT12" s="233"/>
      <c r="WNU12" s="233"/>
      <c r="WNV12" s="233"/>
      <c r="WNW12" s="233"/>
      <c r="WNX12" s="233"/>
      <c r="WNY12" s="233"/>
      <c r="WNZ12" s="233"/>
      <c r="WOA12" s="233"/>
      <c r="WOB12" s="233"/>
      <c r="WOC12" s="233"/>
      <c r="WOD12" s="233"/>
      <c r="WOE12" s="233"/>
      <c r="WOF12" s="233"/>
      <c r="WOG12" s="233"/>
      <c r="WOH12" s="233"/>
      <c r="WOI12" s="233"/>
      <c r="WOJ12" s="233"/>
      <c r="WOK12" s="233"/>
      <c r="WOL12" s="233"/>
      <c r="WOM12" s="233"/>
      <c r="WON12" s="233"/>
      <c r="WOO12" s="233"/>
      <c r="WOP12" s="233"/>
      <c r="WOQ12" s="233"/>
      <c r="WOR12" s="233"/>
      <c r="WOS12" s="233"/>
      <c r="WOT12" s="233"/>
      <c r="WOU12" s="233"/>
      <c r="WOV12" s="233"/>
      <c r="WOW12" s="233"/>
      <c r="WOX12" s="233"/>
      <c r="WOY12" s="233"/>
      <c r="WOZ12" s="233"/>
      <c r="WPA12" s="233"/>
      <c r="WPB12" s="233"/>
      <c r="WPC12" s="233"/>
      <c r="WPD12" s="233"/>
      <c r="WPE12" s="233"/>
      <c r="WPF12" s="233"/>
      <c r="WPG12" s="233"/>
      <c r="WPH12" s="233"/>
      <c r="WPI12" s="233"/>
      <c r="WPJ12" s="233"/>
      <c r="WPK12" s="233"/>
      <c r="WPL12" s="233"/>
      <c r="WPM12" s="233"/>
      <c r="WPN12" s="233"/>
      <c r="WPO12" s="233"/>
      <c r="WPP12" s="233"/>
      <c r="WPQ12" s="233"/>
      <c r="WPR12" s="233"/>
      <c r="WPS12" s="233"/>
      <c r="WPT12" s="233"/>
      <c r="WPU12" s="233"/>
      <c r="WPV12" s="233"/>
      <c r="WPW12" s="233"/>
      <c r="WPX12" s="233"/>
      <c r="WPY12" s="233"/>
      <c r="WPZ12" s="233"/>
      <c r="WQA12" s="233"/>
      <c r="WQB12" s="233"/>
      <c r="WQC12" s="233"/>
      <c r="WQD12" s="233"/>
      <c r="WQE12" s="233"/>
      <c r="WQF12" s="233"/>
      <c r="WQG12" s="233"/>
      <c r="WQH12" s="233"/>
      <c r="WQI12" s="233"/>
      <c r="WQJ12" s="233"/>
      <c r="WQK12" s="233"/>
      <c r="WQL12" s="233"/>
      <c r="WQM12" s="233"/>
      <c r="WQN12" s="233"/>
      <c r="WQO12" s="233"/>
      <c r="WQP12" s="233"/>
      <c r="WQQ12" s="233"/>
      <c r="WQR12" s="233"/>
      <c r="WQS12" s="233"/>
      <c r="WQT12" s="233"/>
      <c r="WQU12" s="233"/>
      <c r="WQV12" s="233"/>
      <c r="WQW12" s="233"/>
      <c r="WQX12" s="233"/>
      <c r="WQY12" s="233"/>
      <c r="WQZ12" s="233"/>
      <c r="WRA12" s="233"/>
      <c r="WRB12" s="233"/>
      <c r="WRC12" s="233"/>
      <c r="WRD12" s="233"/>
      <c r="WRE12" s="233"/>
      <c r="WRF12" s="233"/>
      <c r="WRG12" s="233"/>
      <c r="WRH12" s="233"/>
      <c r="WRI12" s="233"/>
      <c r="WRJ12" s="233"/>
      <c r="WRK12" s="233"/>
      <c r="WRL12" s="233"/>
      <c r="WRM12" s="233"/>
      <c r="WRN12" s="233"/>
      <c r="WRO12" s="233"/>
      <c r="WRP12" s="233"/>
      <c r="WRQ12" s="233"/>
      <c r="WRR12" s="233"/>
      <c r="WRS12" s="233"/>
      <c r="WRT12" s="233"/>
      <c r="WRU12" s="233"/>
      <c r="WRV12" s="233"/>
      <c r="WRW12" s="233"/>
      <c r="WRX12" s="233"/>
      <c r="WRY12" s="233"/>
      <c r="WRZ12" s="233"/>
      <c r="WSA12" s="233"/>
      <c r="WSB12" s="233"/>
      <c r="WSC12" s="233"/>
      <c r="WSD12" s="233"/>
      <c r="WSE12" s="233"/>
      <c r="WSF12" s="233"/>
      <c r="WSG12" s="233"/>
      <c r="WSH12" s="233"/>
      <c r="WSI12" s="233"/>
      <c r="WSJ12" s="233"/>
      <c r="WSK12" s="233"/>
      <c r="WSL12" s="233"/>
      <c r="WSM12" s="233"/>
      <c r="WSN12" s="233"/>
      <c r="WSO12" s="233"/>
      <c r="WSP12" s="233"/>
      <c r="WSQ12" s="233"/>
      <c r="WSR12" s="233"/>
      <c r="WSS12" s="233"/>
      <c r="WST12" s="233"/>
      <c r="WSU12" s="233"/>
      <c r="WSV12" s="233"/>
      <c r="WSW12" s="233"/>
      <c r="WSX12" s="233"/>
      <c r="WSY12" s="233"/>
      <c r="WSZ12" s="233"/>
      <c r="WTA12" s="233"/>
      <c r="WTB12" s="233"/>
      <c r="WTC12" s="233"/>
      <c r="WTD12" s="233"/>
      <c r="WTE12" s="233"/>
      <c r="WTF12" s="233"/>
      <c r="WTG12" s="233"/>
      <c r="WTH12" s="233"/>
      <c r="WTI12" s="233"/>
      <c r="WTJ12" s="233"/>
      <c r="WTK12" s="233"/>
      <c r="WTL12" s="233"/>
      <c r="WTM12" s="233"/>
      <c r="WTN12" s="233"/>
      <c r="WTO12" s="233"/>
      <c r="WTP12" s="233"/>
      <c r="WTQ12" s="233"/>
      <c r="WTR12" s="233"/>
      <c r="WTS12" s="233"/>
      <c r="WTT12" s="233"/>
      <c r="WTU12" s="233"/>
      <c r="WTV12" s="233"/>
      <c r="WTW12" s="233"/>
      <c r="WTX12" s="233"/>
      <c r="WTY12" s="233"/>
      <c r="WTZ12" s="233"/>
      <c r="WUA12" s="233"/>
      <c r="WUB12" s="233"/>
      <c r="WUC12" s="233"/>
      <c r="WUD12" s="233"/>
      <c r="WUE12" s="233"/>
      <c r="WUF12" s="233"/>
      <c r="WUG12" s="233"/>
      <c r="WUH12" s="233"/>
      <c r="WUI12" s="233"/>
      <c r="WUJ12" s="233"/>
      <c r="WUK12" s="233"/>
      <c r="WUL12" s="233"/>
      <c r="WUM12" s="233"/>
      <c r="WUN12" s="233"/>
      <c r="WUO12" s="233"/>
      <c r="WUP12" s="233"/>
      <c r="WUQ12" s="233"/>
      <c r="WUR12" s="233"/>
      <c r="WUS12" s="233"/>
      <c r="WUT12" s="233"/>
      <c r="WUU12" s="233"/>
      <c r="WUV12" s="233"/>
      <c r="WUW12" s="233"/>
      <c r="WUX12" s="233"/>
      <c r="WUY12" s="233"/>
      <c r="WUZ12" s="233"/>
      <c r="WVA12" s="233"/>
      <c r="WVB12" s="233"/>
      <c r="WVC12" s="233"/>
      <c r="WVD12" s="233"/>
      <c r="WVE12" s="233"/>
      <c r="WVF12" s="233"/>
      <c r="WVG12" s="233"/>
      <c r="WVH12" s="233"/>
      <c r="WVI12" s="233"/>
      <c r="WVJ12" s="233"/>
      <c r="WVK12" s="233"/>
      <c r="WVL12" s="233"/>
      <c r="WVM12" s="233"/>
      <c r="WVN12" s="233"/>
      <c r="WVO12" s="233"/>
      <c r="WVP12" s="233"/>
      <c r="WVQ12" s="233"/>
      <c r="WVR12" s="233"/>
      <c r="WVS12" s="233"/>
      <c r="WVT12" s="233"/>
      <c r="WVU12" s="233"/>
      <c r="WVV12" s="233"/>
      <c r="WVW12" s="233"/>
      <c r="WVX12" s="233"/>
      <c r="WVY12" s="233"/>
      <c r="WVZ12" s="233"/>
      <c r="WWA12" s="233"/>
      <c r="WWB12" s="233"/>
      <c r="WWC12" s="233"/>
      <c r="WWD12" s="233"/>
      <c r="WWE12" s="233"/>
      <c r="WWF12" s="233"/>
      <c r="WWG12" s="233"/>
      <c r="WWH12" s="233"/>
      <c r="WWI12" s="233"/>
      <c r="WWJ12" s="233"/>
      <c r="WWK12" s="233"/>
      <c r="WWL12" s="233"/>
      <c r="WWM12" s="233"/>
      <c r="WWN12" s="233"/>
      <c r="WWO12" s="233"/>
      <c r="WWP12" s="233"/>
      <c r="WWQ12" s="233"/>
      <c r="WWR12" s="233"/>
      <c r="WWS12" s="233"/>
      <c r="WWT12" s="233"/>
      <c r="WWU12" s="233"/>
      <c r="WWV12" s="233"/>
      <c r="WWW12" s="233"/>
      <c r="WWX12" s="233"/>
      <c r="WWY12" s="233"/>
      <c r="WWZ12" s="233"/>
      <c r="WXA12" s="233"/>
      <c r="WXB12" s="233"/>
      <c r="WXC12" s="233"/>
      <c r="WXD12" s="233"/>
      <c r="WXE12" s="233"/>
      <c r="WXF12" s="233"/>
      <c r="WXG12" s="233"/>
      <c r="WXH12" s="233"/>
      <c r="WXI12" s="233"/>
      <c r="WXJ12" s="233"/>
      <c r="WXK12" s="233"/>
      <c r="WXL12" s="233"/>
      <c r="WXM12" s="233"/>
      <c r="WXN12" s="233"/>
      <c r="WXO12" s="233"/>
      <c r="WXP12" s="233"/>
      <c r="WXQ12" s="233"/>
      <c r="WXR12" s="233"/>
      <c r="WXS12" s="233"/>
      <c r="WXT12" s="233"/>
      <c r="WXU12" s="233"/>
      <c r="WXV12" s="233"/>
      <c r="WXW12" s="233"/>
      <c r="WXX12" s="233"/>
      <c r="WXY12" s="233"/>
      <c r="WXZ12" s="233"/>
      <c r="WYA12" s="233"/>
      <c r="WYB12" s="233"/>
      <c r="WYC12" s="233"/>
      <c r="WYD12" s="233"/>
      <c r="WYE12" s="233"/>
      <c r="WYF12" s="233"/>
      <c r="WYG12" s="233"/>
      <c r="WYH12" s="233"/>
      <c r="WYI12" s="233"/>
      <c r="WYJ12" s="233"/>
      <c r="WYK12" s="233"/>
      <c r="WYL12" s="233"/>
      <c r="WYM12" s="233"/>
      <c r="WYN12" s="233"/>
      <c r="WYO12" s="233"/>
      <c r="WYP12" s="233"/>
      <c r="WYQ12" s="233"/>
      <c r="WYR12" s="233"/>
      <c r="WYS12" s="233"/>
      <c r="WYT12" s="233"/>
      <c r="WYU12" s="233"/>
      <c r="WYV12" s="233"/>
      <c r="WYW12" s="233"/>
      <c r="WYX12" s="233"/>
      <c r="WYY12" s="233"/>
      <c r="WYZ12" s="233"/>
      <c r="WZA12" s="233"/>
      <c r="WZB12" s="233"/>
      <c r="WZC12" s="233"/>
      <c r="WZD12" s="233"/>
      <c r="WZE12" s="233"/>
      <c r="WZF12" s="233"/>
      <c r="WZG12" s="233"/>
      <c r="WZH12" s="233"/>
      <c r="WZI12" s="233"/>
      <c r="WZJ12" s="233"/>
      <c r="WZK12" s="233"/>
      <c r="WZL12" s="233"/>
      <c r="WZM12" s="233"/>
      <c r="WZN12" s="233"/>
      <c r="WZO12" s="233"/>
      <c r="WZP12" s="233"/>
      <c r="WZQ12" s="233"/>
      <c r="WZR12" s="233"/>
      <c r="WZS12" s="233"/>
      <c r="WZT12" s="233"/>
      <c r="WZU12" s="233"/>
      <c r="WZV12" s="233"/>
      <c r="WZW12" s="233"/>
      <c r="WZX12" s="233"/>
      <c r="WZY12" s="233"/>
      <c r="WZZ12" s="233"/>
      <c r="XAA12" s="233"/>
      <c r="XAB12" s="233"/>
      <c r="XAC12" s="233"/>
      <c r="XAD12" s="233"/>
      <c r="XAE12" s="233"/>
      <c r="XAF12" s="233"/>
      <c r="XAG12" s="233"/>
      <c r="XAH12" s="233"/>
      <c r="XAI12" s="233"/>
      <c r="XAJ12" s="233"/>
      <c r="XAK12" s="233"/>
      <c r="XAL12" s="233"/>
      <c r="XAM12" s="233"/>
      <c r="XAN12" s="233"/>
      <c r="XAO12" s="233"/>
      <c r="XAP12" s="233"/>
      <c r="XAQ12" s="233"/>
      <c r="XAR12" s="233"/>
      <c r="XAS12" s="233"/>
      <c r="XAT12" s="233"/>
      <c r="XAU12" s="233"/>
      <c r="XAV12" s="233"/>
      <c r="XAW12" s="233"/>
      <c r="XAX12" s="233"/>
      <c r="XAY12" s="233"/>
      <c r="XAZ12" s="233"/>
      <c r="XBA12" s="233"/>
      <c r="XBB12" s="233"/>
      <c r="XBC12" s="233"/>
      <c r="XBD12" s="233"/>
      <c r="XBE12" s="233"/>
      <c r="XBF12" s="233"/>
      <c r="XBG12" s="233"/>
      <c r="XBH12" s="233"/>
      <c r="XBI12" s="233"/>
      <c r="XBJ12" s="233"/>
      <c r="XBK12" s="233"/>
      <c r="XBL12" s="233"/>
      <c r="XBM12" s="233"/>
      <c r="XBN12" s="233"/>
      <c r="XBO12" s="233"/>
      <c r="XBP12" s="233"/>
      <c r="XBQ12" s="233"/>
      <c r="XBR12" s="233"/>
      <c r="XBS12" s="233"/>
      <c r="XBT12" s="233"/>
      <c r="XBU12" s="233"/>
      <c r="XBV12" s="233"/>
      <c r="XBW12" s="233"/>
      <c r="XBX12" s="233"/>
      <c r="XBY12" s="233"/>
      <c r="XBZ12" s="233"/>
      <c r="XCA12" s="233"/>
      <c r="XCB12" s="233"/>
      <c r="XCC12" s="233"/>
      <c r="XCD12" s="233"/>
      <c r="XCE12" s="233"/>
      <c r="XCF12" s="233"/>
      <c r="XCG12" s="233"/>
      <c r="XCH12" s="233"/>
      <c r="XCI12" s="233"/>
      <c r="XCJ12" s="233"/>
      <c r="XCK12" s="233"/>
      <c r="XCL12" s="233"/>
      <c r="XCM12" s="233"/>
      <c r="XCN12" s="233"/>
      <c r="XCO12" s="233"/>
      <c r="XCP12" s="233"/>
      <c r="XCQ12" s="233"/>
      <c r="XCR12" s="233"/>
      <c r="XCS12" s="233"/>
      <c r="XCT12" s="233"/>
      <c r="XCU12" s="233"/>
      <c r="XCV12" s="233"/>
      <c r="XCW12" s="233"/>
      <c r="XCX12" s="233"/>
      <c r="XCY12" s="233"/>
      <c r="XCZ12" s="233"/>
      <c r="XDA12" s="233"/>
      <c r="XDB12" s="233"/>
      <c r="XDC12" s="233"/>
      <c r="XDD12" s="233"/>
      <c r="XDE12" s="233"/>
      <c r="XDF12" s="233"/>
      <c r="XDG12" s="233"/>
      <c r="XDH12" s="233"/>
      <c r="XDI12" s="233"/>
      <c r="XDJ12" s="233"/>
      <c r="XDK12" s="233"/>
      <c r="XDL12" s="233"/>
      <c r="XDM12" s="233"/>
      <c r="XDN12" s="233"/>
      <c r="XDO12" s="233"/>
      <c r="XDP12" s="233"/>
      <c r="XDQ12" s="233"/>
      <c r="XDR12" s="233"/>
      <c r="XDS12" s="233"/>
      <c r="XDT12" s="233"/>
      <c r="XDU12" s="233"/>
      <c r="XDV12" s="233"/>
      <c r="XDW12" s="233"/>
      <c r="XDX12" s="233"/>
      <c r="XDY12" s="233"/>
      <c r="XDZ12" s="233"/>
      <c r="XEA12" s="233"/>
      <c r="XEB12" s="233"/>
      <c r="XEC12" s="233"/>
      <c r="XED12" s="233"/>
      <c r="XEE12" s="233"/>
      <c r="XEF12" s="233"/>
      <c r="XEG12" s="233"/>
      <c r="XEH12" s="233"/>
      <c r="XEI12" s="233"/>
      <c r="XEJ12" s="233"/>
      <c r="XEK12" s="233"/>
      <c r="XEL12" s="233"/>
      <c r="XEM12" s="233"/>
      <c r="XEN12" s="233"/>
      <c r="XEO12" s="233"/>
      <c r="XEP12" s="233"/>
      <c r="XEQ12" s="233"/>
      <c r="XER12" s="233"/>
      <c r="XES12" s="233"/>
      <c r="XET12" s="233"/>
    </row>
    <row r="13" spans="1:16374" s="228" customFormat="1">
      <c r="A13" s="237" t="s">
        <v>2986</v>
      </c>
      <c r="B13" s="225">
        <v>55</v>
      </c>
      <c r="C13" s="218">
        <f>D13+E13</f>
        <v>55</v>
      </c>
      <c r="D13" s="225">
        <v>55</v>
      </c>
      <c r="E13" s="218">
        <f>SUM(F13:P13)</f>
        <v>0</v>
      </c>
      <c r="F13" s="225"/>
      <c r="G13" s="225"/>
      <c r="H13" s="225"/>
      <c r="I13" s="225"/>
      <c r="J13" s="225"/>
      <c r="K13" s="225"/>
      <c r="L13" s="225"/>
      <c r="M13" s="225"/>
      <c r="N13" s="225"/>
      <c r="O13" s="225"/>
      <c r="P13" s="225"/>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c r="BS13" s="233"/>
      <c r="BT13" s="233"/>
      <c r="BU13" s="233"/>
      <c r="BV13" s="233"/>
      <c r="BW13" s="233"/>
      <c r="BX13" s="233"/>
      <c r="BY13" s="233"/>
      <c r="BZ13" s="233"/>
      <c r="CA13" s="233"/>
      <c r="CB13" s="233"/>
      <c r="CC13" s="233"/>
      <c r="CD13" s="233"/>
      <c r="CE13" s="233"/>
      <c r="CF13" s="233"/>
      <c r="CG13" s="233"/>
      <c r="CH13" s="233"/>
      <c r="CI13" s="233"/>
      <c r="CJ13" s="233"/>
      <c r="CK13" s="233"/>
      <c r="CL13" s="233"/>
      <c r="CM13" s="233"/>
      <c r="CN13" s="233"/>
      <c r="CO13" s="233"/>
      <c r="CP13" s="233"/>
      <c r="CQ13" s="233"/>
      <c r="CR13" s="233"/>
      <c r="CS13" s="233"/>
      <c r="CT13" s="233"/>
      <c r="CU13" s="233"/>
      <c r="CV13" s="233"/>
      <c r="CW13" s="233"/>
      <c r="CX13" s="233"/>
      <c r="CY13" s="233"/>
      <c r="CZ13" s="233"/>
      <c r="DA13" s="233"/>
      <c r="DB13" s="233"/>
      <c r="DC13" s="233"/>
      <c r="DD13" s="233"/>
      <c r="DE13" s="233"/>
      <c r="DF13" s="233"/>
      <c r="DG13" s="233"/>
      <c r="DH13" s="233"/>
      <c r="DI13" s="233"/>
      <c r="DJ13" s="233"/>
      <c r="DK13" s="233"/>
      <c r="DL13" s="233"/>
      <c r="DM13" s="233"/>
      <c r="DN13" s="233"/>
      <c r="DO13" s="233"/>
      <c r="DP13" s="233"/>
      <c r="DQ13" s="233"/>
      <c r="DR13" s="233"/>
      <c r="DS13" s="233"/>
      <c r="DT13" s="233"/>
      <c r="DU13" s="233"/>
      <c r="DV13" s="233"/>
      <c r="DW13" s="233"/>
      <c r="DX13" s="233"/>
      <c r="DY13" s="233"/>
      <c r="DZ13" s="233"/>
      <c r="EA13" s="233"/>
      <c r="EB13" s="233"/>
      <c r="EC13" s="233"/>
      <c r="ED13" s="233"/>
      <c r="EE13" s="233"/>
      <c r="EF13" s="233"/>
      <c r="EG13" s="233"/>
      <c r="EH13" s="233"/>
      <c r="EI13" s="233"/>
      <c r="EJ13" s="233"/>
      <c r="EK13" s="233"/>
      <c r="EL13" s="233"/>
      <c r="EM13" s="233"/>
      <c r="EN13" s="233"/>
      <c r="EO13" s="233"/>
      <c r="EP13" s="233"/>
      <c r="EQ13" s="233"/>
      <c r="ER13" s="233"/>
      <c r="ES13" s="233"/>
      <c r="ET13" s="233"/>
      <c r="EU13" s="233"/>
      <c r="EV13" s="233"/>
      <c r="EW13" s="233"/>
      <c r="EX13" s="233"/>
      <c r="EY13" s="233"/>
      <c r="EZ13" s="233"/>
      <c r="FA13" s="233"/>
      <c r="FB13" s="233"/>
      <c r="FC13" s="233"/>
      <c r="FD13" s="233"/>
      <c r="FE13" s="233"/>
      <c r="FF13" s="233"/>
      <c r="FG13" s="233"/>
      <c r="FH13" s="233"/>
      <c r="FI13" s="233"/>
      <c r="FJ13" s="233"/>
      <c r="FK13" s="233"/>
      <c r="FL13" s="233"/>
      <c r="FM13" s="233"/>
      <c r="FN13" s="233"/>
      <c r="FO13" s="233"/>
      <c r="FP13" s="233"/>
      <c r="FQ13" s="233"/>
      <c r="FR13" s="233"/>
      <c r="FS13" s="233"/>
      <c r="FT13" s="233"/>
      <c r="FU13" s="233"/>
      <c r="FV13" s="233"/>
      <c r="FW13" s="233"/>
      <c r="FX13" s="233"/>
      <c r="FY13" s="233"/>
      <c r="FZ13" s="233"/>
      <c r="GA13" s="233"/>
      <c r="GB13" s="233"/>
      <c r="GC13" s="233"/>
      <c r="GD13" s="233"/>
      <c r="GE13" s="233"/>
      <c r="GF13" s="233"/>
      <c r="GG13" s="233"/>
      <c r="GH13" s="233"/>
      <c r="GI13" s="233"/>
      <c r="GJ13" s="233"/>
      <c r="GK13" s="233"/>
      <c r="GL13" s="233"/>
      <c r="GM13" s="233"/>
      <c r="GN13" s="233"/>
      <c r="GO13" s="233"/>
      <c r="GP13" s="233"/>
      <c r="GQ13" s="233"/>
      <c r="GR13" s="233"/>
      <c r="GS13" s="233"/>
      <c r="GT13" s="233"/>
      <c r="GU13" s="233"/>
      <c r="GV13" s="233"/>
      <c r="GW13" s="233"/>
      <c r="GX13" s="233"/>
      <c r="GY13" s="233"/>
      <c r="GZ13" s="233"/>
      <c r="HA13" s="233"/>
      <c r="HB13" s="233"/>
      <c r="HC13" s="233"/>
      <c r="HD13" s="233"/>
      <c r="HE13" s="233"/>
      <c r="HF13" s="233"/>
      <c r="HG13" s="233"/>
      <c r="HH13" s="233"/>
      <c r="HI13" s="233"/>
      <c r="HJ13" s="233"/>
      <c r="HK13" s="233"/>
      <c r="HL13" s="233"/>
      <c r="HM13" s="233"/>
      <c r="HN13" s="233"/>
      <c r="HO13" s="233"/>
      <c r="HP13" s="233"/>
      <c r="HQ13" s="233"/>
      <c r="HR13" s="233"/>
      <c r="HS13" s="233"/>
      <c r="HT13" s="233"/>
      <c r="HU13" s="233"/>
      <c r="HV13" s="233"/>
      <c r="HW13" s="233"/>
      <c r="HX13" s="233"/>
      <c r="HY13" s="233"/>
      <c r="HZ13" s="233"/>
      <c r="IA13" s="233"/>
      <c r="IB13" s="233"/>
      <c r="IC13" s="233"/>
      <c r="ID13" s="233"/>
      <c r="IE13" s="233"/>
      <c r="IF13" s="233"/>
      <c r="IG13" s="233"/>
      <c r="IH13" s="233"/>
      <c r="II13" s="233"/>
      <c r="IJ13" s="233"/>
      <c r="IK13" s="233"/>
      <c r="IL13" s="233"/>
      <c r="IM13" s="233"/>
      <c r="IN13" s="233"/>
      <c r="IO13" s="233"/>
      <c r="IP13" s="233"/>
      <c r="IQ13" s="233"/>
      <c r="IR13" s="233"/>
      <c r="IS13" s="233"/>
      <c r="IT13" s="233"/>
      <c r="IU13" s="233"/>
      <c r="IV13" s="233"/>
      <c r="IW13" s="233"/>
      <c r="IX13" s="233"/>
      <c r="IY13" s="233"/>
      <c r="IZ13" s="233"/>
      <c r="JA13" s="233"/>
      <c r="JB13" s="233"/>
      <c r="JC13" s="233"/>
      <c r="JD13" s="233"/>
      <c r="JE13" s="233"/>
      <c r="JF13" s="233"/>
      <c r="JG13" s="233"/>
      <c r="JH13" s="233"/>
      <c r="JI13" s="233"/>
      <c r="JJ13" s="233"/>
      <c r="JK13" s="233"/>
      <c r="JL13" s="233"/>
      <c r="JM13" s="233"/>
      <c r="JN13" s="233"/>
      <c r="JO13" s="233"/>
      <c r="JP13" s="233"/>
      <c r="JQ13" s="233"/>
      <c r="JR13" s="233"/>
      <c r="JS13" s="233"/>
      <c r="JT13" s="233"/>
      <c r="JU13" s="233"/>
      <c r="JV13" s="233"/>
      <c r="JW13" s="233"/>
      <c r="JX13" s="233"/>
      <c r="JY13" s="233"/>
      <c r="JZ13" s="233"/>
      <c r="KA13" s="233"/>
      <c r="KB13" s="233"/>
      <c r="KC13" s="233"/>
      <c r="KD13" s="233"/>
      <c r="KE13" s="233"/>
      <c r="KF13" s="233"/>
      <c r="KG13" s="233"/>
      <c r="KH13" s="233"/>
      <c r="KI13" s="233"/>
      <c r="KJ13" s="233"/>
      <c r="KK13" s="233"/>
      <c r="KL13" s="233"/>
      <c r="KM13" s="233"/>
      <c r="KN13" s="233"/>
      <c r="KO13" s="233"/>
      <c r="KP13" s="233"/>
      <c r="KQ13" s="233"/>
      <c r="KR13" s="233"/>
      <c r="KS13" s="233"/>
      <c r="KT13" s="233"/>
      <c r="KU13" s="233"/>
      <c r="KV13" s="233"/>
      <c r="KW13" s="233"/>
      <c r="KX13" s="233"/>
      <c r="KY13" s="233"/>
      <c r="KZ13" s="233"/>
      <c r="LA13" s="233"/>
      <c r="LB13" s="233"/>
      <c r="LC13" s="233"/>
      <c r="LD13" s="233"/>
      <c r="LE13" s="233"/>
      <c r="LF13" s="233"/>
      <c r="LG13" s="233"/>
      <c r="LH13" s="233"/>
      <c r="LI13" s="233"/>
      <c r="LJ13" s="233"/>
      <c r="LK13" s="233"/>
      <c r="LL13" s="233"/>
      <c r="LM13" s="233"/>
      <c r="LN13" s="233"/>
      <c r="LO13" s="233"/>
      <c r="LP13" s="233"/>
      <c r="LQ13" s="233"/>
      <c r="LR13" s="233"/>
      <c r="LS13" s="233"/>
      <c r="LT13" s="233"/>
      <c r="LU13" s="233"/>
      <c r="LV13" s="233"/>
      <c r="LW13" s="233"/>
      <c r="LX13" s="233"/>
      <c r="LY13" s="233"/>
      <c r="LZ13" s="233"/>
      <c r="MA13" s="233"/>
      <c r="MB13" s="233"/>
      <c r="MC13" s="233"/>
      <c r="MD13" s="233"/>
      <c r="ME13" s="233"/>
      <c r="MF13" s="233"/>
      <c r="MG13" s="233"/>
      <c r="MH13" s="233"/>
      <c r="MI13" s="233"/>
      <c r="MJ13" s="233"/>
      <c r="MK13" s="233"/>
      <c r="ML13" s="233"/>
      <c r="MM13" s="233"/>
      <c r="MN13" s="233"/>
      <c r="MO13" s="233"/>
      <c r="MP13" s="233"/>
      <c r="MQ13" s="233"/>
      <c r="MR13" s="233"/>
      <c r="MS13" s="233"/>
      <c r="MT13" s="233"/>
      <c r="MU13" s="233"/>
      <c r="MV13" s="233"/>
      <c r="MW13" s="233"/>
      <c r="MX13" s="233"/>
      <c r="MY13" s="233"/>
      <c r="MZ13" s="233"/>
      <c r="NA13" s="233"/>
      <c r="NB13" s="233"/>
      <c r="NC13" s="233"/>
      <c r="ND13" s="233"/>
      <c r="NE13" s="233"/>
      <c r="NF13" s="233"/>
      <c r="NG13" s="233"/>
      <c r="NH13" s="233"/>
      <c r="NI13" s="233"/>
      <c r="NJ13" s="233"/>
      <c r="NK13" s="233"/>
      <c r="NL13" s="233"/>
      <c r="NM13" s="233"/>
      <c r="NN13" s="233"/>
      <c r="NO13" s="233"/>
      <c r="NP13" s="233"/>
      <c r="NQ13" s="233"/>
      <c r="NR13" s="233"/>
      <c r="NS13" s="233"/>
      <c r="NT13" s="233"/>
      <c r="NU13" s="233"/>
      <c r="NV13" s="233"/>
      <c r="NW13" s="233"/>
      <c r="NX13" s="233"/>
      <c r="NY13" s="233"/>
      <c r="NZ13" s="233"/>
      <c r="OA13" s="233"/>
      <c r="OB13" s="233"/>
      <c r="OC13" s="233"/>
      <c r="OD13" s="233"/>
      <c r="OE13" s="233"/>
      <c r="OF13" s="233"/>
      <c r="OG13" s="233"/>
      <c r="OH13" s="233"/>
      <c r="OI13" s="233"/>
      <c r="OJ13" s="233"/>
      <c r="OK13" s="233"/>
      <c r="OL13" s="233"/>
      <c r="OM13" s="233"/>
      <c r="ON13" s="233"/>
      <c r="OO13" s="233"/>
      <c r="OP13" s="233"/>
      <c r="OQ13" s="233"/>
      <c r="OR13" s="233"/>
      <c r="OS13" s="233"/>
      <c r="OT13" s="233"/>
      <c r="OU13" s="233"/>
      <c r="OV13" s="233"/>
      <c r="OW13" s="233"/>
      <c r="OX13" s="233"/>
      <c r="OY13" s="233"/>
      <c r="OZ13" s="233"/>
      <c r="PA13" s="233"/>
      <c r="PB13" s="233"/>
      <c r="PC13" s="233"/>
      <c r="PD13" s="233"/>
      <c r="PE13" s="233"/>
      <c r="PF13" s="233"/>
      <c r="PG13" s="233"/>
      <c r="PH13" s="233"/>
      <c r="PI13" s="233"/>
      <c r="PJ13" s="233"/>
      <c r="PK13" s="233"/>
      <c r="PL13" s="233"/>
      <c r="PM13" s="233"/>
      <c r="PN13" s="233"/>
      <c r="PO13" s="233"/>
      <c r="PP13" s="233"/>
      <c r="PQ13" s="233"/>
      <c r="PR13" s="233"/>
      <c r="PS13" s="233"/>
      <c r="PT13" s="233"/>
      <c r="PU13" s="233"/>
      <c r="PV13" s="233"/>
      <c r="PW13" s="233"/>
      <c r="PX13" s="233"/>
      <c r="PY13" s="233"/>
      <c r="PZ13" s="233"/>
      <c r="QA13" s="233"/>
      <c r="QB13" s="233"/>
      <c r="QC13" s="233"/>
      <c r="QD13" s="233"/>
      <c r="QE13" s="233"/>
      <c r="QF13" s="233"/>
      <c r="QG13" s="233"/>
      <c r="QH13" s="233"/>
      <c r="QI13" s="233"/>
      <c r="QJ13" s="233"/>
      <c r="QK13" s="233"/>
      <c r="QL13" s="233"/>
      <c r="QM13" s="233"/>
      <c r="QN13" s="233"/>
      <c r="QO13" s="233"/>
      <c r="QP13" s="233"/>
      <c r="QQ13" s="233"/>
      <c r="QR13" s="233"/>
      <c r="QS13" s="233"/>
      <c r="QT13" s="233"/>
      <c r="QU13" s="233"/>
      <c r="QV13" s="233"/>
      <c r="QW13" s="233"/>
      <c r="QX13" s="233"/>
      <c r="QY13" s="233"/>
      <c r="QZ13" s="233"/>
      <c r="RA13" s="233"/>
      <c r="RB13" s="233"/>
      <c r="RC13" s="233"/>
      <c r="RD13" s="233"/>
      <c r="RE13" s="233"/>
      <c r="RF13" s="233"/>
      <c r="RG13" s="233"/>
      <c r="RH13" s="233"/>
      <c r="RI13" s="233"/>
      <c r="RJ13" s="233"/>
      <c r="RK13" s="233"/>
      <c r="RL13" s="233"/>
      <c r="RM13" s="233"/>
      <c r="RN13" s="233"/>
      <c r="RO13" s="233"/>
      <c r="RP13" s="233"/>
      <c r="RQ13" s="233"/>
      <c r="RR13" s="233"/>
      <c r="RS13" s="233"/>
      <c r="RT13" s="233"/>
      <c r="RU13" s="233"/>
      <c r="RV13" s="233"/>
      <c r="RW13" s="233"/>
      <c r="RX13" s="233"/>
      <c r="RY13" s="233"/>
      <c r="RZ13" s="233"/>
      <c r="SA13" s="233"/>
      <c r="SB13" s="233"/>
      <c r="SC13" s="233"/>
      <c r="SD13" s="233"/>
      <c r="SE13" s="233"/>
      <c r="SF13" s="233"/>
      <c r="SG13" s="233"/>
      <c r="SH13" s="233"/>
      <c r="SI13" s="233"/>
      <c r="SJ13" s="233"/>
      <c r="SK13" s="233"/>
      <c r="SL13" s="233"/>
      <c r="SM13" s="233"/>
      <c r="SN13" s="233"/>
      <c r="SO13" s="233"/>
      <c r="SP13" s="233"/>
      <c r="SQ13" s="233"/>
      <c r="SR13" s="233"/>
      <c r="SS13" s="233"/>
      <c r="ST13" s="233"/>
      <c r="SU13" s="233"/>
      <c r="SV13" s="233"/>
      <c r="SW13" s="233"/>
      <c r="SX13" s="233"/>
      <c r="SY13" s="233"/>
      <c r="SZ13" s="233"/>
      <c r="TA13" s="233"/>
      <c r="TB13" s="233"/>
      <c r="TC13" s="233"/>
      <c r="TD13" s="233"/>
      <c r="TE13" s="233"/>
      <c r="TF13" s="233"/>
      <c r="TG13" s="233"/>
      <c r="TH13" s="233"/>
      <c r="TI13" s="233"/>
      <c r="TJ13" s="233"/>
      <c r="TK13" s="233"/>
      <c r="TL13" s="233"/>
      <c r="TM13" s="233"/>
      <c r="TN13" s="233"/>
      <c r="TO13" s="233"/>
      <c r="TP13" s="233"/>
      <c r="TQ13" s="233"/>
      <c r="TR13" s="233"/>
      <c r="TS13" s="233"/>
      <c r="TT13" s="233"/>
      <c r="TU13" s="233"/>
      <c r="TV13" s="233"/>
      <c r="TW13" s="233"/>
      <c r="TX13" s="233"/>
      <c r="TY13" s="233"/>
      <c r="TZ13" s="233"/>
      <c r="UA13" s="233"/>
      <c r="UB13" s="233"/>
      <c r="UC13" s="233"/>
      <c r="UD13" s="233"/>
      <c r="UE13" s="233"/>
      <c r="UF13" s="233"/>
      <c r="UG13" s="233"/>
      <c r="UH13" s="233"/>
      <c r="UI13" s="233"/>
      <c r="UJ13" s="233"/>
      <c r="UK13" s="233"/>
      <c r="UL13" s="233"/>
      <c r="UM13" s="233"/>
      <c r="UN13" s="233"/>
      <c r="UO13" s="233"/>
      <c r="UP13" s="233"/>
      <c r="UQ13" s="233"/>
      <c r="UR13" s="233"/>
      <c r="US13" s="233"/>
      <c r="UT13" s="233"/>
      <c r="UU13" s="233"/>
      <c r="UV13" s="233"/>
      <c r="UW13" s="233"/>
      <c r="UX13" s="233"/>
      <c r="UY13" s="233"/>
      <c r="UZ13" s="233"/>
      <c r="VA13" s="233"/>
      <c r="VB13" s="233"/>
      <c r="VC13" s="233"/>
      <c r="VD13" s="233"/>
      <c r="VE13" s="233"/>
      <c r="VF13" s="233"/>
      <c r="VG13" s="233"/>
      <c r="VH13" s="233"/>
      <c r="VI13" s="233"/>
      <c r="VJ13" s="233"/>
      <c r="VK13" s="233"/>
      <c r="VL13" s="233"/>
      <c r="VM13" s="233"/>
      <c r="VN13" s="233"/>
      <c r="VO13" s="233"/>
      <c r="VP13" s="233"/>
      <c r="VQ13" s="233"/>
      <c r="VR13" s="233"/>
      <c r="VS13" s="233"/>
      <c r="VT13" s="233"/>
      <c r="VU13" s="233"/>
      <c r="VV13" s="233"/>
      <c r="VW13" s="233"/>
      <c r="VX13" s="233"/>
      <c r="VY13" s="233"/>
      <c r="VZ13" s="233"/>
      <c r="WA13" s="233"/>
      <c r="WB13" s="233"/>
      <c r="WC13" s="233"/>
      <c r="WD13" s="233"/>
      <c r="WE13" s="233"/>
      <c r="WF13" s="233"/>
      <c r="WG13" s="233"/>
      <c r="WH13" s="233"/>
      <c r="WI13" s="233"/>
      <c r="WJ13" s="233"/>
      <c r="WK13" s="233"/>
      <c r="WL13" s="233"/>
      <c r="WM13" s="233"/>
      <c r="WN13" s="233"/>
      <c r="WO13" s="233"/>
      <c r="WP13" s="233"/>
      <c r="WQ13" s="233"/>
      <c r="WR13" s="233"/>
      <c r="WS13" s="233"/>
      <c r="WT13" s="233"/>
      <c r="WU13" s="233"/>
      <c r="WV13" s="233"/>
      <c r="WW13" s="233"/>
      <c r="WX13" s="233"/>
      <c r="WY13" s="233"/>
      <c r="WZ13" s="233"/>
      <c r="XA13" s="233"/>
      <c r="XB13" s="233"/>
      <c r="XC13" s="233"/>
      <c r="XD13" s="233"/>
      <c r="XE13" s="233"/>
      <c r="XF13" s="233"/>
      <c r="XG13" s="233"/>
      <c r="XH13" s="233"/>
      <c r="XI13" s="233"/>
      <c r="XJ13" s="233"/>
      <c r="XK13" s="233"/>
      <c r="XL13" s="233"/>
      <c r="XM13" s="233"/>
      <c r="XN13" s="233"/>
      <c r="XO13" s="233"/>
      <c r="XP13" s="233"/>
      <c r="XQ13" s="233"/>
      <c r="XR13" s="233"/>
      <c r="XS13" s="233"/>
      <c r="XT13" s="233"/>
      <c r="XU13" s="233"/>
      <c r="XV13" s="233"/>
      <c r="XW13" s="233"/>
      <c r="XX13" s="233"/>
      <c r="XY13" s="233"/>
      <c r="XZ13" s="233"/>
      <c r="YA13" s="233"/>
      <c r="YB13" s="233"/>
      <c r="YC13" s="233"/>
      <c r="YD13" s="233"/>
      <c r="YE13" s="233"/>
      <c r="YF13" s="233"/>
      <c r="YG13" s="233"/>
      <c r="YH13" s="233"/>
      <c r="YI13" s="233"/>
      <c r="YJ13" s="233"/>
      <c r="YK13" s="233"/>
      <c r="YL13" s="233"/>
      <c r="YM13" s="233"/>
      <c r="YN13" s="233"/>
      <c r="YO13" s="233"/>
      <c r="YP13" s="233"/>
      <c r="YQ13" s="233"/>
      <c r="YR13" s="233"/>
      <c r="YS13" s="233"/>
      <c r="YT13" s="233"/>
      <c r="YU13" s="233"/>
      <c r="YV13" s="233"/>
      <c r="YW13" s="233"/>
      <c r="YX13" s="233"/>
      <c r="YY13" s="233"/>
      <c r="YZ13" s="233"/>
      <c r="ZA13" s="233"/>
      <c r="ZB13" s="233"/>
      <c r="ZC13" s="233"/>
      <c r="ZD13" s="233"/>
      <c r="ZE13" s="233"/>
      <c r="ZF13" s="233"/>
      <c r="ZG13" s="233"/>
      <c r="ZH13" s="233"/>
      <c r="ZI13" s="233"/>
      <c r="ZJ13" s="233"/>
      <c r="ZK13" s="233"/>
      <c r="ZL13" s="233"/>
      <c r="ZM13" s="233"/>
      <c r="ZN13" s="233"/>
      <c r="ZO13" s="233"/>
      <c r="ZP13" s="233"/>
      <c r="ZQ13" s="233"/>
      <c r="ZR13" s="233"/>
      <c r="ZS13" s="233"/>
      <c r="ZT13" s="233"/>
      <c r="ZU13" s="233"/>
      <c r="ZV13" s="233"/>
      <c r="ZW13" s="233"/>
      <c r="ZX13" s="233"/>
      <c r="ZY13" s="233"/>
      <c r="ZZ13" s="233"/>
      <c r="AAA13" s="233"/>
      <c r="AAB13" s="233"/>
      <c r="AAC13" s="233"/>
      <c r="AAD13" s="233"/>
      <c r="AAE13" s="233"/>
      <c r="AAF13" s="233"/>
      <c r="AAG13" s="233"/>
      <c r="AAH13" s="233"/>
      <c r="AAI13" s="233"/>
      <c r="AAJ13" s="233"/>
      <c r="AAK13" s="233"/>
      <c r="AAL13" s="233"/>
      <c r="AAM13" s="233"/>
      <c r="AAN13" s="233"/>
      <c r="AAO13" s="233"/>
      <c r="AAP13" s="233"/>
      <c r="AAQ13" s="233"/>
      <c r="AAR13" s="233"/>
      <c r="AAS13" s="233"/>
      <c r="AAT13" s="233"/>
      <c r="AAU13" s="233"/>
      <c r="AAV13" s="233"/>
      <c r="AAW13" s="233"/>
      <c r="AAX13" s="233"/>
      <c r="AAY13" s="233"/>
      <c r="AAZ13" s="233"/>
      <c r="ABA13" s="233"/>
      <c r="ABB13" s="233"/>
      <c r="ABC13" s="233"/>
      <c r="ABD13" s="233"/>
      <c r="ABE13" s="233"/>
      <c r="ABF13" s="233"/>
      <c r="ABG13" s="233"/>
      <c r="ABH13" s="233"/>
      <c r="ABI13" s="233"/>
      <c r="ABJ13" s="233"/>
      <c r="ABK13" s="233"/>
      <c r="ABL13" s="233"/>
      <c r="ABM13" s="233"/>
      <c r="ABN13" s="233"/>
      <c r="ABO13" s="233"/>
      <c r="ABP13" s="233"/>
      <c r="ABQ13" s="233"/>
      <c r="ABR13" s="233"/>
      <c r="ABS13" s="233"/>
      <c r="ABT13" s="233"/>
      <c r="ABU13" s="233"/>
      <c r="ABV13" s="233"/>
      <c r="ABW13" s="233"/>
      <c r="ABX13" s="233"/>
      <c r="ABY13" s="233"/>
      <c r="ABZ13" s="233"/>
      <c r="ACA13" s="233"/>
      <c r="ACB13" s="233"/>
      <c r="ACC13" s="233"/>
      <c r="ACD13" s="233"/>
      <c r="ACE13" s="233"/>
      <c r="ACF13" s="233"/>
      <c r="ACG13" s="233"/>
      <c r="ACH13" s="233"/>
      <c r="ACI13" s="233"/>
      <c r="ACJ13" s="233"/>
      <c r="ACK13" s="233"/>
      <c r="ACL13" s="233"/>
      <c r="ACM13" s="233"/>
      <c r="ACN13" s="233"/>
      <c r="ACO13" s="233"/>
      <c r="ACP13" s="233"/>
      <c r="ACQ13" s="233"/>
      <c r="ACR13" s="233"/>
      <c r="ACS13" s="233"/>
      <c r="ACT13" s="233"/>
      <c r="ACU13" s="233"/>
      <c r="ACV13" s="233"/>
      <c r="ACW13" s="233"/>
      <c r="ACX13" s="233"/>
      <c r="ACY13" s="233"/>
      <c r="ACZ13" s="233"/>
      <c r="ADA13" s="233"/>
      <c r="ADB13" s="233"/>
      <c r="ADC13" s="233"/>
      <c r="ADD13" s="233"/>
      <c r="ADE13" s="233"/>
      <c r="ADF13" s="233"/>
      <c r="ADG13" s="233"/>
      <c r="ADH13" s="233"/>
      <c r="ADI13" s="233"/>
      <c r="ADJ13" s="233"/>
      <c r="ADK13" s="233"/>
      <c r="ADL13" s="233"/>
      <c r="ADM13" s="233"/>
      <c r="ADN13" s="233"/>
      <c r="ADO13" s="233"/>
      <c r="ADP13" s="233"/>
      <c r="ADQ13" s="233"/>
      <c r="ADR13" s="233"/>
      <c r="ADS13" s="233"/>
      <c r="ADT13" s="233"/>
      <c r="ADU13" s="233"/>
      <c r="ADV13" s="233"/>
      <c r="ADW13" s="233"/>
      <c r="ADX13" s="233"/>
      <c r="ADY13" s="233"/>
      <c r="ADZ13" s="233"/>
      <c r="AEA13" s="233"/>
      <c r="AEB13" s="233"/>
      <c r="AEC13" s="233"/>
      <c r="AED13" s="233"/>
      <c r="AEE13" s="233"/>
      <c r="AEF13" s="233"/>
      <c r="AEG13" s="233"/>
      <c r="AEH13" s="233"/>
      <c r="AEI13" s="233"/>
      <c r="AEJ13" s="233"/>
      <c r="AEK13" s="233"/>
      <c r="AEL13" s="233"/>
      <c r="AEM13" s="233"/>
      <c r="AEN13" s="233"/>
      <c r="AEO13" s="233"/>
      <c r="AEP13" s="233"/>
      <c r="AEQ13" s="233"/>
      <c r="AER13" s="233"/>
      <c r="AES13" s="233"/>
      <c r="AET13" s="233"/>
      <c r="AEU13" s="233"/>
      <c r="AEV13" s="233"/>
      <c r="AEW13" s="233"/>
      <c r="AEX13" s="233"/>
      <c r="AEY13" s="233"/>
      <c r="AEZ13" s="233"/>
      <c r="AFA13" s="233"/>
      <c r="AFB13" s="233"/>
      <c r="AFC13" s="233"/>
      <c r="AFD13" s="233"/>
      <c r="AFE13" s="233"/>
      <c r="AFF13" s="233"/>
      <c r="AFG13" s="233"/>
      <c r="AFH13" s="233"/>
      <c r="AFI13" s="233"/>
      <c r="AFJ13" s="233"/>
      <c r="AFK13" s="233"/>
      <c r="AFL13" s="233"/>
      <c r="AFM13" s="233"/>
      <c r="AFN13" s="233"/>
      <c r="AFO13" s="233"/>
      <c r="AFP13" s="233"/>
      <c r="AFQ13" s="233"/>
      <c r="AFR13" s="233"/>
      <c r="AFS13" s="233"/>
      <c r="AFT13" s="233"/>
      <c r="AFU13" s="233"/>
      <c r="AFV13" s="233"/>
      <c r="AFW13" s="233"/>
      <c r="AFX13" s="233"/>
      <c r="AFY13" s="233"/>
      <c r="AFZ13" s="233"/>
      <c r="AGA13" s="233"/>
      <c r="AGB13" s="233"/>
      <c r="AGC13" s="233"/>
      <c r="AGD13" s="233"/>
      <c r="AGE13" s="233"/>
      <c r="AGF13" s="233"/>
      <c r="AGG13" s="233"/>
      <c r="AGH13" s="233"/>
      <c r="AGI13" s="233"/>
      <c r="AGJ13" s="233"/>
      <c r="AGK13" s="233"/>
      <c r="AGL13" s="233"/>
      <c r="AGM13" s="233"/>
      <c r="AGN13" s="233"/>
      <c r="AGO13" s="233"/>
      <c r="AGP13" s="233"/>
      <c r="AGQ13" s="233"/>
      <c r="AGR13" s="233"/>
      <c r="AGS13" s="233"/>
      <c r="AGT13" s="233"/>
      <c r="AGU13" s="233"/>
      <c r="AGV13" s="233"/>
      <c r="AGW13" s="233"/>
      <c r="AGX13" s="233"/>
      <c r="AGY13" s="233"/>
      <c r="AGZ13" s="233"/>
      <c r="AHA13" s="233"/>
      <c r="AHB13" s="233"/>
      <c r="AHC13" s="233"/>
      <c r="AHD13" s="233"/>
      <c r="AHE13" s="233"/>
      <c r="AHF13" s="233"/>
      <c r="AHG13" s="233"/>
      <c r="AHH13" s="233"/>
      <c r="AHI13" s="233"/>
      <c r="AHJ13" s="233"/>
      <c r="AHK13" s="233"/>
      <c r="AHL13" s="233"/>
      <c r="AHM13" s="233"/>
      <c r="AHN13" s="233"/>
      <c r="AHO13" s="233"/>
      <c r="AHP13" s="233"/>
      <c r="AHQ13" s="233"/>
      <c r="AHR13" s="233"/>
      <c r="AHS13" s="233"/>
      <c r="AHT13" s="233"/>
      <c r="AHU13" s="233"/>
      <c r="AHV13" s="233"/>
      <c r="AHW13" s="233"/>
      <c r="AHX13" s="233"/>
      <c r="AHY13" s="233"/>
      <c r="AHZ13" s="233"/>
      <c r="AIA13" s="233"/>
      <c r="AIB13" s="233"/>
      <c r="AIC13" s="233"/>
      <c r="AID13" s="233"/>
      <c r="AIE13" s="233"/>
      <c r="AIF13" s="233"/>
      <c r="AIG13" s="233"/>
      <c r="AIH13" s="233"/>
      <c r="AII13" s="233"/>
      <c r="AIJ13" s="233"/>
      <c r="AIK13" s="233"/>
      <c r="AIL13" s="233"/>
      <c r="AIM13" s="233"/>
      <c r="AIN13" s="233"/>
      <c r="AIO13" s="233"/>
      <c r="AIP13" s="233"/>
      <c r="AIQ13" s="233"/>
      <c r="AIR13" s="233"/>
      <c r="AIS13" s="233"/>
      <c r="AIT13" s="233"/>
      <c r="AIU13" s="233"/>
      <c r="AIV13" s="233"/>
      <c r="AIW13" s="233"/>
      <c r="AIX13" s="233"/>
      <c r="AIY13" s="233"/>
      <c r="AIZ13" s="233"/>
      <c r="AJA13" s="233"/>
      <c r="AJB13" s="233"/>
      <c r="AJC13" s="233"/>
      <c r="AJD13" s="233"/>
      <c r="AJE13" s="233"/>
      <c r="AJF13" s="233"/>
      <c r="AJG13" s="233"/>
      <c r="AJH13" s="233"/>
      <c r="AJI13" s="233"/>
      <c r="AJJ13" s="233"/>
      <c r="AJK13" s="233"/>
      <c r="AJL13" s="233"/>
      <c r="AJM13" s="233"/>
      <c r="AJN13" s="233"/>
      <c r="AJO13" s="233"/>
      <c r="AJP13" s="233"/>
      <c r="AJQ13" s="233"/>
      <c r="AJR13" s="233"/>
      <c r="AJS13" s="233"/>
      <c r="AJT13" s="233"/>
      <c r="AJU13" s="233"/>
      <c r="AJV13" s="233"/>
      <c r="AJW13" s="233"/>
      <c r="AJX13" s="233"/>
      <c r="AJY13" s="233"/>
      <c r="AJZ13" s="233"/>
      <c r="AKA13" s="233"/>
      <c r="AKB13" s="233"/>
      <c r="AKC13" s="233"/>
      <c r="AKD13" s="233"/>
      <c r="AKE13" s="233"/>
      <c r="AKF13" s="233"/>
      <c r="AKG13" s="233"/>
      <c r="AKH13" s="233"/>
      <c r="AKI13" s="233"/>
      <c r="AKJ13" s="233"/>
      <c r="AKK13" s="233"/>
      <c r="AKL13" s="233"/>
      <c r="AKM13" s="233"/>
      <c r="AKN13" s="233"/>
      <c r="AKO13" s="233"/>
      <c r="AKP13" s="233"/>
      <c r="AKQ13" s="233"/>
      <c r="AKR13" s="233"/>
      <c r="AKS13" s="233"/>
      <c r="AKT13" s="233"/>
      <c r="AKU13" s="233"/>
      <c r="AKV13" s="233"/>
      <c r="AKW13" s="233"/>
      <c r="AKX13" s="233"/>
      <c r="AKY13" s="233"/>
      <c r="AKZ13" s="233"/>
      <c r="ALA13" s="233"/>
      <c r="ALB13" s="233"/>
      <c r="ALC13" s="233"/>
      <c r="ALD13" s="233"/>
      <c r="ALE13" s="233"/>
      <c r="ALF13" s="233"/>
      <c r="ALG13" s="233"/>
      <c r="ALH13" s="233"/>
      <c r="ALI13" s="233"/>
      <c r="ALJ13" s="233"/>
      <c r="ALK13" s="233"/>
      <c r="ALL13" s="233"/>
      <c r="ALM13" s="233"/>
      <c r="ALN13" s="233"/>
      <c r="ALO13" s="233"/>
      <c r="ALP13" s="233"/>
      <c r="ALQ13" s="233"/>
      <c r="ALR13" s="233"/>
      <c r="ALS13" s="233"/>
      <c r="ALT13" s="233"/>
      <c r="ALU13" s="233"/>
      <c r="ALV13" s="233"/>
      <c r="ALW13" s="233"/>
      <c r="ALX13" s="233"/>
      <c r="ALY13" s="233"/>
      <c r="ALZ13" s="233"/>
      <c r="AMA13" s="233"/>
      <c r="AMB13" s="233"/>
      <c r="AMC13" s="233"/>
      <c r="AMD13" s="233"/>
      <c r="AME13" s="233"/>
      <c r="AMF13" s="233"/>
      <c r="AMG13" s="233"/>
      <c r="AMH13" s="233"/>
      <c r="AMI13" s="233"/>
      <c r="AMJ13" s="233"/>
      <c r="AMK13" s="233"/>
      <c r="AML13" s="233"/>
      <c r="AMM13" s="233"/>
      <c r="AMN13" s="233"/>
      <c r="AMO13" s="233"/>
      <c r="AMP13" s="233"/>
      <c r="AMQ13" s="233"/>
      <c r="AMR13" s="233"/>
      <c r="AMS13" s="233"/>
      <c r="AMT13" s="233"/>
      <c r="AMU13" s="233"/>
      <c r="AMV13" s="233"/>
      <c r="AMW13" s="233"/>
      <c r="AMX13" s="233"/>
      <c r="AMY13" s="233"/>
      <c r="AMZ13" s="233"/>
      <c r="ANA13" s="233"/>
      <c r="ANB13" s="233"/>
      <c r="ANC13" s="233"/>
      <c r="AND13" s="233"/>
      <c r="ANE13" s="233"/>
      <c r="ANF13" s="233"/>
      <c r="ANG13" s="233"/>
      <c r="ANH13" s="233"/>
      <c r="ANI13" s="233"/>
      <c r="ANJ13" s="233"/>
      <c r="ANK13" s="233"/>
      <c r="ANL13" s="233"/>
      <c r="ANM13" s="233"/>
      <c r="ANN13" s="233"/>
      <c r="ANO13" s="233"/>
      <c r="ANP13" s="233"/>
      <c r="ANQ13" s="233"/>
      <c r="ANR13" s="233"/>
      <c r="ANS13" s="233"/>
      <c r="ANT13" s="233"/>
      <c r="ANU13" s="233"/>
      <c r="ANV13" s="233"/>
      <c r="ANW13" s="233"/>
      <c r="ANX13" s="233"/>
      <c r="ANY13" s="233"/>
      <c r="ANZ13" s="233"/>
      <c r="AOA13" s="233"/>
      <c r="AOB13" s="233"/>
      <c r="AOC13" s="233"/>
      <c r="AOD13" s="233"/>
      <c r="AOE13" s="233"/>
      <c r="AOF13" s="233"/>
      <c r="AOG13" s="233"/>
      <c r="AOH13" s="233"/>
      <c r="AOI13" s="233"/>
      <c r="AOJ13" s="233"/>
      <c r="AOK13" s="233"/>
      <c r="AOL13" s="233"/>
      <c r="AOM13" s="233"/>
      <c r="AON13" s="233"/>
      <c r="AOO13" s="233"/>
      <c r="AOP13" s="233"/>
      <c r="AOQ13" s="233"/>
      <c r="AOR13" s="233"/>
      <c r="AOS13" s="233"/>
      <c r="AOT13" s="233"/>
      <c r="AOU13" s="233"/>
      <c r="AOV13" s="233"/>
      <c r="AOW13" s="233"/>
      <c r="AOX13" s="233"/>
      <c r="AOY13" s="233"/>
      <c r="AOZ13" s="233"/>
      <c r="APA13" s="233"/>
      <c r="APB13" s="233"/>
      <c r="APC13" s="233"/>
      <c r="APD13" s="233"/>
      <c r="APE13" s="233"/>
      <c r="APF13" s="233"/>
      <c r="APG13" s="233"/>
      <c r="APH13" s="233"/>
      <c r="API13" s="233"/>
      <c r="APJ13" s="233"/>
      <c r="APK13" s="233"/>
      <c r="APL13" s="233"/>
      <c r="APM13" s="233"/>
      <c r="APN13" s="233"/>
      <c r="APO13" s="233"/>
      <c r="APP13" s="233"/>
      <c r="APQ13" s="233"/>
      <c r="APR13" s="233"/>
      <c r="APS13" s="233"/>
      <c r="APT13" s="233"/>
      <c r="APU13" s="233"/>
      <c r="APV13" s="233"/>
      <c r="APW13" s="233"/>
      <c r="APX13" s="233"/>
      <c r="APY13" s="233"/>
      <c r="APZ13" s="233"/>
      <c r="AQA13" s="233"/>
      <c r="AQB13" s="233"/>
      <c r="AQC13" s="233"/>
      <c r="AQD13" s="233"/>
      <c r="AQE13" s="233"/>
      <c r="AQF13" s="233"/>
      <c r="AQG13" s="233"/>
      <c r="AQH13" s="233"/>
      <c r="AQI13" s="233"/>
      <c r="AQJ13" s="233"/>
      <c r="AQK13" s="233"/>
      <c r="AQL13" s="233"/>
      <c r="AQM13" s="233"/>
      <c r="AQN13" s="233"/>
      <c r="AQO13" s="233"/>
      <c r="AQP13" s="233"/>
      <c r="AQQ13" s="233"/>
      <c r="AQR13" s="233"/>
      <c r="AQS13" s="233"/>
      <c r="AQT13" s="233"/>
      <c r="AQU13" s="233"/>
      <c r="AQV13" s="233"/>
      <c r="AQW13" s="233"/>
      <c r="AQX13" s="233"/>
      <c r="AQY13" s="233"/>
      <c r="AQZ13" s="233"/>
      <c r="ARA13" s="233"/>
      <c r="ARB13" s="233"/>
      <c r="ARC13" s="233"/>
      <c r="ARD13" s="233"/>
      <c r="ARE13" s="233"/>
      <c r="ARF13" s="233"/>
      <c r="ARG13" s="233"/>
      <c r="ARH13" s="233"/>
      <c r="ARI13" s="233"/>
      <c r="ARJ13" s="233"/>
      <c r="ARK13" s="233"/>
      <c r="ARL13" s="233"/>
      <c r="ARM13" s="233"/>
      <c r="ARN13" s="233"/>
      <c r="ARO13" s="233"/>
      <c r="ARP13" s="233"/>
      <c r="ARQ13" s="233"/>
      <c r="ARR13" s="233"/>
      <c r="ARS13" s="233"/>
      <c r="ART13" s="233"/>
      <c r="ARU13" s="233"/>
      <c r="ARV13" s="233"/>
      <c r="ARW13" s="233"/>
      <c r="ARX13" s="233"/>
      <c r="ARY13" s="233"/>
      <c r="ARZ13" s="233"/>
      <c r="ASA13" s="233"/>
      <c r="ASB13" s="233"/>
      <c r="ASC13" s="233"/>
      <c r="ASD13" s="233"/>
      <c r="ASE13" s="233"/>
      <c r="ASF13" s="233"/>
      <c r="ASG13" s="233"/>
      <c r="ASH13" s="233"/>
      <c r="ASI13" s="233"/>
      <c r="ASJ13" s="233"/>
      <c r="ASK13" s="233"/>
      <c r="ASL13" s="233"/>
      <c r="ASM13" s="233"/>
      <c r="ASN13" s="233"/>
      <c r="ASO13" s="233"/>
      <c r="ASP13" s="233"/>
      <c r="ASQ13" s="233"/>
      <c r="ASR13" s="233"/>
      <c r="ASS13" s="233"/>
      <c r="AST13" s="233"/>
      <c r="ASU13" s="233"/>
      <c r="ASV13" s="233"/>
      <c r="ASW13" s="233"/>
      <c r="ASX13" s="233"/>
      <c r="ASY13" s="233"/>
      <c r="ASZ13" s="233"/>
      <c r="ATA13" s="233"/>
      <c r="ATB13" s="233"/>
      <c r="ATC13" s="233"/>
      <c r="ATD13" s="233"/>
      <c r="ATE13" s="233"/>
      <c r="ATF13" s="233"/>
      <c r="ATG13" s="233"/>
      <c r="ATH13" s="233"/>
      <c r="ATI13" s="233"/>
      <c r="ATJ13" s="233"/>
      <c r="ATK13" s="233"/>
      <c r="ATL13" s="233"/>
      <c r="ATM13" s="233"/>
      <c r="ATN13" s="233"/>
      <c r="ATO13" s="233"/>
      <c r="ATP13" s="233"/>
      <c r="ATQ13" s="233"/>
      <c r="ATR13" s="233"/>
      <c r="ATS13" s="233"/>
      <c r="ATT13" s="233"/>
      <c r="ATU13" s="233"/>
      <c r="ATV13" s="233"/>
      <c r="ATW13" s="233"/>
      <c r="ATX13" s="233"/>
      <c r="ATY13" s="233"/>
      <c r="ATZ13" s="233"/>
      <c r="AUA13" s="233"/>
      <c r="AUB13" s="233"/>
      <c r="AUC13" s="233"/>
      <c r="AUD13" s="233"/>
      <c r="AUE13" s="233"/>
      <c r="AUF13" s="233"/>
      <c r="AUG13" s="233"/>
      <c r="AUH13" s="233"/>
      <c r="AUI13" s="233"/>
      <c r="AUJ13" s="233"/>
      <c r="AUK13" s="233"/>
      <c r="AUL13" s="233"/>
      <c r="AUM13" s="233"/>
      <c r="AUN13" s="233"/>
      <c r="AUO13" s="233"/>
      <c r="AUP13" s="233"/>
      <c r="AUQ13" s="233"/>
      <c r="AUR13" s="233"/>
      <c r="AUS13" s="233"/>
      <c r="AUT13" s="233"/>
      <c r="AUU13" s="233"/>
      <c r="AUV13" s="233"/>
      <c r="AUW13" s="233"/>
      <c r="AUX13" s="233"/>
      <c r="AUY13" s="233"/>
      <c r="AUZ13" s="233"/>
      <c r="AVA13" s="233"/>
      <c r="AVB13" s="233"/>
      <c r="AVC13" s="233"/>
      <c r="AVD13" s="233"/>
      <c r="AVE13" s="233"/>
      <c r="AVF13" s="233"/>
      <c r="AVG13" s="233"/>
      <c r="AVH13" s="233"/>
      <c r="AVI13" s="233"/>
      <c r="AVJ13" s="233"/>
      <c r="AVK13" s="233"/>
      <c r="AVL13" s="233"/>
      <c r="AVM13" s="233"/>
      <c r="AVN13" s="233"/>
      <c r="AVO13" s="233"/>
      <c r="AVP13" s="233"/>
      <c r="AVQ13" s="233"/>
      <c r="AVR13" s="233"/>
      <c r="AVS13" s="233"/>
      <c r="AVT13" s="233"/>
      <c r="AVU13" s="233"/>
      <c r="AVV13" s="233"/>
      <c r="AVW13" s="233"/>
      <c r="AVX13" s="233"/>
      <c r="AVY13" s="233"/>
      <c r="AVZ13" s="233"/>
      <c r="AWA13" s="233"/>
      <c r="AWB13" s="233"/>
      <c r="AWC13" s="233"/>
      <c r="AWD13" s="233"/>
      <c r="AWE13" s="233"/>
      <c r="AWF13" s="233"/>
      <c r="AWG13" s="233"/>
      <c r="AWH13" s="233"/>
      <c r="AWI13" s="233"/>
      <c r="AWJ13" s="233"/>
      <c r="AWK13" s="233"/>
      <c r="AWL13" s="233"/>
      <c r="AWM13" s="233"/>
      <c r="AWN13" s="233"/>
      <c r="AWO13" s="233"/>
      <c r="AWP13" s="233"/>
      <c r="AWQ13" s="233"/>
      <c r="AWR13" s="233"/>
      <c r="AWS13" s="233"/>
      <c r="AWT13" s="233"/>
      <c r="AWU13" s="233"/>
      <c r="AWV13" s="233"/>
      <c r="AWW13" s="233"/>
      <c r="AWX13" s="233"/>
      <c r="AWY13" s="233"/>
      <c r="AWZ13" s="233"/>
      <c r="AXA13" s="233"/>
      <c r="AXB13" s="233"/>
      <c r="AXC13" s="233"/>
      <c r="AXD13" s="233"/>
      <c r="AXE13" s="233"/>
      <c r="AXF13" s="233"/>
      <c r="AXG13" s="233"/>
      <c r="AXH13" s="233"/>
      <c r="AXI13" s="233"/>
      <c r="AXJ13" s="233"/>
      <c r="AXK13" s="233"/>
      <c r="AXL13" s="233"/>
      <c r="AXM13" s="233"/>
      <c r="AXN13" s="233"/>
      <c r="AXO13" s="233"/>
      <c r="AXP13" s="233"/>
      <c r="AXQ13" s="233"/>
      <c r="AXR13" s="233"/>
      <c r="AXS13" s="233"/>
      <c r="AXT13" s="233"/>
      <c r="AXU13" s="233"/>
      <c r="AXV13" s="233"/>
      <c r="AXW13" s="233"/>
      <c r="AXX13" s="233"/>
      <c r="AXY13" s="233"/>
      <c r="AXZ13" s="233"/>
      <c r="AYA13" s="233"/>
      <c r="AYB13" s="233"/>
      <c r="AYC13" s="233"/>
      <c r="AYD13" s="233"/>
      <c r="AYE13" s="233"/>
      <c r="AYF13" s="233"/>
      <c r="AYG13" s="233"/>
      <c r="AYH13" s="233"/>
      <c r="AYI13" s="233"/>
      <c r="AYJ13" s="233"/>
      <c r="AYK13" s="233"/>
      <c r="AYL13" s="233"/>
      <c r="AYM13" s="233"/>
      <c r="AYN13" s="233"/>
      <c r="AYO13" s="233"/>
      <c r="AYP13" s="233"/>
      <c r="AYQ13" s="233"/>
      <c r="AYR13" s="233"/>
      <c r="AYS13" s="233"/>
      <c r="AYT13" s="233"/>
      <c r="AYU13" s="233"/>
      <c r="AYV13" s="233"/>
      <c r="AYW13" s="233"/>
      <c r="AYX13" s="233"/>
      <c r="AYY13" s="233"/>
      <c r="AYZ13" s="233"/>
      <c r="AZA13" s="233"/>
      <c r="AZB13" s="233"/>
      <c r="AZC13" s="233"/>
      <c r="AZD13" s="233"/>
      <c r="AZE13" s="233"/>
      <c r="AZF13" s="233"/>
      <c r="AZG13" s="233"/>
      <c r="AZH13" s="233"/>
      <c r="AZI13" s="233"/>
      <c r="AZJ13" s="233"/>
      <c r="AZK13" s="233"/>
      <c r="AZL13" s="233"/>
      <c r="AZM13" s="233"/>
      <c r="AZN13" s="233"/>
      <c r="AZO13" s="233"/>
      <c r="AZP13" s="233"/>
      <c r="AZQ13" s="233"/>
      <c r="AZR13" s="233"/>
      <c r="AZS13" s="233"/>
      <c r="AZT13" s="233"/>
      <c r="AZU13" s="233"/>
      <c r="AZV13" s="233"/>
      <c r="AZW13" s="233"/>
      <c r="AZX13" s="233"/>
      <c r="AZY13" s="233"/>
      <c r="AZZ13" s="233"/>
      <c r="BAA13" s="233"/>
      <c r="BAB13" s="233"/>
      <c r="BAC13" s="233"/>
      <c r="BAD13" s="233"/>
      <c r="BAE13" s="233"/>
      <c r="BAF13" s="233"/>
      <c r="BAG13" s="233"/>
      <c r="BAH13" s="233"/>
      <c r="BAI13" s="233"/>
      <c r="BAJ13" s="233"/>
      <c r="BAK13" s="233"/>
      <c r="BAL13" s="233"/>
      <c r="BAM13" s="233"/>
      <c r="BAN13" s="233"/>
      <c r="BAO13" s="233"/>
      <c r="BAP13" s="233"/>
      <c r="BAQ13" s="233"/>
      <c r="BAR13" s="233"/>
      <c r="BAS13" s="233"/>
      <c r="BAT13" s="233"/>
      <c r="BAU13" s="233"/>
      <c r="BAV13" s="233"/>
      <c r="BAW13" s="233"/>
      <c r="BAX13" s="233"/>
      <c r="BAY13" s="233"/>
      <c r="BAZ13" s="233"/>
      <c r="BBA13" s="233"/>
      <c r="BBB13" s="233"/>
      <c r="BBC13" s="233"/>
      <c r="BBD13" s="233"/>
      <c r="BBE13" s="233"/>
      <c r="BBF13" s="233"/>
      <c r="BBG13" s="233"/>
      <c r="BBH13" s="233"/>
      <c r="BBI13" s="233"/>
      <c r="BBJ13" s="233"/>
      <c r="BBK13" s="233"/>
      <c r="BBL13" s="233"/>
      <c r="BBM13" s="233"/>
      <c r="BBN13" s="233"/>
      <c r="BBO13" s="233"/>
      <c r="BBP13" s="233"/>
      <c r="BBQ13" s="233"/>
      <c r="BBR13" s="233"/>
      <c r="BBS13" s="233"/>
      <c r="BBT13" s="233"/>
      <c r="BBU13" s="233"/>
      <c r="BBV13" s="233"/>
      <c r="BBW13" s="233"/>
      <c r="BBX13" s="233"/>
      <c r="BBY13" s="233"/>
      <c r="BBZ13" s="233"/>
      <c r="BCA13" s="233"/>
      <c r="BCB13" s="233"/>
      <c r="BCC13" s="233"/>
      <c r="BCD13" s="233"/>
      <c r="BCE13" s="233"/>
      <c r="BCF13" s="233"/>
      <c r="BCG13" s="233"/>
      <c r="BCH13" s="233"/>
      <c r="BCI13" s="233"/>
      <c r="BCJ13" s="233"/>
      <c r="BCK13" s="233"/>
      <c r="BCL13" s="233"/>
      <c r="BCM13" s="233"/>
      <c r="BCN13" s="233"/>
      <c r="BCO13" s="233"/>
      <c r="BCP13" s="233"/>
      <c r="BCQ13" s="233"/>
      <c r="BCR13" s="233"/>
      <c r="BCS13" s="233"/>
      <c r="BCT13" s="233"/>
      <c r="BCU13" s="233"/>
      <c r="BCV13" s="233"/>
      <c r="BCW13" s="233"/>
      <c r="BCX13" s="233"/>
      <c r="BCY13" s="233"/>
      <c r="BCZ13" s="233"/>
      <c r="BDA13" s="233"/>
      <c r="BDB13" s="233"/>
      <c r="BDC13" s="233"/>
      <c r="BDD13" s="233"/>
      <c r="BDE13" s="233"/>
      <c r="BDF13" s="233"/>
      <c r="BDG13" s="233"/>
      <c r="BDH13" s="233"/>
      <c r="BDI13" s="233"/>
      <c r="BDJ13" s="233"/>
      <c r="BDK13" s="233"/>
      <c r="BDL13" s="233"/>
      <c r="BDM13" s="233"/>
      <c r="BDN13" s="233"/>
      <c r="BDO13" s="233"/>
      <c r="BDP13" s="233"/>
      <c r="BDQ13" s="233"/>
      <c r="BDR13" s="233"/>
      <c r="BDS13" s="233"/>
      <c r="BDT13" s="233"/>
      <c r="BDU13" s="233"/>
      <c r="BDV13" s="233"/>
      <c r="BDW13" s="233"/>
      <c r="BDX13" s="233"/>
      <c r="BDY13" s="233"/>
      <c r="BDZ13" s="233"/>
      <c r="BEA13" s="233"/>
      <c r="BEB13" s="233"/>
      <c r="BEC13" s="233"/>
      <c r="BED13" s="233"/>
      <c r="BEE13" s="233"/>
      <c r="BEF13" s="233"/>
      <c r="BEG13" s="233"/>
      <c r="BEH13" s="233"/>
      <c r="BEI13" s="233"/>
      <c r="BEJ13" s="233"/>
      <c r="BEK13" s="233"/>
      <c r="BEL13" s="233"/>
      <c r="BEM13" s="233"/>
      <c r="BEN13" s="233"/>
      <c r="BEO13" s="233"/>
      <c r="BEP13" s="233"/>
      <c r="BEQ13" s="233"/>
      <c r="BER13" s="233"/>
      <c r="BES13" s="233"/>
      <c r="BET13" s="233"/>
      <c r="BEU13" s="233"/>
      <c r="BEV13" s="233"/>
      <c r="BEW13" s="233"/>
      <c r="BEX13" s="233"/>
      <c r="BEY13" s="233"/>
      <c r="BEZ13" s="233"/>
      <c r="BFA13" s="233"/>
      <c r="BFB13" s="233"/>
      <c r="BFC13" s="233"/>
      <c r="BFD13" s="233"/>
      <c r="BFE13" s="233"/>
      <c r="BFF13" s="233"/>
      <c r="BFG13" s="233"/>
      <c r="BFH13" s="233"/>
      <c r="BFI13" s="233"/>
      <c r="BFJ13" s="233"/>
      <c r="BFK13" s="233"/>
      <c r="BFL13" s="233"/>
      <c r="BFM13" s="233"/>
      <c r="BFN13" s="233"/>
      <c r="BFO13" s="233"/>
      <c r="BFP13" s="233"/>
      <c r="BFQ13" s="233"/>
      <c r="BFR13" s="233"/>
      <c r="BFS13" s="233"/>
      <c r="BFT13" s="233"/>
      <c r="BFU13" s="233"/>
      <c r="BFV13" s="233"/>
      <c r="BFW13" s="233"/>
      <c r="BFX13" s="233"/>
      <c r="BFY13" s="233"/>
      <c r="BFZ13" s="233"/>
      <c r="BGA13" s="233"/>
      <c r="BGB13" s="233"/>
      <c r="BGC13" s="233"/>
      <c r="BGD13" s="233"/>
      <c r="BGE13" s="233"/>
      <c r="BGF13" s="233"/>
      <c r="BGG13" s="233"/>
      <c r="BGH13" s="233"/>
      <c r="BGI13" s="233"/>
      <c r="BGJ13" s="233"/>
      <c r="BGK13" s="233"/>
      <c r="BGL13" s="233"/>
      <c r="BGM13" s="233"/>
      <c r="BGN13" s="233"/>
      <c r="BGO13" s="233"/>
      <c r="BGP13" s="233"/>
      <c r="BGQ13" s="233"/>
      <c r="BGR13" s="233"/>
      <c r="BGS13" s="233"/>
      <c r="BGT13" s="233"/>
      <c r="BGU13" s="233"/>
      <c r="BGV13" s="233"/>
      <c r="BGW13" s="233"/>
      <c r="BGX13" s="233"/>
      <c r="BGY13" s="233"/>
      <c r="BGZ13" s="233"/>
      <c r="BHA13" s="233"/>
      <c r="BHB13" s="233"/>
      <c r="BHC13" s="233"/>
      <c r="BHD13" s="233"/>
      <c r="BHE13" s="233"/>
      <c r="BHF13" s="233"/>
      <c r="BHG13" s="233"/>
      <c r="BHH13" s="233"/>
      <c r="BHI13" s="233"/>
      <c r="BHJ13" s="233"/>
      <c r="BHK13" s="233"/>
      <c r="BHL13" s="233"/>
      <c r="BHM13" s="233"/>
      <c r="BHN13" s="233"/>
      <c r="BHO13" s="233"/>
      <c r="BHP13" s="233"/>
      <c r="BHQ13" s="233"/>
      <c r="BHR13" s="233"/>
      <c r="BHS13" s="233"/>
      <c r="BHT13" s="233"/>
      <c r="BHU13" s="233"/>
      <c r="BHV13" s="233"/>
      <c r="BHW13" s="233"/>
      <c r="BHX13" s="233"/>
      <c r="BHY13" s="233"/>
      <c r="BHZ13" s="233"/>
      <c r="BIA13" s="233"/>
      <c r="BIB13" s="233"/>
      <c r="BIC13" s="233"/>
      <c r="BID13" s="233"/>
      <c r="BIE13" s="233"/>
      <c r="BIF13" s="233"/>
      <c r="BIG13" s="233"/>
      <c r="BIH13" s="233"/>
      <c r="BII13" s="233"/>
      <c r="BIJ13" s="233"/>
      <c r="BIK13" s="233"/>
      <c r="BIL13" s="233"/>
      <c r="BIM13" s="233"/>
      <c r="BIN13" s="233"/>
      <c r="BIO13" s="233"/>
      <c r="BIP13" s="233"/>
      <c r="BIQ13" s="233"/>
      <c r="BIR13" s="233"/>
      <c r="BIS13" s="233"/>
      <c r="BIT13" s="233"/>
      <c r="BIU13" s="233"/>
      <c r="BIV13" s="233"/>
      <c r="BIW13" s="233"/>
      <c r="BIX13" s="233"/>
      <c r="BIY13" s="233"/>
      <c r="BIZ13" s="233"/>
      <c r="BJA13" s="233"/>
      <c r="BJB13" s="233"/>
      <c r="BJC13" s="233"/>
      <c r="BJD13" s="233"/>
      <c r="BJE13" s="233"/>
      <c r="BJF13" s="233"/>
      <c r="BJG13" s="233"/>
      <c r="BJH13" s="233"/>
      <c r="BJI13" s="233"/>
      <c r="BJJ13" s="233"/>
      <c r="BJK13" s="233"/>
      <c r="BJL13" s="233"/>
      <c r="BJM13" s="233"/>
      <c r="BJN13" s="233"/>
      <c r="BJO13" s="233"/>
      <c r="BJP13" s="233"/>
      <c r="BJQ13" s="233"/>
      <c r="BJR13" s="233"/>
      <c r="BJS13" s="233"/>
      <c r="BJT13" s="233"/>
      <c r="BJU13" s="233"/>
      <c r="BJV13" s="233"/>
      <c r="BJW13" s="233"/>
      <c r="BJX13" s="233"/>
      <c r="BJY13" s="233"/>
      <c r="BJZ13" s="233"/>
      <c r="BKA13" s="233"/>
      <c r="BKB13" s="233"/>
      <c r="BKC13" s="233"/>
      <c r="BKD13" s="233"/>
      <c r="BKE13" s="233"/>
      <c r="BKF13" s="233"/>
      <c r="BKG13" s="233"/>
      <c r="BKH13" s="233"/>
      <c r="BKI13" s="233"/>
      <c r="BKJ13" s="233"/>
      <c r="BKK13" s="233"/>
      <c r="BKL13" s="233"/>
      <c r="BKM13" s="233"/>
      <c r="BKN13" s="233"/>
      <c r="BKO13" s="233"/>
      <c r="BKP13" s="233"/>
      <c r="BKQ13" s="233"/>
      <c r="BKR13" s="233"/>
      <c r="BKS13" s="233"/>
      <c r="BKT13" s="233"/>
      <c r="BKU13" s="233"/>
      <c r="BKV13" s="233"/>
      <c r="BKW13" s="233"/>
      <c r="BKX13" s="233"/>
      <c r="BKY13" s="233"/>
      <c r="BKZ13" s="233"/>
      <c r="BLA13" s="233"/>
      <c r="BLB13" s="233"/>
      <c r="BLC13" s="233"/>
      <c r="BLD13" s="233"/>
      <c r="BLE13" s="233"/>
      <c r="BLF13" s="233"/>
      <c r="BLG13" s="233"/>
      <c r="BLH13" s="233"/>
      <c r="BLI13" s="233"/>
      <c r="BLJ13" s="233"/>
      <c r="BLK13" s="233"/>
      <c r="BLL13" s="233"/>
      <c r="BLM13" s="233"/>
      <c r="BLN13" s="233"/>
      <c r="BLO13" s="233"/>
      <c r="BLP13" s="233"/>
      <c r="BLQ13" s="233"/>
      <c r="BLR13" s="233"/>
      <c r="BLS13" s="233"/>
      <c r="BLT13" s="233"/>
      <c r="BLU13" s="233"/>
      <c r="BLV13" s="233"/>
      <c r="BLW13" s="233"/>
      <c r="BLX13" s="233"/>
      <c r="BLY13" s="233"/>
      <c r="BLZ13" s="233"/>
      <c r="BMA13" s="233"/>
      <c r="BMB13" s="233"/>
      <c r="BMC13" s="233"/>
      <c r="BMD13" s="233"/>
      <c r="BME13" s="233"/>
      <c r="BMF13" s="233"/>
      <c r="BMG13" s="233"/>
      <c r="BMH13" s="233"/>
      <c r="BMI13" s="233"/>
      <c r="BMJ13" s="233"/>
      <c r="BMK13" s="233"/>
      <c r="BML13" s="233"/>
      <c r="BMM13" s="233"/>
      <c r="BMN13" s="233"/>
      <c r="BMO13" s="233"/>
      <c r="BMP13" s="233"/>
      <c r="BMQ13" s="233"/>
      <c r="BMR13" s="233"/>
      <c r="BMS13" s="233"/>
      <c r="BMT13" s="233"/>
      <c r="BMU13" s="233"/>
      <c r="BMV13" s="233"/>
      <c r="BMW13" s="233"/>
      <c r="BMX13" s="233"/>
      <c r="BMY13" s="233"/>
      <c r="BMZ13" s="233"/>
      <c r="BNA13" s="233"/>
      <c r="BNB13" s="233"/>
      <c r="BNC13" s="233"/>
      <c r="BND13" s="233"/>
      <c r="BNE13" s="233"/>
      <c r="BNF13" s="233"/>
      <c r="BNG13" s="233"/>
      <c r="BNH13" s="233"/>
      <c r="BNI13" s="233"/>
      <c r="BNJ13" s="233"/>
      <c r="BNK13" s="233"/>
      <c r="BNL13" s="233"/>
      <c r="BNM13" s="233"/>
      <c r="BNN13" s="233"/>
      <c r="BNO13" s="233"/>
      <c r="BNP13" s="233"/>
      <c r="BNQ13" s="233"/>
      <c r="BNR13" s="233"/>
      <c r="BNS13" s="233"/>
      <c r="BNT13" s="233"/>
      <c r="BNU13" s="233"/>
      <c r="BNV13" s="233"/>
      <c r="BNW13" s="233"/>
      <c r="BNX13" s="233"/>
      <c r="BNY13" s="233"/>
      <c r="BNZ13" s="233"/>
      <c r="BOA13" s="233"/>
      <c r="BOB13" s="233"/>
      <c r="BOC13" s="233"/>
      <c r="BOD13" s="233"/>
      <c r="BOE13" s="233"/>
      <c r="BOF13" s="233"/>
      <c r="BOG13" s="233"/>
      <c r="BOH13" s="233"/>
      <c r="BOI13" s="233"/>
      <c r="BOJ13" s="233"/>
      <c r="BOK13" s="233"/>
      <c r="BOL13" s="233"/>
      <c r="BOM13" s="233"/>
      <c r="BON13" s="233"/>
      <c r="BOO13" s="233"/>
      <c r="BOP13" s="233"/>
      <c r="BOQ13" s="233"/>
      <c r="BOR13" s="233"/>
      <c r="BOS13" s="233"/>
      <c r="BOT13" s="233"/>
      <c r="BOU13" s="233"/>
      <c r="BOV13" s="233"/>
      <c r="BOW13" s="233"/>
      <c r="BOX13" s="233"/>
      <c r="BOY13" s="233"/>
      <c r="BOZ13" s="233"/>
      <c r="BPA13" s="233"/>
      <c r="BPB13" s="233"/>
      <c r="BPC13" s="233"/>
      <c r="BPD13" s="233"/>
      <c r="BPE13" s="233"/>
      <c r="BPF13" s="233"/>
      <c r="BPG13" s="233"/>
      <c r="BPH13" s="233"/>
      <c r="BPI13" s="233"/>
      <c r="BPJ13" s="233"/>
      <c r="BPK13" s="233"/>
      <c r="BPL13" s="233"/>
      <c r="BPM13" s="233"/>
      <c r="BPN13" s="233"/>
      <c r="BPO13" s="233"/>
      <c r="BPP13" s="233"/>
      <c r="BPQ13" s="233"/>
      <c r="BPR13" s="233"/>
      <c r="BPS13" s="233"/>
      <c r="BPT13" s="233"/>
      <c r="BPU13" s="233"/>
      <c r="BPV13" s="233"/>
      <c r="BPW13" s="233"/>
      <c r="BPX13" s="233"/>
      <c r="BPY13" s="233"/>
      <c r="BPZ13" s="233"/>
      <c r="BQA13" s="233"/>
      <c r="BQB13" s="233"/>
      <c r="BQC13" s="233"/>
      <c r="BQD13" s="233"/>
      <c r="BQE13" s="233"/>
      <c r="BQF13" s="233"/>
      <c r="BQG13" s="233"/>
      <c r="BQH13" s="233"/>
      <c r="BQI13" s="233"/>
      <c r="BQJ13" s="233"/>
      <c r="BQK13" s="233"/>
      <c r="BQL13" s="233"/>
      <c r="BQM13" s="233"/>
      <c r="BQN13" s="233"/>
      <c r="BQO13" s="233"/>
      <c r="BQP13" s="233"/>
      <c r="BQQ13" s="233"/>
      <c r="BQR13" s="233"/>
      <c r="BQS13" s="233"/>
      <c r="BQT13" s="233"/>
      <c r="BQU13" s="233"/>
      <c r="BQV13" s="233"/>
      <c r="BQW13" s="233"/>
      <c r="BQX13" s="233"/>
      <c r="BQY13" s="233"/>
      <c r="BQZ13" s="233"/>
      <c r="BRA13" s="233"/>
      <c r="BRB13" s="233"/>
      <c r="BRC13" s="233"/>
      <c r="BRD13" s="233"/>
      <c r="BRE13" s="233"/>
      <c r="BRF13" s="233"/>
      <c r="BRG13" s="233"/>
      <c r="BRH13" s="233"/>
      <c r="BRI13" s="233"/>
      <c r="BRJ13" s="233"/>
      <c r="BRK13" s="233"/>
      <c r="BRL13" s="233"/>
      <c r="BRM13" s="233"/>
      <c r="BRN13" s="233"/>
      <c r="BRO13" s="233"/>
      <c r="BRP13" s="233"/>
      <c r="BRQ13" s="233"/>
      <c r="BRR13" s="233"/>
      <c r="BRS13" s="233"/>
      <c r="BRT13" s="233"/>
      <c r="BRU13" s="233"/>
      <c r="BRV13" s="233"/>
      <c r="BRW13" s="233"/>
      <c r="BRX13" s="233"/>
      <c r="BRY13" s="233"/>
      <c r="BRZ13" s="233"/>
      <c r="BSA13" s="233"/>
      <c r="BSB13" s="233"/>
      <c r="BSC13" s="233"/>
      <c r="BSD13" s="233"/>
      <c r="BSE13" s="233"/>
      <c r="BSF13" s="233"/>
      <c r="BSG13" s="233"/>
      <c r="BSH13" s="233"/>
      <c r="BSI13" s="233"/>
      <c r="BSJ13" s="233"/>
      <c r="BSK13" s="233"/>
      <c r="BSL13" s="233"/>
      <c r="BSM13" s="233"/>
      <c r="BSN13" s="233"/>
      <c r="BSO13" s="233"/>
      <c r="BSP13" s="233"/>
      <c r="BSQ13" s="233"/>
      <c r="BSR13" s="233"/>
      <c r="BSS13" s="233"/>
      <c r="BST13" s="233"/>
      <c r="BSU13" s="233"/>
      <c r="BSV13" s="233"/>
      <c r="BSW13" s="233"/>
      <c r="BSX13" s="233"/>
      <c r="BSY13" s="233"/>
      <c r="BSZ13" s="233"/>
      <c r="BTA13" s="233"/>
      <c r="BTB13" s="233"/>
      <c r="BTC13" s="233"/>
      <c r="BTD13" s="233"/>
      <c r="BTE13" s="233"/>
      <c r="BTF13" s="233"/>
      <c r="BTG13" s="233"/>
      <c r="BTH13" s="233"/>
      <c r="BTI13" s="233"/>
      <c r="BTJ13" s="233"/>
      <c r="BTK13" s="233"/>
      <c r="BTL13" s="233"/>
      <c r="BTM13" s="233"/>
      <c r="BTN13" s="233"/>
      <c r="BTO13" s="233"/>
      <c r="BTP13" s="233"/>
      <c r="BTQ13" s="233"/>
      <c r="BTR13" s="233"/>
      <c r="BTS13" s="233"/>
      <c r="BTT13" s="233"/>
      <c r="BTU13" s="233"/>
      <c r="BTV13" s="233"/>
      <c r="BTW13" s="233"/>
      <c r="BTX13" s="233"/>
      <c r="BTY13" s="233"/>
      <c r="BTZ13" s="233"/>
      <c r="BUA13" s="233"/>
      <c r="BUB13" s="233"/>
      <c r="BUC13" s="233"/>
      <c r="BUD13" s="233"/>
      <c r="BUE13" s="233"/>
      <c r="BUF13" s="233"/>
      <c r="BUG13" s="233"/>
      <c r="BUH13" s="233"/>
      <c r="BUI13" s="233"/>
      <c r="BUJ13" s="233"/>
      <c r="BUK13" s="233"/>
      <c r="BUL13" s="233"/>
      <c r="BUM13" s="233"/>
      <c r="BUN13" s="233"/>
      <c r="BUO13" s="233"/>
      <c r="BUP13" s="233"/>
      <c r="BUQ13" s="233"/>
      <c r="BUR13" s="233"/>
      <c r="BUS13" s="233"/>
      <c r="BUT13" s="233"/>
      <c r="BUU13" s="233"/>
      <c r="BUV13" s="233"/>
      <c r="BUW13" s="233"/>
      <c r="BUX13" s="233"/>
      <c r="BUY13" s="233"/>
      <c r="BUZ13" s="233"/>
      <c r="BVA13" s="233"/>
      <c r="BVB13" s="233"/>
      <c r="BVC13" s="233"/>
      <c r="BVD13" s="233"/>
      <c r="BVE13" s="233"/>
      <c r="BVF13" s="233"/>
      <c r="BVG13" s="233"/>
      <c r="BVH13" s="233"/>
      <c r="BVI13" s="233"/>
      <c r="BVJ13" s="233"/>
      <c r="BVK13" s="233"/>
      <c r="BVL13" s="233"/>
      <c r="BVM13" s="233"/>
      <c r="BVN13" s="233"/>
      <c r="BVO13" s="233"/>
      <c r="BVP13" s="233"/>
      <c r="BVQ13" s="233"/>
      <c r="BVR13" s="233"/>
      <c r="BVS13" s="233"/>
      <c r="BVT13" s="233"/>
      <c r="BVU13" s="233"/>
      <c r="BVV13" s="233"/>
      <c r="BVW13" s="233"/>
      <c r="BVX13" s="233"/>
      <c r="BVY13" s="233"/>
      <c r="BVZ13" s="233"/>
      <c r="BWA13" s="233"/>
      <c r="BWB13" s="233"/>
      <c r="BWC13" s="233"/>
      <c r="BWD13" s="233"/>
      <c r="BWE13" s="233"/>
      <c r="BWF13" s="233"/>
      <c r="BWG13" s="233"/>
      <c r="BWH13" s="233"/>
      <c r="BWI13" s="233"/>
      <c r="BWJ13" s="233"/>
      <c r="BWK13" s="233"/>
      <c r="BWL13" s="233"/>
      <c r="BWM13" s="233"/>
      <c r="BWN13" s="233"/>
      <c r="BWO13" s="233"/>
      <c r="BWP13" s="233"/>
      <c r="BWQ13" s="233"/>
      <c r="BWR13" s="233"/>
      <c r="BWS13" s="233"/>
      <c r="BWT13" s="233"/>
      <c r="BWU13" s="233"/>
      <c r="BWV13" s="233"/>
      <c r="BWW13" s="233"/>
      <c r="BWX13" s="233"/>
      <c r="BWY13" s="233"/>
      <c r="BWZ13" s="233"/>
      <c r="BXA13" s="233"/>
      <c r="BXB13" s="233"/>
      <c r="BXC13" s="233"/>
      <c r="BXD13" s="233"/>
      <c r="BXE13" s="233"/>
      <c r="BXF13" s="233"/>
      <c r="BXG13" s="233"/>
      <c r="BXH13" s="233"/>
      <c r="BXI13" s="233"/>
      <c r="BXJ13" s="233"/>
      <c r="BXK13" s="233"/>
      <c r="BXL13" s="233"/>
      <c r="BXM13" s="233"/>
      <c r="BXN13" s="233"/>
      <c r="BXO13" s="233"/>
      <c r="BXP13" s="233"/>
      <c r="BXQ13" s="233"/>
      <c r="BXR13" s="233"/>
      <c r="BXS13" s="233"/>
      <c r="BXT13" s="233"/>
      <c r="BXU13" s="233"/>
      <c r="BXV13" s="233"/>
      <c r="BXW13" s="233"/>
      <c r="BXX13" s="233"/>
      <c r="BXY13" s="233"/>
      <c r="BXZ13" s="233"/>
      <c r="BYA13" s="233"/>
      <c r="BYB13" s="233"/>
      <c r="BYC13" s="233"/>
      <c r="BYD13" s="233"/>
      <c r="BYE13" s="233"/>
      <c r="BYF13" s="233"/>
      <c r="BYG13" s="233"/>
      <c r="BYH13" s="233"/>
      <c r="BYI13" s="233"/>
      <c r="BYJ13" s="233"/>
      <c r="BYK13" s="233"/>
      <c r="BYL13" s="233"/>
      <c r="BYM13" s="233"/>
      <c r="BYN13" s="233"/>
      <c r="BYO13" s="233"/>
      <c r="BYP13" s="233"/>
      <c r="BYQ13" s="233"/>
      <c r="BYR13" s="233"/>
      <c r="BYS13" s="233"/>
      <c r="BYT13" s="233"/>
      <c r="BYU13" s="233"/>
      <c r="BYV13" s="233"/>
      <c r="BYW13" s="233"/>
      <c r="BYX13" s="233"/>
      <c r="BYY13" s="233"/>
      <c r="BYZ13" s="233"/>
      <c r="BZA13" s="233"/>
      <c r="BZB13" s="233"/>
      <c r="BZC13" s="233"/>
      <c r="BZD13" s="233"/>
      <c r="BZE13" s="233"/>
      <c r="BZF13" s="233"/>
      <c r="BZG13" s="233"/>
      <c r="BZH13" s="233"/>
      <c r="BZI13" s="233"/>
      <c r="BZJ13" s="233"/>
      <c r="BZK13" s="233"/>
      <c r="BZL13" s="233"/>
      <c r="BZM13" s="233"/>
      <c r="BZN13" s="233"/>
      <c r="BZO13" s="233"/>
      <c r="BZP13" s="233"/>
      <c r="BZQ13" s="233"/>
      <c r="BZR13" s="233"/>
      <c r="BZS13" s="233"/>
      <c r="BZT13" s="233"/>
      <c r="BZU13" s="233"/>
      <c r="BZV13" s="233"/>
      <c r="BZW13" s="233"/>
      <c r="BZX13" s="233"/>
      <c r="BZY13" s="233"/>
      <c r="BZZ13" s="233"/>
      <c r="CAA13" s="233"/>
      <c r="CAB13" s="233"/>
      <c r="CAC13" s="233"/>
      <c r="CAD13" s="233"/>
      <c r="CAE13" s="233"/>
      <c r="CAF13" s="233"/>
      <c r="CAG13" s="233"/>
      <c r="CAH13" s="233"/>
      <c r="CAI13" s="233"/>
      <c r="CAJ13" s="233"/>
      <c r="CAK13" s="233"/>
      <c r="CAL13" s="233"/>
      <c r="CAM13" s="233"/>
      <c r="CAN13" s="233"/>
      <c r="CAO13" s="233"/>
      <c r="CAP13" s="233"/>
      <c r="CAQ13" s="233"/>
      <c r="CAR13" s="233"/>
      <c r="CAS13" s="233"/>
      <c r="CAT13" s="233"/>
      <c r="CAU13" s="233"/>
      <c r="CAV13" s="233"/>
      <c r="CAW13" s="233"/>
      <c r="CAX13" s="233"/>
      <c r="CAY13" s="233"/>
      <c r="CAZ13" s="233"/>
      <c r="CBA13" s="233"/>
      <c r="CBB13" s="233"/>
      <c r="CBC13" s="233"/>
      <c r="CBD13" s="233"/>
      <c r="CBE13" s="233"/>
      <c r="CBF13" s="233"/>
      <c r="CBG13" s="233"/>
      <c r="CBH13" s="233"/>
      <c r="CBI13" s="233"/>
      <c r="CBJ13" s="233"/>
      <c r="CBK13" s="233"/>
      <c r="CBL13" s="233"/>
      <c r="CBM13" s="233"/>
      <c r="CBN13" s="233"/>
      <c r="CBO13" s="233"/>
      <c r="CBP13" s="233"/>
      <c r="CBQ13" s="233"/>
      <c r="CBR13" s="233"/>
      <c r="CBS13" s="233"/>
      <c r="CBT13" s="233"/>
      <c r="CBU13" s="233"/>
      <c r="CBV13" s="233"/>
      <c r="CBW13" s="233"/>
      <c r="CBX13" s="233"/>
      <c r="CBY13" s="233"/>
      <c r="CBZ13" s="233"/>
      <c r="CCA13" s="233"/>
      <c r="CCB13" s="233"/>
      <c r="CCC13" s="233"/>
      <c r="CCD13" s="233"/>
      <c r="CCE13" s="233"/>
      <c r="CCF13" s="233"/>
      <c r="CCG13" s="233"/>
      <c r="CCH13" s="233"/>
      <c r="CCI13" s="233"/>
      <c r="CCJ13" s="233"/>
      <c r="CCK13" s="233"/>
      <c r="CCL13" s="233"/>
      <c r="CCM13" s="233"/>
      <c r="CCN13" s="233"/>
      <c r="CCO13" s="233"/>
      <c r="CCP13" s="233"/>
      <c r="CCQ13" s="233"/>
      <c r="CCR13" s="233"/>
      <c r="CCS13" s="233"/>
      <c r="CCT13" s="233"/>
      <c r="CCU13" s="233"/>
      <c r="CCV13" s="233"/>
      <c r="CCW13" s="233"/>
      <c r="CCX13" s="233"/>
      <c r="CCY13" s="233"/>
      <c r="CCZ13" s="233"/>
      <c r="CDA13" s="233"/>
      <c r="CDB13" s="233"/>
      <c r="CDC13" s="233"/>
      <c r="CDD13" s="233"/>
      <c r="CDE13" s="233"/>
      <c r="CDF13" s="233"/>
      <c r="CDG13" s="233"/>
      <c r="CDH13" s="233"/>
      <c r="CDI13" s="233"/>
      <c r="CDJ13" s="233"/>
      <c r="CDK13" s="233"/>
      <c r="CDL13" s="233"/>
      <c r="CDM13" s="233"/>
      <c r="CDN13" s="233"/>
      <c r="CDO13" s="233"/>
      <c r="CDP13" s="233"/>
      <c r="CDQ13" s="233"/>
      <c r="CDR13" s="233"/>
      <c r="CDS13" s="233"/>
      <c r="CDT13" s="233"/>
      <c r="CDU13" s="233"/>
      <c r="CDV13" s="233"/>
      <c r="CDW13" s="233"/>
      <c r="CDX13" s="233"/>
      <c r="CDY13" s="233"/>
      <c r="CDZ13" s="233"/>
      <c r="CEA13" s="233"/>
      <c r="CEB13" s="233"/>
      <c r="CEC13" s="233"/>
      <c r="CED13" s="233"/>
      <c r="CEE13" s="233"/>
      <c r="CEF13" s="233"/>
      <c r="CEG13" s="233"/>
      <c r="CEH13" s="233"/>
      <c r="CEI13" s="233"/>
      <c r="CEJ13" s="233"/>
      <c r="CEK13" s="233"/>
      <c r="CEL13" s="233"/>
      <c r="CEM13" s="233"/>
      <c r="CEN13" s="233"/>
      <c r="CEO13" s="233"/>
      <c r="CEP13" s="233"/>
      <c r="CEQ13" s="233"/>
      <c r="CER13" s="233"/>
      <c r="CES13" s="233"/>
      <c r="CET13" s="233"/>
      <c r="CEU13" s="233"/>
      <c r="CEV13" s="233"/>
      <c r="CEW13" s="233"/>
      <c r="CEX13" s="233"/>
      <c r="CEY13" s="233"/>
      <c r="CEZ13" s="233"/>
      <c r="CFA13" s="233"/>
      <c r="CFB13" s="233"/>
      <c r="CFC13" s="233"/>
      <c r="CFD13" s="233"/>
      <c r="CFE13" s="233"/>
      <c r="CFF13" s="233"/>
      <c r="CFG13" s="233"/>
      <c r="CFH13" s="233"/>
      <c r="CFI13" s="233"/>
      <c r="CFJ13" s="233"/>
      <c r="CFK13" s="233"/>
      <c r="CFL13" s="233"/>
      <c r="CFM13" s="233"/>
      <c r="CFN13" s="233"/>
      <c r="CFO13" s="233"/>
      <c r="CFP13" s="233"/>
      <c r="CFQ13" s="233"/>
      <c r="CFR13" s="233"/>
      <c r="CFS13" s="233"/>
      <c r="CFT13" s="233"/>
      <c r="CFU13" s="233"/>
      <c r="CFV13" s="233"/>
      <c r="CFW13" s="233"/>
      <c r="CFX13" s="233"/>
      <c r="CFY13" s="233"/>
      <c r="CFZ13" s="233"/>
      <c r="CGA13" s="233"/>
      <c r="CGB13" s="233"/>
      <c r="CGC13" s="233"/>
      <c r="CGD13" s="233"/>
      <c r="CGE13" s="233"/>
      <c r="CGF13" s="233"/>
      <c r="CGG13" s="233"/>
      <c r="CGH13" s="233"/>
      <c r="CGI13" s="233"/>
      <c r="CGJ13" s="233"/>
      <c r="CGK13" s="233"/>
      <c r="CGL13" s="233"/>
      <c r="CGM13" s="233"/>
      <c r="CGN13" s="233"/>
      <c r="CGO13" s="233"/>
      <c r="CGP13" s="233"/>
      <c r="CGQ13" s="233"/>
      <c r="CGR13" s="233"/>
      <c r="CGS13" s="233"/>
      <c r="CGT13" s="233"/>
      <c r="CGU13" s="233"/>
      <c r="CGV13" s="233"/>
      <c r="CGW13" s="233"/>
      <c r="CGX13" s="233"/>
      <c r="CGY13" s="233"/>
      <c r="CGZ13" s="233"/>
      <c r="CHA13" s="233"/>
      <c r="CHB13" s="233"/>
      <c r="CHC13" s="233"/>
      <c r="CHD13" s="233"/>
      <c r="CHE13" s="233"/>
      <c r="CHF13" s="233"/>
      <c r="CHG13" s="233"/>
      <c r="CHH13" s="233"/>
      <c r="CHI13" s="233"/>
      <c r="CHJ13" s="233"/>
      <c r="CHK13" s="233"/>
      <c r="CHL13" s="233"/>
      <c r="CHM13" s="233"/>
      <c r="CHN13" s="233"/>
      <c r="CHO13" s="233"/>
      <c r="CHP13" s="233"/>
      <c r="CHQ13" s="233"/>
      <c r="CHR13" s="233"/>
      <c r="CHS13" s="233"/>
      <c r="CHT13" s="233"/>
      <c r="CHU13" s="233"/>
      <c r="CHV13" s="233"/>
      <c r="CHW13" s="233"/>
      <c r="CHX13" s="233"/>
      <c r="CHY13" s="233"/>
      <c r="CHZ13" s="233"/>
      <c r="CIA13" s="233"/>
      <c r="CIB13" s="233"/>
      <c r="CIC13" s="233"/>
      <c r="CID13" s="233"/>
      <c r="CIE13" s="233"/>
      <c r="CIF13" s="233"/>
      <c r="CIG13" s="233"/>
      <c r="CIH13" s="233"/>
      <c r="CII13" s="233"/>
      <c r="CIJ13" s="233"/>
      <c r="CIK13" s="233"/>
      <c r="CIL13" s="233"/>
      <c r="CIM13" s="233"/>
      <c r="CIN13" s="233"/>
      <c r="CIO13" s="233"/>
      <c r="CIP13" s="233"/>
      <c r="CIQ13" s="233"/>
      <c r="CIR13" s="233"/>
      <c r="CIS13" s="233"/>
      <c r="CIT13" s="233"/>
      <c r="CIU13" s="233"/>
      <c r="CIV13" s="233"/>
      <c r="CIW13" s="233"/>
      <c r="CIX13" s="233"/>
      <c r="CIY13" s="233"/>
      <c r="CIZ13" s="233"/>
      <c r="CJA13" s="233"/>
      <c r="CJB13" s="233"/>
      <c r="CJC13" s="233"/>
      <c r="CJD13" s="233"/>
      <c r="CJE13" s="233"/>
      <c r="CJF13" s="233"/>
      <c r="CJG13" s="233"/>
      <c r="CJH13" s="233"/>
      <c r="CJI13" s="233"/>
      <c r="CJJ13" s="233"/>
      <c r="CJK13" s="233"/>
      <c r="CJL13" s="233"/>
      <c r="CJM13" s="233"/>
      <c r="CJN13" s="233"/>
      <c r="CJO13" s="233"/>
      <c r="CJP13" s="233"/>
      <c r="CJQ13" s="233"/>
      <c r="CJR13" s="233"/>
      <c r="CJS13" s="233"/>
      <c r="CJT13" s="233"/>
      <c r="CJU13" s="233"/>
      <c r="CJV13" s="233"/>
      <c r="CJW13" s="233"/>
      <c r="CJX13" s="233"/>
      <c r="CJY13" s="233"/>
      <c r="CJZ13" s="233"/>
      <c r="CKA13" s="233"/>
      <c r="CKB13" s="233"/>
      <c r="CKC13" s="233"/>
      <c r="CKD13" s="233"/>
      <c r="CKE13" s="233"/>
      <c r="CKF13" s="233"/>
      <c r="CKG13" s="233"/>
      <c r="CKH13" s="233"/>
      <c r="CKI13" s="233"/>
      <c r="CKJ13" s="233"/>
      <c r="CKK13" s="233"/>
      <c r="CKL13" s="233"/>
      <c r="CKM13" s="233"/>
      <c r="CKN13" s="233"/>
      <c r="CKO13" s="233"/>
      <c r="CKP13" s="233"/>
      <c r="CKQ13" s="233"/>
      <c r="CKR13" s="233"/>
      <c r="CKS13" s="233"/>
      <c r="CKT13" s="233"/>
      <c r="CKU13" s="233"/>
      <c r="CKV13" s="233"/>
      <c r="CKW13" s="233"/>
      <c r="CKX13" s="233"/>
      <c r="CKY13" s="233"/>
      <c r="CKZ13" s="233"/>
      <c r="CLA13" s="233"/>
      <c r="CLB13" s="233"/>
      <c r="CLC13" s="233"/>
      <c r="CLD13" s="233"/>
      <c r="CLE13" s="233"/>
      <c r="CLF13" s="233"/>
      <c r="CLG13" s="233"/>
      <c r="CLH13" s="233"/>
      <c r="CLI13" s="233"/>
      <c r="CLJ13" s="233"/>
      <c r="CLK13" s="233"/>
      <c r="CLL13" s="233"/>
      <c r="CLM13" s="233"/>
      <c r="CLN13" s="233"/>
      <c r="CLO13" s="233"/>
      <c r="CLP13" s="233"/>
      <c r="CLQ13" s="233"/>
      <c r="CLR13" s="233"/>
      <c r="CLS13" s="233"/>
      <c r="CLT13" s="233"/>
      <c r="CLU13" s="233"/>
      <c r="CLV13" s="233"/>
      <c r="CLW13" s="233"/>
      <c r="CLX13" s="233"/>
      <c r="CLY13" s="233"/>
      <c r="CLZ13" s="233"/>
      <c r="CMA13" s="233"/>
      <c r="CMB13" s="233"/>
      <c r="CMC13" s="233"/>
      <c r="CMD13" s="233"/>
      <c r="CME13" s="233"/>
      <c r="CMF13" s="233"/>
      <c r="CMG13" s="233"/>
      <c r="CMH13" s="233"/>
      <c r="CMI13" s="233"/>
      <c r="CMJ13" s="233"/>
      <c r="CMK13" s="233"/>
      <c r="CML13" s="233"/>
      <c r="CMM13" s="233"/>
      <c r="CMN13" s="233"/>
      <c r="CMO13" s="233"/>
      <c r="CMP13" s="233"/>
      <c r="CMQ13" s="233"/>
      <c r="CMR13" s="233"/>
      <c r="CMS13" s="233"/>
      <c r="CMT13" s="233"/>
      <c r="CMU13" s="233"/>
      <c r="CMV13" s="233"/>
      <c r="CMW13" s="233"/>
      <c r="CMX13" s="233"/>
      <c r="CMY13" s="233"/>
      <c r="CMZ13" s="233"/>
      <c r="CNA13" s="233"/>
      <c r="CNB13" s="233"/>
      <c r="CNC13" s="233"/>
      <c r="CND13" s="233"/>
      <c r="CNE13" s="233"/>
      <c r="CNF13" s="233"/>
      <c r="CNG13" s="233"/>
      <c r="CNH13" s="233"/>
      <c r="CNI13" s="233"/>
      <c r="CNJ13" s="233"/>
      <c r="CNK13" s="233"/>
      <c r="CNL13" s="233"/>
      <c r="CNM13" s="233"/>
      <c r="CNN13" s="233"/>
      <c r="CNO13" s="233"/>
      <c r="CNP13" s="233"/>
      <c r="CNQ13" s="233"/>
      <c r="CNR13" s="233"/>
      <c r="CNS13" s="233"/>
      <c r="CNT13" s="233"/>
      <c r="CNU13" s="233"/>
      <c r="CNV13" s="233"/>
      <c r="CNW13" s="233"/>
      <c r="CNX13" s="233"/>
      <c r="CNY13" s="233"/>
      <c r="CNZ13" s="233"/>
      <c r="COA13" s="233"/>
      <c r="COB13" s="233"/>
      <c r="COC13" s="233"/>
      <c r="COD13" s="233"/>
      <c r="COE13" s="233"/>
      <c r="COF13" s="233"/>
      <c r="COG13" s="233"/>
      <c r="COH13" s="233"/>
      <c r="COI13" s="233"/>
      <c r="COJ13" s="233"/>
      <c r="COK13" s="233"/>
      <c r="COL13" s="233"/>
      <c r="COM13" s="233"/>
      <c r="CON13" s="233"/>
      <c r="COO13" s="233"/>
      <c r="COP13" s="233"/>
      <c r="COQ13" s="233"/>
      <c r="COR13" s="233"/>
      <c r="COS13" s="233"/>
      <c r="COT13" s="233"/>
      <c r="COU13" s="233"/>
      <c r="COV13" s="233"/>
      <c r="COW13" s="233"/>
      <c r="COX13" s="233"/>
      <c r="COY13" s="233"/>
      <c r="COZ13" s="233"/>
      <c r="CPA13" s="233"/>
      <c r="CPB13" s="233"/>
      <c r="CPC13" s="233"/>
      <c r="CPD13" s="233"/>
      <c r="CPE13" s="233"/>
      <c r="CPF13" s="233"/>
      <c r="CPG13" s="233"/>
      <c r="CPH13" s="233"/>
      <c r="CPI13" s="233"/>
      <c r="CPJ13" s="233"/>
      <c r="CPK13" s="233"/>
      <c r="CPL13" s="233"/>
      <c r="CPM13" s="233"/>
      <c r="CPN13" s="233"/>
      <c r="CPO13" s="233"/>
      <c r="CPP13" s="233"/>
      <c r="CPQ13" s="233"/>
      <c r="CPR13" s="233"/>
      <c r="CPS13" s="233"/>
      <c r="CPT13" s="233"/>
      <c r="CPU13" s="233"/>
      <c r="CPV13" s="233"/>
      <c r="CPW13" s="233"/>
      <c r="CPX13" s="233"/>
      <c r="CPY13" s="233"/>
      <c r="CPZ13" s="233"/>
      <c r="CQA13" s="233"/>
      <c r="CQB13" s="233"/>
      <c r="CQC13" s="233"/>
      <c r="CQD13" s="233"/>
      <c r="CQE13" s="233"/>
      <c r="CQF13" s="233"/>
      <c r="CQG13" s="233"/>
      <c r="CQH13" s="233"/>
      <c r="CQI13" s="233"/>
      <c r="CQJ13" s="233"/>
      <c r="CQK13" s="233"/>
      <c r="CQL13" s="233"/>
      <c r="CQM13" s="233"/>
      <c r="CQN13" s="233"/>
      <c r="CQO13" s="233"/>
      <c r="CQP13" s="233"/>
      <c r="CQQ13" s="233"/>
      <c r="CQR13" s="233"/>
      <c r="CQS13" s="233"/>
      <c r="CQT13" s="233"/>
      <c r="CQU13" s="233"/>
      <c r="CQV13" s="233"/>
      <c r="CQW13" s="233"/>
      <c r="CQX13" s="233"/>
      <c r="CQY13" s="233"/>
      <c r="CQZ13" s="233"/>
      <c r="CRA13" s="233"/>
      <c r="CRB13" s="233"/>
      <c r="CRC13" s="233"/>
      <c r="CRD13" s="233"/>
      <c r="CRE13" s="233"/>
      <c r="CRF13" s="233"/>
      <c r="CRG13" s="233"/>
      <c r="CRH13" s="233"/>
      <c r="CRI13" s="233"/>
      <c r="CRJ13" s="233"/>
      <c r="CRK13" s="233"/>
      <c r="CRL13" s="233"/>
      <c r="CRM13" s="233"/>
      <c r="CRN13" s="233"/>
      <c r="CRO13" s="233"/>
      <c r="CRP13" s="233"/>
      <c r="CRQ13" s="233"/>
      <c r="CRR13" s="233"/>
      <c r="CRS13" s="233"/>
      <c r="CRT13" s="233"/>
      <c r="CRU13" s="233"/>
      <c r="CRV13" s="233"/>
      <c r="CRW13" s="233"/>
      <c r="CRX13" s="233"/>
      <c r="CRY13" s="233"/>
      <c r="CRZ13" s="233"/>
      <c r="CSA13" s="233"/>
      <c r="CSB13" s="233"/>
      <c r="CSC13" s="233"/>
      <c r="CSD13" s="233"/>
      <c r="CSE13" s="233"/>
      <c r="CSF13" s="233"/>
      <c r="CSG13" s="233"/>
      <c r="CSH13" s="233"/>
      <c r="CSI13" s="233"/>
      <c r="CSJ13" s="233"/>
      <c r="CSK13" s="233"/>
      <c r="CSL13" s="233"/>
      <c r="CSM13" s="233"/>
      <c r="CSN13" s="233"/>
      <c r="CSO13" s="233"/>
      <c r="CSP13" s="233"/>
      <c r="CSQ13" s="233"/>
      <c r="CSR13" s="233"/>
      <c r="CSS13" s="233"/>
      <c r="CST13" s="233"/>
      <c r="CSU13" s="233"/>
      <c r="CSV13" s="233"/>
      <c r="CSW13" s="233"/>
      <c r="CSX13" s="233"/>
      <c r="CSY13" s="233"/>
      <c r="CSZ13" s="233"/>
      <c r="CTA13" s="233"/>
      <c r="CTB13" s="233"/>
      <c r="CTC13" s="233"/>
      <c r="CTD13" s="233"/>
      <c r="CTE13" s="233"/>
      <c r="CTF13" s="233"/>
      <c r="CTG13" s="233"/>
      <c r="CTH13" s="233"/>
      <c r="CTI13" s="233"/>
      <c r="CTJ13" s="233"/>
      <c r="CTK13" s="233"/>
      <c r="CTL13" s="233"/>
      <c r="CTM13" s="233"/>
      <c r="CTN13" s="233"/>
      <c r="CTO13" s="233"/>
      <c r="CTP13" s="233"/>
      <c r="CTQ13" s="233"/>
      <c r="CTR13" s="233"/>
      <c r="CTS13" s="233"/>
      <c r="CTT13" s="233"/>
      <c r="CTU13" s="233"/>
      <c r="CTV13" s="233"/>
      <c r="CTW13" s="233"/>
      <c r="CTX13" s="233"/>
      <c r="CTY13" s="233"/>
      <c r="CTZ13" s="233"/>
      <c r="CUA13" s="233"/>
      <c r="CUB13" s="233"/>
      <c r="CUC13" s="233"/>
      <c r="CUD13" s="233"/>
      <c r="CUE13" s="233"/>
      <c r="CUF13" s="233"/>
      <c r="CUG13" s="233"/>
      <c r="CUH13" s="233"/>
      <c r="CUI13" s="233"/>
      <c r="CUJ13" s="233"/>
      <c r="CUK13" s="233"/>
      <c r="CUL13" s="233"/>
      <c r="CUM13" s="233"/>
      <c r="CUN13" s="233"/>
      <c r="CUO13" s="233"/>
      <c r="CUP13" s="233"/>
      <c r="CUQ13" s="233"/>
      <c r="CUR13" s="233"/>
      <c r="CUS13" s="233"/>
      <c r="CUT13" s="233"/>
      <c r="CUU13" s="233"/>
      <c r="CUV13" s="233"/>
      <c r="CUW13" s="233"/>
      <c r="CUX13" s="233"/>
      <c r="CUY13" s="233"/>
      <c r="CUZ13" s="233"/>
      <c r="CVA13" s="233"/>
      <c r="CVB13" s="233"/>
      <c r="CVC13" s="233"/>
      <c r="CVD13" s="233"/>
      <c r="CVE13" s="233"/>
      <c r="CVF13" s="233"/>
      <c r="CVG13" s="233"/>
      <c r="CVH13" s="233"/>
      <c r="CVI13" s="233"/>
      <c r="CVJ13" s="233"/>
      <c r="CVK13" s="233"/>
      <c r="CVL13" s="233"/>
      <c r="CVM13" s="233"/>
      <c r="CVN13" s="233"/>
      <c r="CVO13" s="233"/>
      <c r="CVP13" s="233"/>
      <c r="CVQ13" s="233"/>
      <c r="CVR13" s="233"/>
      <c r="CVS13" s="233"/>
      <c r="CVT13" s="233"/>
      <c r="CVU13" s="233"/>
      <c r="CVV13" s="233"/>
      <c r="CVW13" s="233"/>
      <c r="CVX13" s="233"/>
      <c r="CVY13" s="233"/>
      <c r="CVZ13" s="233"/>
      <c r="CWA13" s="233"/>
      <c r="CWB13" s="233"/>
      <c r="CWC13" s="233"/>
      <c r="CWD13" s="233"/>
      <c r="CWE13" s="233"/>
      <c r="CWF13" s="233"/>
      <c r="CWG13" s="233"/>
      <c r="CWH13" s="233"/>
      <c r="CWI13" s="233"/>
      <c r="CWJ13" s="233"/>
      <c r="CWK13" s="233"/>
      <c r="CWL13" s="233"/>
      <c r="CWM13" s="233"/>
      <c r="CWN13" s="233"/>
      <c r="CWO13" s="233"/>
      <c r="CWP13" s="233"/>
      <c r="CWQ13" s="233"/>
      <c r="CWR13" s="233"/>
      <c r="CWS13" s="233"/>
      <c r="CWT13" s="233"/>
      <c r="CWU13" s="233"/>
      <c r="CWV13" s="233"/>
      <c r="CWW13" s="233"/>
      <c r="CWX13" s="233"/>
      <c r="CWY13" s="233"/>
      <c r="CWZ13" s="233"/>
      <c r="CXA13" s="233"/>
      <c r="CXB13" s="233"/>
      <c r="CXC13" s="233"/>
      <c r="CXD13" s="233"/>
      <c r="CXE13" s="233"/>
      <c r="CXF13" s="233"/>
      <c r="CXG13" s="233"/>
      <c r="CXH13" s="233"/>
      <c r="CXI13" s="233"/>
      <c r="CXJ13" s="233"/>
      <c r="CXK13" s="233"/>
      <c r="CXL13" s="233"/>
      <c r="CXM13" s="233"/>
      <c r="CXN13" s="233"/>
      <c r="CXO13" s="233"/>
      <c r="CXP13" s="233"/>
      <c r="CXQ13" s="233"/>
      <c r="CXR13" s="233"/>
      <c r="CXS13" s="233"/>
      <c r="CXT13" s="233"/>
      <c r="CXU13" s="233"/>
      <c r="CXV13" s="233"/>
      <c r="CXW13" s="233"/>
      <c r="CXX13" s="233"/>
      <c r="CXY13" s="233"/>
      <c r="CXZ13" s="233"/>
      <c r="CYA13" s="233"/>
      <c r="CYB13" s="233"/>
      <c r="CYC13" s="233"/>
      <c r="CYD13" s="233"/>
      <c r="CYE13" s="233"/>
      <c r="CYF13" s="233"/>
      <c r="CYG13" s="233"/>
      <c r="CYH13" s="233"/>
      <c r="CYI13" s="233"/>
      <c r="CYJ13" s="233"/>
      <c r="CYK13" s="233"/>
      <c r="CYL13" s="233"/>
      <c r="CYM13" s="233"/>
      <c r="CYN13" s="233"/>
      <c r="CYO13" s="233"/>
      <c r="CYP13" s="233"/>
      <c r="CYQ13" s="233"/>
      <c r="CYR13" s="233"/>
      <c r="CYS13" s="233"/>
      <c r="CYT13" s="233"/>
      <c r="CYU13" s="233"/>
      <c r="CYV13" s="233"/>
      <c r="CYW13" s="233"/>
      <c r="CYX13" s="233"/>
      <c r="CYY13" s="233"/>
      <c r="CYZ13" s="233"/>
      <c r="CZA13" s="233"/>
      <c r="CZB13" s="233"/>
      <c r="CZC13" s="233"/>
      <c r="CZD13" s="233"/>
      <c r="CZE13" s="233"/>
      <c r="CZF13" s="233"/>
      <c r="CZG13" s="233"/>
      <c r="CZH13" s="233"/>
      <c r="CZI13" s="233"/>
      <c r="CZJ13" s="233"/>
      <c r="CZK13" s="233"/>
      <c r="CZL13" s="233"/>
      <c r="CZM13" s="233"/>
      <c r="CZN13" s="233"/>
      <c r="CZO13" s="233"/>
      <c r="CZP13" s="233"/>
      <c r="CZQ13" s="233"/>
      <c r="CZR13" s="233"/>
      <c r="CZS13" s="233"/>
      <c r="CZT13" s="233"/>
      <c r="CZU13" s="233"/>
      <c r="CZV13" s="233"/>
      <c r="CZW13" s="233"/>
      <c r="CZX13" s="233"/>
      <c r="CZY13" s="233"/>
      <c r="CZZ13" s="233"/>
      <c r="DAA13" s="233"/>
      <c r="DAB13" s="233"/>
      <c r="DAC13" s="233"/>
      <c r="DAD13" s="233"/>
      <c r="DAE13" s="233"/>
      <c r="DAF13" s="233"/>
      <c r="DAG13" s="233"/>
      <c r="DAH13" s="233"/>
      <c r="DAI13" s="233"/>
      <c r="DAJ13" s="233"/>
      <c r="DAK13" s="233"/>
      <c r="DAL13" s="233"/>
      <c r="DAM13" s="233"/>
      <c r="DAN13" s="233"/>
      <c r="DAO13" s="233"/>
      <c r="DAP13" s="233"/>
      <c r="DAQ13" s="233"/>
      <c r="DAR13" s="233"/>
      <c r="DAS13" s="233"/>
      <c r="DAT13" s="233"/>
      <c r="DAU13" s="233"/>
      <c r="DAV13" s="233"/>
      <c r="DAW13" s="233"/>
      <c r="DAX13" s="233"/>
      <c r="DAY13" s="233"/>
      <c r="DAZ13" s="233"/>
      <c r="DBA13" s="233"/>
      <c r="DBB13" s="233"/>
      <c r="DBC13" s="233"/>
      <c r="DBD13" s="233"/>
      <c r="DBE13" s="233"/>
      <c r="DBF13" s="233"/>
      <c r="DBG13" s="233"/>
      <c r="DBH13" s="233"/>
      <c r="DBI13" s="233"/>
      <c r="DBJ13" s="233"/>
      <c r="DBK13" s="233"/>
      <c r="DBL13" s="233"/>
      <c r="DBM13" s="233"/>
      <c r="DBN13" s="233"/>
      <c r="DBO13" s="233"/>
      <c r="DBP13" s="233"/>
      <c r="DBQ13" s="233"/>
      <c r="DBR13" s="233"/>
      <c r="DBS13" s="233"/>
      <c r="DBT13" s="233"/>
      <c r="DBU13" s="233"/>
      <c r="DBV13" s="233"/>
      <c r="DBW13" s="233"/>
      <c r="DBX13" s="233"/>
      <c r="DBY13" s="233"/>
      <c r="DBZ13" s="233"/>
      <c r="DCA13" s="233"/>
      <c r="DCB13" s="233"/>
      <c r="DCC13" s="233"/>
      <c r="DCD13" s="233"/>
      <c r="DCE13" s="233"/>
      <c r="DCF13" s="233"/>
      <c r="DCG13" s="233"/>
      <c r="DCH13" s="233"/>
      <c r="DCI13" s="233"/>
      <c r="DCJ13" s="233"/>
      <c r="DCK13" s="233"/>
      <c r="DCL13" s="233"/>
      <c r="DCM13" s="233"/>
      <c r="DCN13" s="233"/>
      <c r="DCO13" s="233"/>
      <c r="DCP13" s="233"/>
      <c r="DCQ13" s="233"/>
      <c r="DCR13" s="233"/>
      <c r="DCS13" s="233"/>
      <c r="DCT13" s="233"/>
      <c r="DCU13" s="233"/>
      <c r="DCV13" s="233"/>
      <c r="DCW13" s="233"/>
      <c r="DCX13" s="233"/>
      <c r="DCY13" s="233"/>
      <c r="DCZ13" s="233"/>
      <c r="DDA13" s="233"/>
      <c r="DDB13" s="233"/>
      <c r="DDC13" s="233"/>
      <c r="DDD13" s="233"/>
      <c r="DDE13" s="233"/>
      <c r="DDF13" s="233"/>
      <c r="DDG13" s="233"/>
      <c r="DDH13" s="233"/>
      <c r="DDI13" s="233"/>
      <c r="DDJ13" s="233"/>
      <c r="DDK13" s="233"/>
      <c r="DDL13" s="233"/>
      <c r="DDM13" s="233"/>
      <c r="DDN13" s="233"/>
      <c r="DDO13" s="233"/>
      <c r="DDP13" s="233"/>
      <c r="DDQ13" s="233"/>
      <c r="DDR13" s="233"/>
      <c r="DDS13" s="233"/>
      <c r="DDT13" s="233"/>
      <c r="DDU13" s="233"/>
      <c r="DDV13" s="233"/>
      <c r="DDW13" s="233"/>
      <c r="DDX13" s="233"/>
      <c r="DDY13" s="233"/>
      <c r="DDZ13" s="233"/>
      <c r="DEA13" s="233"/>
      <c r="DEB13" s="233"/>
      <c r="DEC13" s="233"/>
      <c r="DED13" s="233"/>
      <c r="DEE13" s="233"/>
      <c r="DEF13" s="233"/>
      <c r="DEG13" s="233"/>
      <c r="DEH13" s="233"/>
      <c r="DEI13" s="233"/>
      <c r="DEJ13" s="233"/>
      <c r="DEK13" s="233"/>
      <c r="DEL13" s="233"/>
      <c r="DEM13" s="233"/>
      <c r="DEN13" s="233"/>
      <c r="DEO13" s="233"/>
      <c r="DEP13" s="233"/>
      <c r="DEQ13" s="233"/>
      <c r="DER13" s="233"/>
      <c r="DES13" s="233"/>
      <c r="DET13" s="233"/>
      <c r="DEU13" s="233"/>
      <c r="DEV13" s="233"/>
      <c r="DEW13" s="233"/>
      <c r="DEX13" s="233"/>
      <c r="DEY13" s="233"/>
      <c r="DEZ13" s="233"/>
      <c r="DFA13" s="233"/>
      <c r="DFB13" s="233"/>
      <c r="DFC13" s="233"/>
      <c r="DFD13" s="233"/>
      <c r="DFE13" s="233"/>
      <c r="DFF13" s="233"/>
      <c r="DFG13" s="233"/>
      <c r="DFH13" s="233"/>
      <c r="DFI13" s="233"/>
      <c r="DFJ13" s="233"/>
      <c r="DFK13" s="233"/>
      <c r="DFL13" s="233"/>
      <c r="DFM13" s="233"/>
      <c r="DFN13" s="233"/>
      <c r="DFO13" s="233"/>
      <c r="DFP13" s="233"/>
      <c r="DFQ13" s="233"/>
      <c r="DFR13" s="233"/>
      <c r="DFS13" s="233"/>
      <c r="DFT13" s="233"/>
      <c r="DFU13" s="233"/>
      <c r="DFV13" s="233"/>
      <c r="DFW13" s="233"/>
      <c r="DFX13" s="233"/>
      <c r="DFY13" s="233"/>
      <c r="DFZ13" s="233"/>
      <c r="DGA13" s="233"/>
      <c r="DGB13" s="233"/>
      <c r="DGC13" s="233"/>
      <c r="DGD13" s="233"/>
      <c r="DGE13" s="233"/>
      <c r="DGF13" s="233"/>
      <c r="DGG13" s="233"/>
      <c r="DGH13" s="233"/>
      <c r="DGI13" s="233"/>
      <c r="DGJ13" s="233"/>
      <c r="DGK13" s="233"/>
      <c r="DGL13" s="233"/>
      <c r="DGM13" s="233"/>
      <c r="DGN13" s="233"/>
      <c r="DGO13" s="233"/>
      <c r="DGP13" s="233"/>
      <c r="DGQ13" s="233"/>
      <c r="DGR13" s="233"/>
      <c r="DGS13" s="233"/>
      <c r="DGT13" s="233"/>
      <c r="DGU13" s="233"/>
      <c r="DGV13" s="233"/>
      <c r="DGW13" s="233"/>
      <c r="DGX13" s="233"/>
      <c r="DGY13" s="233"/>
      <c r="DGZ13" s="233"/>
      <c r="DHA13" s="233"/>
      <c r="DHB13" s="233"/>
      <c r="DHC13" s="233"/>
      <c r="DHD13" s="233"/>
      <c r="DHE13" s="233"/>
      <c r="DHF13" s="233"/>
      <c r="DHG13" s="233"/>
      <c r="DHH13" s="233"/>
      <c r="DHI13" s="233"/>
      <c r="DHJ13" s="233"/>
      <c r="DHK13" s="233"/>
      <c r="DHL13" s="233"/>
      <c r="DHM13" s="233"/>
      <c r="DHN13" s="233"/>
      <c r="DHO13" s="233"/>
      <c r="DHP13" s="233"/>
      <c r="DHQ13" s="233"/>
      <c r="DHR13" s="233"/>
      <c r="DHS13" s="233"/>
      <c r="DHT13" s="233"/>
      <c r="DHU13" s="233"/>
      <c r="DHV13" s="233"/>
      <c r="DHW13" s="233"/>
      <c r="DHX13" s="233"/>
      <c r="DHY13" s="233"/>
      <c r="DHZ13" s="233"/>
      <c r="DIA13" s="233"/>
      <c r="DIB13" s="233"/>
      <c r="DIC13" s="233"/>
      <c r="DID13" s="233"/>
      <c r="DIE13" s="233"/>
      <c r="DIF13" s="233"/>
      <c r="DIG13" s="233"/>
      <c r="DIH13" s="233"/>
      <c r="DII13" s="233"/>
      <c r="DIJ13" s="233"/>
      <c r="DIK13" s="233"/>
      <c r="DIL13" s="233"/>
      <c r="DIM13" s="233"/>
      <c r="DIN13" s="233"/>
      <c r="DIO13" s="233"/>
      <c r="DIP13" s="233"/>
      <c r="DIQ13" s="233"/>
      <c r="DIR13" s="233"/>
      <c r="DIS13" s="233"/>
      <c r="DIT13" s="233"/>
      <c r="DIU13" s="233"/>
      <c r="DIV13" s="233"/>
      <c r="DIW13" s="233"/>
      <c r="DIX13" s="233"/>
      <c r="DIY13" s="233"/>
      <c r="DIZ13" s="233"/>
      <c r="DJA13" s="233"/>
      <c r="DJB13" s="233"/>
      <c r="DJC13" s="233"/>
      <c r="DJD13" s="233"/>
      <c r="DJE13" s="233"/>
      <c r="DJF13" s="233"/>
      <c r="DJG13" s="233"/>
      <c r="DJH13" s="233"/>
      <c r="DJI13" s="233"/>
      <c r="DJJ13" s="233"/>
      <c r="DJK13" s="233"/>
      <c r="DJL13" s="233"/>
      <c r="DJM13" s="233"/>
      <c r="DJN13" s="233"/>
      <c r="DJO13" s="233"/>
      <c r="DJP13" s="233"/>
      <c r="DJQ13" s="233"/>
      <c r="DJR13" s="233"/>
      <c r="DJS13" s="233"/>
      <c r="DJT13" s="233"/>
      <c r="DJU13" s="233"/>
      <c r="DJV13" s="233"/>
      <c r="DJW13" s="233"/>
      <c r="DJX13" s="233"/>
      <c r="DJY13" s="233"/>
      <c r="DJZ13" s="233"/>
      <c r="DKA13" s="233"/>
      <c r="DKB13" s="233"/>
      <c r="DKC13" s="233"/>
      <c r="DKD13" s="233"/>
      <c r="DKE13" s="233"/>
      <c r="DKF13" s="233"/>
      <c r="DKG13" s="233"/>
      <c r="DKH13" s="233"/>
      <c r="DKI13" s="233"/>
      <c r="DKJ13" s="233"/>
      <c r="DKK13" s="233"/>
      <c r="DKL13" s="233"/>
      <c r="DKM13" s="233"/>
      <c r="DKN13" s="233"/>
      <c r="DKO13" s="233"/>
      <c r="DKP13" s="233"/>
      <c r="DKQ13" s="233"/>
      <c r="DKR13" s="233"/>
      <c r="DKS13" s="233"/>
      <c r="DKT13" s="233"/>
      <c r="DKU13" s="233"/>
      <c r="DKV13" s="233"/>
      <c r="DKW13" s="233"/>
      <c r="DKX13" s="233"/>
      <c r="DKY13" s="233"/>
      <c r="DKZ13" s="233"/>
      <c r="DLA13" s="233"/>
      <c r="DLB13" s="233"/>
      <c r="DLC13" s="233"/>
      <c r="DLD13" s="233"/>
      <c r="DLE13" s="233"/>
      <c r="DLF13" s="233"/>
      <c r="DLG13" s="233"/>
      <c r="DLH13" s="233"/>
      <c r="DLI13" s="233"/>
      <c r="DLJ13" s="233"/>
      <c r="DLK13" s="233"/>
      <c r="DLL13" s="233"/>
      <c r="DLM13" s="233"/>
      <c r="DLN13" s="233"/>
      <c r="DLO13" s="233"/>
      <c r="DLP13" s="233"/>
      <c r="DLQ13" s="233"/>
      <c r="DLR13" s="233"/>
      <c r="DLS13" s="233"/>
      <c r="DLT13" s="233"/>
      <c r="DLU13" s="233"/>
      <c r="DLV13" s="233"/>
      <c r="DLW13" s="233"/>
      <c r="DLX13" s="233"/>
      <c r="DLY13" s="233"/>
      <c r="DLZ13" s="233"/>
      <c r="DMA13" s="233"/>
      <c r="DMB13" s="233"/>
      <c r="DMC13" s="233"/>
      <c r="DMD13" s="233"/>
      <c r="DME13" s="233"/>
      <c r="DMF13" s="233"/>
      <c r="DMG13" s="233"/>
      <c r="DMH13" s="233"/>
      <c r="DMI13" s="233"/>
      <c r="DMJ13" s="233"/>
      <c r="DMK13" s="233"/>
      <c r="DML13" s="233"/>
      <c r="DMM13" s="233"/>
      <c r="DMN13" s="233"/>
      <c r="DMO13" s="233"/>
      <c r="DMP13" s="233"/>
      <c r="DMQ13" s="233"/>
      <c r="DMR13" s="233"/>
      <c r="DMS13" s="233"/>
      <c r="DMT13" s="233"/>
      <c r="DMU13" s="233"/>
      <c r="DMV13" s="233"/>
      <c r="DMW13" s="233"/>
      <c r="DMX13" s="233"/>
      <c r="DMY13" s="233"/>
      <c r="DMZ13" s="233"/>
      <c r="DNA13" s="233"/>
      <c r="DNB13" s="233"/>
      <c r="DNC13" s="233"/>
      <c r="DND13" s="233"/>
      <c r="DNE13" s="233"/>
      <c r="DNF13" s="233"/>
      <c r="DNG13" s="233"/>
      <c r="DNH13" s="233"/>
      <c r="DNI13" s="233"/>
      <c r="DNJ13" s="233"/>
      <c r="DNK13" s="233"/>
      <c r="DNL13" s="233"/>
      <c r="DNM13" s="233"/>
      <c r="DNN13" s="233"/>
      <c r="DNO13" s="233"/>
      <c r="DNP13" s="233"/>
      <c r="DNQ13" s="233"/>
      <c r="DNR13" s="233"/>
      <c r="DNS13" s="233"/>
      <c r="DNT13" s="233"/>
      <c r="DNU13" s="233"/>
      <c r="DNV13" s="233"/>
      <c r="DNW13" s="233"/>
      <c r="DNX13" s="233"/>
      <c r="DNY13" s="233"/>
      <c r="DNZ13" s="233"/>
      <c r="DOA13" s="233"/>
      <c r="DOB13" s="233"/>
      <c r="DOC13" s="233"/>
      <c r="DOD13" s="233"/>
      <c r="DOE13" s="233"/>
      <c r="DOF13" s="233"/>
      <c r="DOG13" s="233"/>
      <c r="DOH13" s="233"/>
      <c r="DOI13" s="233"/>
      <c r="DOJ13" s="233"/>
      <c r="DOK13" s="233"/>
      <c r="DOL13" s="233"/>
      <c r="DOM13" s="233"/>
      <c r="DON13" s="233"/>
      <c r="DOO13" s="233"/>
      <c r="DOP13" s="233"/>
      <c r="DOQ13" s="233"/>
      <c r="DOR13" s="233"/>
      <c r="DOS13" s="233"/>
      <c r="DOT13" s="233"/>
      <c r="DOU13" s="233"/>
      <c r="DOV13" s="233"/>
      <c r="DOW13" s="233"/>
      <c r="DOX13" s="233"/>
      <c r="DOY13" s="233"/>
      <c r="DOZ13" s="233"/>
      <c r="DPA13" s="233"/>
      <c r="DPB13" s="233"/>
      <c r="DPC13" s="233"/>
      <c r="DPD13" s="233"/>
      <c r="DPE13" s="233"/>
      <c r="DPF13" s="233"/>
      <c r="DPG13" s="233"/>
      <c r="DPH13" s="233"/>
      <c r="DPI13" s="233"/>
      <c r="DPJ13" s="233"/>
      <c r="DPK13" s="233"/>
      <c r="DPL13" s="233"/>
      <c r="DPM13" s="233"/>
      <c r="DPN13" s="233"/>
      <c r="DPO13" s="233"/>
      <c r="DPP13" s="233"/>
      <c r="DPQ13" s="233"/>
      <c r="DPR13" s="233"/>
      <c r="DPS13" s="233"/>
      <c r="DPT13" s="233"/>
      <c r="DPU13" s="233"/>
      <c r="DPV13" s="233"/>
      <c r="DPW13" s="233"/>
      <c r="DPX13" s="233"/>
      <c r="DPY13" s="233"/>
      <c r="DPZ13" s="233"/>
      <c r="DQA13" s="233"/>
      <c r="DQB13" s="233"/>
      <c r="DQC13" s="233"/>
      <c r="DQD13" s="233"/>
      <c r="DQE13" s="233"/>
      <c r="DQF13" s="233"/>
      <c r="DQG13" s="233"/>
      <c r="DQH13" s="233"/>
      <c r="DQI13" s="233"/>
      <c r="DQJ13" s="233"/>
      <c r="DQK13" s="233"/>
      <c r="DQL13" s="233"/>
      <c r="DQM13" s="233"/>
      <c r="DQN13" s="233"/>
      <c r="DQO13" s="233"/>
      <c r="DQP13" s="233"/>
      <c r="DQQ13" s="233"/>
      <c r="DQR13" s="233"/>
      <c r="DQS13" s="233"/>
      <c r="DQT13" s="233"/>
      <c r="DQU13" s="233"/>
      <c r="DQV13" s="233"/>
      <c r="DQW13" s="233"/>
      <c r="DQX13" s="233"/>
      <c r="DQY13" s="233"/>
      <c r="DQZ13" s="233"/>
      <c r="DRA13" s="233"/>
      <c r="DRB13" s="233"/>
      <c r="DRC13" s="233"/>
      <c r="DRD13" s="233"/>
      <c r="DRE13" s="233"/>
      <c r="DRF13" s="233"/>
      <c r="DRG13" s="233"/>
      <c r="DRH13" s="233"/>
      <c r="DRI13" s="233"/>
      <c r="DRJ13" s="233"/>
      <c r="DRK13" s="233"/>
      <c r="DRL13" s="233"/>
      <c r="DRM13" s="233"/>
      <c r="DRN13" s="233"/>
      <c r="DRO13" s="233"/>
      <c r="DRP13" s="233"/>
      <c r="DRQ13" s="233"/>
      <c r="DRR13" s="233"/>
      <c r="DRS13" s="233"/>
      <c r="DRT13" s="233"/>
      <c r="DRU13" s="233"/>
      <c r="DRV13" s="233"/>
      <c r="DRW13" s="233"/>
      <c r="DRX13" s="233"/>
      <c r="DRY13" s="233"/>
      <c r="DRZ13" s="233"/>
      <c r="DSA13" s="233"/>
      <c r="DSB13" s="233"/>
      <c r="DSC13" s="233"/>
      <c r="DSD13" s="233"/>
      <c r="DSE13" s="233"/>
      <c r="DSF13" s="233"/>
      <c r="DSG13" s="233"/>
      <c r="DSH13" s="233"/>
      <c r="DSI13" s="233"/>
      <c r="DSJ13" s="233"/>
      <c r="DSK13" s="233"/>
      <c r="DSL13" s="233"/>
      <c r="DSM13" s="233"/>
      <c r="DSN13" s="233"/>
      <c r="DSO13" s="233"/>
      <c r="DSP13" s="233"/>
      <c r="DSQ13" s="233"/>
      <c r="DSR13" s="233"/>
      <c r="DSS13" s="233"/>
      <c r="DST13" s="233"/>
      <c r="DSU13" s="233"/>
      <c r="DSV13" s="233"/>
      <c r="DSW13" s="233"/>
      <c r="DSX13" s="233"/>
      <c r="DSY13" s="233"/>
      <c r="DSZ13" s="233"/>
      <c r="DTA13" s="233"/>
      <c r="DTB13" s="233"/>
      <c r="DTC13" s="233"/>
      <c r="DTD13" s="233"/>
      <c r="DTE13" s="233"/>
      <c r="DTF13" s="233"/>
      <c r="DTG13" s="233"/>
      <c r="DTH13" s="233"/>
      <c r="DTI13" s="233"/>
      <c r="DTJ13" s="233"/>
      <c r="DTK13" s="233"/>
      <c r="DTL13" s="233"/>
      <c r="DTM13" s="233"/>
      <c r="DTN13" s="233"/>
      <c r="DTO13" s="233"/>
      <c r="DTP13" s="233"/>
      <c r="DTQ13" s="233"/>
      <c r="DTR13" s="233"/>
      <c r="DTS13" s="233"/>
      <c r="DTT13" s="233"/>
      <c r="DTU13" s="233"/>
      <c r="DTV13" s="233"/>
      <c r="DTW13" s="233"/>
      <c r="DTX13" s="233"/>
      <c r="DTY13" s="233"/>
      <c r="DTZ13" s="233"/>
      <c r="DUA13" s="233"/>
      <c r="DUB13" s="233"/>
      <c r="DUC13" s="233"/>
      <c r="DUD13" s="233"/>
      <c r="DUE13" s="233"/>
      <c r="DUF13" s="233"/>
      <c r="DUG13" s="233"/>
      <c r="DUH13" s="233"/>
      <c r="DUI13" s="233"/>
      <c r="DUJ13" s="233"/>
      <c r="DUK13" s="233"/>
      <c r="DUL13" s="233"/>
      <c r="DUM13" s="233"/>
      <c r="DUN13" s="233"/>
      <c r="DUO13" s="233"/>
      <c r="DUP13" s="233"/>
      <c r="DUQ13" s="233"/>
      <c r="DUR13" s="233"/>
      <c r="DUS13" s="233"/>
      <c r="DUT13" s="233"/>
      <c r="DUU13" s="233"/>
      <c r="DUV13" s="233"/>
      <c r="DUW13" s="233"/>
      <c r="DUX13" s="233"/>
      <c r="DUY13" s="233"/>
      <c r="DUZ13" s="233"/>
      <c r="DVA13" s="233"/>
      <c r="DVB13" s="233"/>
      <c r="DVC13" s="233"/>
      <c r="DVD13" s="233"/>
      <c r="DVE13" s="233"/>
      <c r="DVF13" s="233"/>
      <c r="DVG13" s="233"/>
      <c r="DVH13" s="233"/>
      <c r="DVI13" s="233"/>
      <c r="DVJ13" s="233"/>
      <c r="DVK13" s="233"/>
      <c r="DVL13" s="233"/>
      <c r="DVM13" s="233"/>
      <c r="DVN13" s="233"/>
      <c r="DVO13" s="233"/>
      <c r="DVP13" s="233"/>
      <c r="DVQ13" s="233"/>
      <c r="DVR13" s="233"/>
      <c r="DVS13" s="233"/>
      <c r="DVT13" s="233"/>
      <c r="DVU13" s="233"/>
      <c r="DVV13" s="233"/>
      <c r="DVW13" s="233"/>
      <c r="DVX13" s="233"/>
      <c r="DVY13" s="233"/>
      <c r="DVZ13" s="233"/>
      <c r="DWA13" s="233"/>
      <c r="DWB13" s="233"/>
      <c r="DWC13" s="233"/>
      <c r="DWD13" s="233"/>
      <c r="DWE13" s="233"/>
      <c r="DWF13" s="233"/>
      <c r="DWG13" s="233"/>
      <c r="DWH13" s="233"/>
      <c r="DWI13" s="233"/>
      <c r="DWJ13" s="233"/>
      <c r="DWK13" s="233"/>
      <c r="DWL13" s="233"/>
      <c r="DWM13" s="233"/>
      <c r="DWN13" s="233"/>
      <c r="DWO13" s="233"/>
      <c r="DWP13" s="233"/>
      <c r="DWQ13" s="233"/>
      <c r="DWR13" s="233"/>
      <c r="DWS13" s="233"/>
      <c r="DWT13" s="233"/>
      <c r="DWU13" s="233"/>
      <c r="DWV13" s="233"/>
      <c r="DWW13" s="233"/>
      <c r="DWX13" s="233"/>
      <c r="DWY13" s="233"/>
      <c r="DWZ13" s="233"/>
      <c r="DXA13" s="233"/>
      <c r="DXB13" s="233"/>
      <c r="DXC13" s="233"/>
      <c r="DXD13" s="233"/>
      <c r="DXE13" s="233"/>
      <c r="DXF13" s="233"/>
      <c r="DXG13" s="233"/>
      <c r="DXH13" s="233"/>
      <c r="DXI13" s="233"/>
      <c r="DXJ13" s="233"/>
      <c r="DXK13" s="233"/>
      <c r="DXL13" s="233"/>
      <c r="DXM13" s="233"/>
      <c r="DXN13" s="233"/>
      <c r="DXO13" s="233"/>
      <c r="DXP13" s="233"/>
      <c r="DXQ13" s="233"/>
      <c r="DXR13" s="233"/>
      <c r="DXS13" s="233"/>
      <c r="DXT13" s="233"/>
      <c r="DXU13" s="233"/>
      <c r="DXV13" s="233"/>
      <c r="DXW13" s="233"/>
      <c r="DXX13" s="233"/>
      <c r="DXY13" s="233"/>
      <c r="DXZ13" s="233"/>
      <c r="DYA13" s="233"/>
      <c r="DYB13" s="233"/>
      <c r="DYC13" s="233"/>
      <c r="DYD13" s="233"/>
      <c r="DYE13" s="233"/>
      <c r="DYF13" s="233"/>
      <c r="DYG13" s="233"/>
      <c r="DYH13" s="233"/>
      <c r="DYI13" s="233"/>
      <c r="DYJ13" s="233"/>
      <c r="DYK13" s="233"/>
      <c r="DYL13" s="233"/>
      <c r="DYM13" s="233"/>
      <c r="DYN13" s="233"/>
      <c r="DYO13" s="233"/>
      <c r="DYP13" s="233"/>
      <c r="DYQ13" s="233"/>
      <c r="DYR13" s="233"/>
      <c r="DYS13" s="233"/>
      <c r="DYT13" s="233"/>
      <c r="DYU13" s="233"/>
      <c r="DYV13" s="233"/>
      <c r="DYW13" s="233"/>
      <c r="DYX13" s="233"/>
      <c r="DYY13" s="233"/>
      <c r="DYZ13" s="233"/>
      <c r="DZA13" s="233"/>
      <c r="DZB13" s="233"/>
      <c r="DZC13" s="233"/>
      <c r="DZD13" s="233"/>
      <c r="DZE13" s="233"/>
      <c r="DZF13" s="233"/>
      <c r="DZG13" s="233"/>
      <c r="DZH13" s="233"/>
      <c r="DZI13" s="233"/>
      <c r="DZJ13" s="233"/>
      <c r="DZK13" s="233"/>
      <c r="DZL13" s="233"/>
      <c r="DZM13" s="233"/>
      <c r="DZN13" s="233"/>
      <c r="DZO13" s="233"/>
      <c r="DZP13" s="233"/>
      <c r="DZQ13" s="233"/>
      <c r="DZR13" s="233"/>
      <c r="DZS13" s="233"/>
      <c r="DZT13" s="233"/>
      <c r="DZU13" s="233"/>
      <c r="DZV13" s="233"/>
      <c r="DZW13" s="233"/>
      <c r="DZX13" s="233"/>
      <c r="DZY13" s="233"/>
      <c r="DZZ13" s="233"/>
      <c r="EAA13" s="233"/>
      <c r="EAB13" s="233"/>
      <c r="EAC13" s="233"/>
      <c r="EAD13" s="233"/>
      <c r="EAE13" s="233"/>
      <c r="EAF13" s="233"/>
      <c r="EAG13" s="233"/>
      <c r="EAH13" s="233"/>
      <c r="EAI13" s="233"/>
      <c r="EAJ13" s="233"/>
      <c r="EAK13" s="233"/>
      <c r="EAL13" s="233"/>
      <c r="EAM13" s="233"/>
      <c r="EAN13" s="233"/>
      <c r="EAO13" s="233"/>
      <c r="EAP13" s="233"/>
      <c r="EAQ13" s="233"/>
      <c r="EAR13" s="233"/>
      <c r="EAS13" s="233"/>
      <c r="EAT13" s="233"/>
      <c r="EAU13" s="233"/>
      <c r="EAV13" s="233"/>
      <c r="EAW13" s="233"/>
      <c r="EAX13" s="233"/>
      <c r="EAY13" s="233"/>
      <c r="EAZ13" s="233"/>
      <c r="EBA13" s="233"/>
      <c r="EBB13" s="233"/>
      <c r="EBC13" s="233"/>
      <c r="EBD13" s="233"/>
      <c r="EBE13" s="233"/>
      <c r="EBF13" s="233"/>
      <c r="EBG13" s="233"/>
      <c r="EBH13" s="233"/>
      <c r="EBI13" s="233"/>
      <c r="EBJ13" s="233"/>
      <c r="EBK13" s="233"/>
      <c r="EBL13" s="233"/>
      <c r="EBM13" s="233"/>
      <c r="EBN13" s="233"/>
      <c r="EBO13" s="233"/>
      <c r="EBP13" s="233"/>
      <c r="EBQ13" s="233"/>
      <c r="EBR13" s="233"/>
      <c r="EBS13" s="233"/>
      <c r="EBT13" s="233"/>
      <c r="EBU13" s="233"/>
      <c r="EBV13" s="233"/>
      <c r="EBW13" s="233"/>
      <c r="EBX13" s="233"/>
      <c r="EBY13" s="233"/>
      <c r="EBZ13" s="233"/>
      <c r="ECA13" s="233"/>
      <c r="ECB13" s="233"/>
      <c r="ECC13" s="233"/>
      <c r="ECD13" s="233"/>
      <c r="ECE13" s="233"/>
      <c r="ECF13" s="233"/>
      <c r="ECG13" s="233"/>
      <c r="ECH13" s="233"/>
      <c r="ECI13" s="233"/>
      <c r="ECJ13" s="233"/>
      <c r="ECK13" s="233"/>
      <c r="ECL13" s="233"/>
      <c r="ECM13" s="233"/>
      <c r="ECN13" s="233"/>
      <c r="ECO13" s="233"/>
      <c r="ECP13" s="233"/>
      <c r="ECQ13" s="233"/>
      <c r="ECR13" s="233"/>
      <c r="ECS13" s="233"/>
      <c r="ECT13" s="233"/>
      <c r="ECU13" s="233"/>
      <c r="ECV13" s="233"/>
      <c r="ECW13" s="233"/>
      <c r="ECX13" s="233"/>
      <c r="ECY13" s="233"/>
      <c r="ECZ13" s="233"/>
      <c r="EDA13" s="233"/>
      <c r="EDB13" s="233"/>
      <c r="EDC13" s="233"/>
      <c r="EDD13" s="233"/>
      <c r="EDE13" s="233"/>
      <c r="EDF13" s="233"/>
      <c r="EDG13" s="233"/>
      <c r="EDH13" s="233"/>
      <c r="EDI13" s="233"/>
      <c r="EDJ13" s="233"/>
      <c r="EDK13" s="233"/>
      <c r="EDL13" s="233"/>
      <c r="EDM13" s="233"/>
      <c r="EDN13" s="233"/>
      <c r="EDO13" s="233"/>
      <c r="EDP13" s="233"/>
      <c r="EDQ13" s="233"/>
      <c r="EDR13" s="233"/>
      <c r="EDS13" s="233"/>
      <c r="EDT13" s="233"/>
      <c r="EDU13" s="233"/>
      <c r="EDV13" s="233"/>
      <c r="EDW13" s="233"/>
      <c r="EDX13" s="233"/>
      <c r="EDY13" s="233"/>
      <c r="EDZ13" s="233"/>
      <c r="EEA13" s="233"/>
      <c r="EEB13" s="233"/>
      <c r="EEC13" s="233"/>
      <c r="EED13" s="233"/>
      <c r="EEE13" s="233"/>
      <c r="EEF13" s="233"/>
      <c r="EEG13" s="233"/>
      <c r="EEH13" s="233"/>
      <c r="EEI13" s="233"/>
      <c r="EEJ13" s="233"/>
      <c r="EEK13" s="233"/>
      <c r="EEL13" s="233"/>
      <c r="EEM13" s="233"/>
      <c r="EEN13" s="233"/>
      <c r="EEO13" s="233"/>
      <c r="EEP13" s="233"/>
      <c r="EEQ13" s="233"/>
      <c r="EER13" s="233"/>
      <c r="EES13" s="233"/>
      <c r="EET13" s="233"/>
      <c r="EEU13" s="233"/>
      <c r="EEV13" s="233"/>
      <c r="EEW13" s="233"/>
      <c r="EEX13" s="233"/>
      <c r="EEY13" s="233"/>
      <c r="EEZ13" s="233"/>
      <c r="EFA13" s="233"/>
      <c r="EFB13" s="233"/>
      <c r="EFC13" s="233"/>
      <c r="EFD13" s="233"/>
      <c r="EFE13" s="233"/>
      <c r="EFF13" s="233"/>
      <c r="EFG13" s="233"/>
      <c r="EFH13" s="233"/>
      <c r="EFI13" s="233"/>
      <c r="EFJ13" s="233"/>
      <c r="EFK13" s="233"/>
      <c r="EFL13" s="233"/>
      <c r="EFM13" s="233"/>
      <c r="EFN13" s="233"/>
      <c r="EFO13" s="233"/>
      <c r="EFP13" s="233"/>
      <c r="EFQ13" s="233"/>
      <c r="EFR13" s="233"/>
      <c r="EFS13" s="233"/>
      <c r="EFT13" s="233"/>
      <c r="EFU13" s="233"/>
      <c r="EFV13" s="233"/>
      <c r="EFW13" s="233"/>
      <c r="EFX13" s="233"/>
      <c r="EFY13" s="233"/>
      <c r="EFZ13" s="233"/>
      <c r="EGA13" s="233"/>
      <c r="EGB13" s="233"/>
      <c r="EGC13" s="233"/>
      <c r="EGD13" s="233"/>
      <c r="EGE13" s="233"/>
      <c r="EGF13" s="233"/>
      <c r="EGG13" s="233"/>
      <c r="EGH13" s="233"/>
      <c r="EGI13" s="233"/>
      <c r="EGJ13" s="233"/>
      <c r="EGK13" s="233"/>
      <c r="EGL13" s="233"/>
      <c r="EGM13" s="233"/>
      <c r="EGN13" s="233"/>
      <c r="EGO13" s="233"/>
      <c r="EGP13" s="233"/>
      <c r="EGQ13" s="233"/>
      <c r="EGR13" s="233"/>
      <c r="EGS13" s="233"/>
      <c r="EGT13" s="233"/>
      <c r="EGU13" s="233"/>
      <c r="EGV13" s="233"/>
      <c r="EGW13" s="233"/>
      <c r="EGX13" s="233"/>
      <c r="EGY13" s="233"/>
      <c r="EGZ13" s="233"/>
      <c r="EHA13" s="233"/>
      <c r="EHB13" s="233"/>
      <c r="EHC13" s="233"/>
      <c r="EHD13" s="233"/>
      <c r="EHE13" s="233"/>
      <c r="EHF13" s="233"/>
      <c r="EHG13" s="233"/>
      <c r="EHH13" s="233"/>
      <c r="EHI13" s="233"/>
      <c r="EHJ13" s="233"/>
      <c r="EHK13" s="233"/>
      <c r="EHL13" s="233"/>
      <c r="EHM13" s="233"/>
      <c r="EHN13" s="233"/>
      <c r="EHO13" s="233"/>
      <c r="EHP13" s="233"/>
      <c r="EHQ13" s="233"/>
      <c r="EHR13" s="233"/>
      <c r="EHS13" s="233"/>
      <c r="EHT13" s="233"/>
      <c r="EHU13" s="233"/>
      <c r="EHV13" s="233"/>
      <c r="EHW13" s="233"/>
      <c r="EHX13" s="233"/>
      <c r="EHY13" s="233"/>
      <c r="EHZ13" s="233"/>
      <c r="EIA13" s="233"/>
      <c r="EIB13" s="233"/>
      <c r="EIC13" s="233"/>
      <c r="EID13" s="233"/>
      <c r="EIE13" s="233"/>
      <c r="EIF13" s="233"/>
      <c r="EIG13" s="233"/>
      <c r="EIH13" s="233"/>
      <c r="EII13" s="233"/>
      <c r="EIJ13" s="233"/>
      <c r="EIK13" s="233"/>
      <c r="EIL13" s="233"/>
      <c r="EIM13" s="233"/>
      <c r="EIN13" s="233"/>
      <c r="EIO13" s="233"/>
      <c r="EIP13" s="233"/>
      <c r="EIQ13" s="233"/>
      <c r="EIR13" s="233"/>
      <c r="EIS13" s="233"/>
      <c r="EIT13" s="233"/>
      <c r="EIU13" s="233"/>
      <c r="EIV13" s="233"/>
      <c r="EIW13" s="233"/>
      <c r="EIX13" s="233"/>
      <c r="EIY13" s="233"/>
      <c r="EIZ13" s="233"/>
      <c r="EJA13" s="233"/>
      <c r="EJB13" s="233"/>
      <c r="EJC13" s="233"/>
      <c r="EJD13" s="233"/>
      <c r="EJE13" s="233"/>
      <c r="EJF13" s="233"/>
      <c r="EJG13" s="233"/>
      <c r="EJH13" s="233"/>
      <c r="EJI13" s="233"/>
      <c r="EJJ13" s="233"/>
      <c r="EJK13" s="233"/>
      <c r="EJL13" s="233"/>
      <c r="EJM13" s="233"/>
      <c r="EJN13" s="233"/>
      <c r="EJO13" s="233"/>
      <c r="EJP13" s="233"/>
      <c r="EJQ13" s="233"/>
      <c r="EJR13" s="233"/>
      <c r="EJS13" s="233"/>
      <c r="EJT13" s="233"/>
      <c r="EJU13" s="233"/>
      <c r="EJV13" s="233"/>
      <c r="EJW13" s="233"/>
      <c r="EJX13" s="233"/>
      <c r="EJY13" s="233"/>
      <c r="EJZ13" s="233"/>
      <c r="EKA13" s="233"/>
      <c r="EKB13" s="233"/>
      <c r="EKC13" s="233"/>
      <c r="EKD13" s="233"/>
      <c r="EKE13" s="233"/>
      <c r="EKF13" s="233"/>
      <c r="EKG13" s="233"/>
      <c r="EKH13" s="233"/>
      <c r="EKI13" s="233"/>
      <c r="EKJ13" s="233"/>
      <c r="EKK13" s="233"/>
      <c r="EKL13" s="233"/>
      <c r="EKM13" s="233"/>
      <c r="EKN13" s="233"/>
      <c r="EKO13" s="233"/>
      <c r="EKP13" s="233"/>
      <c r="EKQ13" s="233"/>
      <c r="EKR13" s="233"/>
      <c r="EKS13" s="233"/>
      <c r="EKT13" s="233"/>
      <c r="EKU13" s="233"/>
      <c r="EKV13" s="233"/>
      <c r="EKW13" s="233"/>
      <c r="EKX13" s="233"/>
      <c r="EKY13" s="233"/>
      <c r="EKZ13" s="233"/>
      <c r="ELA13" s="233"/>
      <c r="ELB13" s="233"/>
      <c r="ELC13" s="233"/>
      <c r="ELD13" s="233"/>
      <c r="ELE13" s="233"/>
      <c r="ELF13" s="233"/>
      <c r="ELG13" s="233"/>
      <c r="ELH13" s="233"/>
      <c r="ELI13" s="233"/>
      <c r="ELJ13" s="233"/>
      <c r="ELK13" s="233"/>
      <c r="ELL13" s="233"/>
      <c r="ELM13" s="233"/>
      <c r="ELN13" s="233"/>
      <c r="ELO13" s="233"/>
      <c r="ELP13" s="233"/>
      <c r="ELQ13" s="233"/>
      <c r="ELR13" s="233"/>
      <c r="ELS13" s="233"/>
      <c r="ELT13" s="233"/>
      <c r="ELU13" s="233"/>
      <c r="ELV13" s="233"/>
      <c r="ELW13" s="233"/>
      <c r="ELX13" s="233"/>
      <c r="ELY13" s="233"/>
      <c r="ELZ13" s="233"/>
      <c r="EMA13" s="233"/>
      <c r="EMB13" s="233"/>
      <c r="EMC13" s="233"/>
      <c r="EMD13" s="233"/>
      <c r="EME13" s="233"/>
      <c r="EMF13" s="233"/>
      <c r="EMG13" s="233"/>
      <c r="EMH13" s="233"/>
      <c r="EMI13" s="233"/>
      <c r="EMJ13" s="233"/>
      <c r="EMK13" s="233"/>
      <c r="EML13" s="233"/>
      <c r="EMM13" s="233"/>
      <c r="EMN13" s="233"/>
      <c r="EMO13" s="233"/>
      <c r="EMP13" s="233"/>
      <c r="EMQ13" s="233"/>
      <c r="EMR13" s="233"/>
      <c r="EMS13" s="233"/>
      <c r="EMT13" s="233"/>
      <c r="EMU13" s="233"/>
      <c r="EMV13" s="233"/>
      <c r="EMW13" s="233"/>
      <c r="EMX13" s="233"/>
      <c r="EMY13" s="233"/>
      <c r="EMZ13" s="233"/>
      <c r="ENA13" s="233"/>
      <c r="ENB13" s="233"/>
      <c r="ENC13" s="233"/>
      <c r="END13" s="233"/>
      <c r="ENE13" s="233"/>
      <c r="ENF13" s="233"/>
      <c r="ENG13" s="233"/>
      <c r="ENH13" s="233"/>
      <c r="ENI13" s="233"/>
      <c r="ENJ13" s="233"/>
      <c r="ENK13" s="233"/>
      <c r="ENL13" s="233"/>
      <c r="ENM13" s="233"/>
      <c r="ENN13" s="233"/>
      <c r="ENO13" s="233"/>
      <c r="ENP13" s="233"/>
      <c r="ENQ13" s="233"/>
      <c r="ENR13" s="233"/>
      <c r="ENS13" s="233"/>
      <c r="ENT13" s="233"/>
      <c r="ENU13" s="233"/>
      <c r="ENV13" s="233"/>
      <c r="ENW13" s="233"/>
      <c r="ENX13" s="233"/>
      <c r="ENY13" s="233"/>
      <c r="ENZ13" s="233"/>
      <c r="EOA13" s="233"/>
      <c r="EOB13" s="233"/>
      <c r="EOC13" s="233"/>
      <c r="EOD13" s="233"/>
      <c r="EOE13" s="233"/>
      <c r="EOF13" s="233"/>
      <c r="EOG13" s="233"/>
      <c r="EOH13" s="233"/>
      <c r="EOI13" s="233"/>
      <c r="EOJ13" s="233"/>
      <c r="EOK13" s="233"/>
      <c r="EOL13" s="233"/>
      <c r="EOM13" s="233"/>
      <c r="EON13" s="233"/>
      <c r="EOO13" s="233"/>
      <c r="EOP13" s="233"/>
      <c r="EOQ13" s="233"/>
      <c r="EOR13" s="233"/>
      <c r="EOS13" s="233"/>
      <c r="EOT13" s="233"/>
      <c r="EOU13" s="233"/>
      <c r="EOV13" s="233"/>
      <c r="EOW13" s="233"/>
      <c r="EOX13" s="233"/>
      <c r="EOY13" s="233"/>
      <c r="EOZ13" s="233"/>
      <c r="EPA13" s="233"/>
      <c r="EPB13" s="233"/>
      <c r="EPC13" s="233"/>
      <c r="EPD13" s="233"/>
      <c r="EPE13" s="233"/>
      <c r="EPF13" s="233"/>
      <c r="EPG13" s="233"/>
      <c r="EPH13" s="233"/>
      <c r="EPI13" s="233"/>
      <c r="EPJ13" s="233"/>
      <c r="EPK13" s="233"/>
      <c r="EPL13" s="233"/>
      <c r="EPM13" s="233"/>
      <c r="EPN13" s="233"/>
      <c r="EPO13" s="233"/>
      <c r="EPP13" s="233"/>
      <c r="EPQ13" s="233"/>
      <c r="EPR13" s="233"/>
      <c r="EPS13" s="233"/>
      <c r="EPT13" s="233"/>
      <c r="EPU13" s="233"/>
      <c r="EPV13" s="233"/>
      <c r="EPW13" s="233"/>
      <c r="EPX13" s="233"/>
      <c r="EPY13" s="233"/>
      <c r="EPZ13" s="233"/>
      <c r="EQA13" s="233"/>
      <c r="EQB13" s="233"/>
      <c r="EQC13" s="233"/>
      <c r="EQD13" s="233"/>
      <c r="EQE13" s="233"/>
      <c r="EQF13" s="233"/>
      <c r="EQG13" s="233"/>
      <c r="EQH13" s="233"/>
      <c r="EQI13" s="233"/>
      <c r="EQJ13" s="233"/>
      <c r="EQK13" s="233"/>
      <c r="EQL13" s="233"/>
      <c r="EQM13" s="233"/>
      <c r="EQN13" s="233"/>
      <c r="EQO13" s="233"/>
      <c r="EQP13" s="233"/>
      <c r="EQQ13" s="233"/>
      <c r="EQR13" s="233"/>
      <c r="EQS13" s="233"/>
      <c r="EQT13" s="233"/>
      <c r="EQU13" s="233"/>
      <c r="EQV13" s="233"/>
      <c r="EQW13" s="233"/>
      <c r="EQX13" s="233"/>
      <c r="EQY13" s="233"/>
      <c r="EQZ13" s="233"/>
      <c r="ERA13" s="233"/>
      <c r="ERB13" s="233"/>
      <c r="ERC13" s="233"/>
      <c r="ERD13" s="233"/>
      <c r="ERE13" s="233"/>
      <c r="ERF13" s="233"/>
      <c r="ERG13" s="233"/>
      <c r="ERH13" s="233"/>
      <c r="ERI13" s="233"/>
      <c r="ERJ13" s="233"/>
      <c r="ERK13" s="233"/>
      <c r="ERL13" s="233"/>
      <c r="ERM13" s="233"/>
      <c r="ERN13" s="233"/>
      <c r="ERO13" s="233"/>
      <c r="ERP13" s="233"/>
      <c r="ERQ13" s="233"/>
      <c r="ERR13" s="233"/>
      <c r="ERS13" s="233"/>
      <c r="ERT13" s="233"/>
      <c r="ERU13" s="233"/>
      <c r="ERV13" s="233"/>
      <c r="ERW13" s="233"/>
      <c r="ERX13" s="233"/>
      <c r="ERY13" s="233"/>
      <c r="ERZ13" s="233"/>
      <c r="ESA13" s="233"/>
      <c r="ESB13" s="233"/>
      <c r="ESC13" s="233"/>
      <c r="ESD13" s="233"/>
      <c r="ESE13" s="233"/>
      <c r="ESF13" s="233"/>
      <c r="ESG13" s="233"/>
      <c r="ESH13" s="233"/>
      <c r="ESI13" s="233"/>
      <c r="ESJ13" s="233"/>
      <c r="ESK13" s="233"/>
      <c r="ESL13" s="233"/>
      <c r="ESM13" s="233"/>
      <c r="ESN13" s="233"/>
      <c r="ESO13" s="233"/>
      <c r="ESP13" s="233"/>
      <c r="ESQ13" s="233"/>
      <c r="ESR13" s="233"/>
      <c r="ESS13" s="233"/>
      <c r="EST13" s="233"/>
      <c r="ESU13" s="233"/>
      <c r="ESV13" s="233"/>
      <c r="ESW13" s="233"/>
      <c r="ESX13" s="233"/>
      <c r="ESY13" s="233"/>
      <c r="ESZ13" s="233"/>
      <c r="ETA13" s="233"/>
      <c r="ETB13" s="233"/>
      <c r="ETC13" s="233"/>
      <c r="ETD13" s="233"/>
      <c r="ETE13" s="233"/>
      <c r="ETF13" s="233"/>
      <c r="ETG13" s="233"/>
      <c r="ETH13" s="233"/>
      <c r="ETI13" s="233"/>
      <c r="ETJ13" s="233"/>
      <c r="ETK13" s="233"/>
      <c r="ETL13" s="233"/>
      <c r="ETM13" s="233"/>
      <c r="ETN13" s="233"/>
      <c r="ETO13" s="233"/>
      <c r="ETP13" s="233"/>
      <c r="ETQ13" s="233"/>
      <c r="ETR13" s="233"/>
      <c r="ETS13" s="233"/>
      <c r="ETT13" s="233"/>
      <c r="ETU13" s="233"/>
      <c r="ETV13" s="233"/>
      <c r="ETW13" s="233"/>
      <c r="ETX13" s="233"/>
      <c r="ETY13" s="233"/>
      <c r="ETZ13" s="233"/>
      <c r="EUA13" s="233"/>
      <c r="EUB13" s="233"/>
      <c r="EUC13" s="233"/>
      <c r="EUD13" s="233"/>
      <c r="EUE13" s="233"/>
      <c r="EUF13" s="233"/>
      <c r="EUG13" s="233"/>
      <c r="EUH13" s="233"/>
      <c r="EUI13" s="233"/>
      <c r="EUJ13" s="233"/>
      <c r="EUK13" s="233"/>
      <c r="EUL13" s="233"/>
      <c r="EUM13" s="233"/>
      <c r="EUN13" s="233"/>
      <c r="EUO13" s="233"/>
      <c r="EUP13" s="233"/>
      <c r="EUQ13" s="233"/>
      <c r="EUR13" s="233"/>
      <c r="EUS13" s="233"/>
      <c r="EUT13" s="233"/>
      <c r="EUU13" s="233"/>
      <c r="EUV13" s="233"/>
      <c r="EUW13" s="233"/>
      <c r="EUX13" s="233"/>
      <c r="EUY13" s="233"/>
      <c r="EUZ13" s="233"/>
      <c r="EVA13" s="233"/>
      <c r="EVB13" s="233"/>
      <c r="EVC13" s="233"/>
      <c r="EVD13" s="233"/>
      <c r="EVE13" s="233"/>
      <c r="EVF13" s="233"/>
      <c r="EVG13" s="233"/>
      <c r="EVH13" s="233"/>
      <c r="EVI13" s="233"/>
      <c r="EVJ13" s="233"/>
      <c r="EVK13" s="233"/>
      <c r="EVL13" s="233"/>
      <c r="EVM13" s="233"/>
      <c r="EVN13" s="233"/>
      <c r="EVO13" s="233"/>
      <c r="EVP13" s="233"/>
      <c r="EVQ13" s="233"/>
      <c r="EVR13" s="233"/>
      <c r="EVS13" s="233"/>
      <c r="EVT13" s="233"/>
      <c r="EVU13" s="233"/>
      <c r="EVV13" s="233"/>
      <c r="EVW13" s="233"/>
      <c r="EVX13" s="233"/>
      <c r="EVY13" s="233"/>
      <c r="EVZ13" s="233"/>
      <c r="EWA13" s="233"/>
      <c r="EWB13" s="233"/>
      <c r="EWC13" s="233"/>
      <c r="EWD13" s="233"/>
      <c r="EWE13" s="233"/>
      <c r="EWF13" s="233"/>
      <c r="EWG13" s="233"/>
      <c r="EWH13" s="233"/>
      <c r="EWI13" s="233"/>
      <c r="EWJ13" s="233"/>
      <c r="EWK13" s="233"/>
      <c r="EWL13" s="233"/>
      <c r="EWM13" s="233"/>
      <c r="EWN13" s="233"/>
      <c r="EWO13" s="233"/>
      <c r="EWP13" s="233"/>
      <c r="EWQ13" s="233"/>
      <c r="EWR13" s="233"/>
      <c r="EWS13" s="233"/>
      <c r="EWT13" s="233"/>
      <c r="EWU13" s="233"/>
      <c r="EWV13" s="233"/>
      <c r="EWW13" s="233"/>
      <c r="EWX13" s="233"/>
      <c r="EWY13" s="233"/>
      <c r="EWZ13" s="233"/>
      <c r="EXA13" s="233"/>
      <c r="EXB13" s="233"/>
      <c r="EXC13" s="233"/>
      <c r="EXD13" s="233"/>
      <c r="EXE13" s="233"/>
      <c r="EXF13" s="233"/>
      <c r="EXG13" s="233"/>
      <c r="EXH13" s="233"/>
      <c r="EXI13" s="233"/>
      <c r="EXJ13" s="233"/>
      <c r="EXK13" s="233"/>
      <c r="EXL13" s="233"/>
      <c r="EXM13" s="233"/>
      <c r="EXN13" s="233"/>
      <c r="EXO13" s="233"/>
      <c r="EXP13" s="233"/>
      <c r="EXQ13" s="233"/>
      <c r="EXR13" s="233"/>
      <c r="EXS13" s="233"/>
      <c r="EXT13" s="233"/>
      <c r="EXU13" s="233"/>
      <c r="EXV13" s="233"/>
      <c r="EXW13" s="233"/>
      <c r="EXX13" s="233"/>
      <c r="EXY13" s="233"/>
      <c r="EXZ13" s="233"/>
      <c r="EYA13" s="233"/>
      <c r="EYB13" s="233"/>
      <c r="EYC13" s="233"/>
      <c r="EYD13" s="233"/>
      <c r="EYE13" s="233"/>
      <c r="EYF13" s="233"/>
      <c r="EYG13" s="233"/>
      <c r="EYH13" s="233"/>
      <c r="EYI13" s="233"/>
      <c r="EYJ13" s="233"/>
      <c r="EYK13" s="233"/>
      <c r="EYL13" s="233"/>
      <c r="EYM13" s="233"/>
      <c r="EYN13" s="233"/>
      <c r="EYO13" s="233"/>
      <c r="EYP13" s="233"/>
      <c r="EYQ13" s="233"/>
      <c r="EYR13" s="233"/>
      <c r="EYS13" s="233"/>
      <c r="EYT13" s="233"/>
      <c r="EYU13" s="233"/>
      <c r="EYV13" s="233"/>
      <c r="EYW13" s="233"/>
      <c r="EYX13" s="233"/>
      <c r="EYY13" s="233"/>
      <c r="EYZ13" s="233"/>
      <c r="EZA13" s="233"/>
      <c r="EZB13" s="233"/>
      <c r="EZC13" s="233"/>
      <c r="EZD13" s="233"/>
      <c r="EZE13" s="233"/>
      <c r="EZF13" s="233"/>
      <c r="EZG13" s="233"/>
      <c r="EZH13" s="233"/>
      <c r="EZI13" s="233"/>
      <c r="EZJ13" s="233"/>
      <c r="EZK13" s="233"/>
      <c r="EZL13" s="233"/>
      <c r="EZM13" s="233"/>
      <c r="EZN13" s="233"/>
      <c r="EZO13" s="233"/>
      <c r="EZP13" s="233"/>
      <c r="EZQ13" s="233"/>
      <c r="EZR13" s="233"/>
      <c r="EZS13" s="233"/>
      <c r="EZT13" s="233"/>
      <c r="EZU13" s="233"/>
      <c r="EZV13" s="233"/>
      <c r="EZW13" s="233"/>
      <c r="EZX13" s="233"/>
      <c r="EZY13" s="233"/>
      <c r="EZZ13" s="233"/>
      <c r="FAA13" s="233"/>
      <c r="FAB13" s="233"/>
      <c r="FAC13" s="233"/>
      <c r="FAD13" s="233"/>
      <c r="FAE13" s="233"/>
      <c r="FAF13" s="233"/>
      <c r="FAG13" s="233"/>
      <c r="FAH13" s="233"/>
      <c r="FAI13" s="233"/>
      <c r="FAJ13" s="233"/>
      <c r="FAK13" s="233"/>
      <c r="FAL13" s="233"/>
      <c r="FAM13" s="233"/>
      <c r="FAN13" s="233"/>
      <c r="FAO13" s="233"/>
      <c r="FAP13" s="233"/>
      <c r="FAQ13" s="233"/>
      <c r="FAR13" s="233"/>
      <c r="FAS13" s="233"/>
      <c r="FAT13" s="233"/>
      <c r="FAU13" s="233"/>
      <c r="FAV13" s="233"/>
      <c r="FAW13" s="233"/>
      <c r="FAX13" s="233"/>
      <c r="FAY13" s="233"/>
      <c r="FAZ13" s="233"/>
      <c r="FBA13" s="233"/>
      <c r="FBB13" s="233"/>
      <c r="FBC13" s="233"/>
      <c r="FBD13" s="233"/>
      <c r="FBE13" s="233"/>
      <c r="FBF13" s="233"/>
      <c r="FBG13" s="233"/>
      <c r="FBH13" s="233"/>
      <c r="FBI13" s="233"/>
      <c r="FBJ13" s="233"/>
      <c r="FBK13" s="233"/>
      <c r="FBL13" s="233"/>
      <c r="FBM13" s="233"/>
      <c r="FBN13" s="233"/>
      <c r="FBO13" s="233"/>
      <c r="FBP13" s="233"/>
      <c r="FBQ13" s="233"/>
      <c r="FBR13" s="233"/>
      <c r="FBS13" s="233"/>
      <c r="FBT13" s="233"/>
      <c r="FBU13" s="233"/>
      <c r="FBV13" s="233"/>
      <c r="FBW13" s="233"/>
      <c r="FBX13" s="233"/>
      <c r="FBY13" s="233"/>
      <c r="FBZ13" s="233"/>
      <c r="FCA13" s="233"/>
      <c r="FCB13" s="233"/>
      <c r="FCC13" s="233"/>
      <c r="FCD13" s="233"/>
      <c r="FCE13" s="233"/>
      <c r="FCF13" s="233"/>
      <c r="FCG13" s="233"/>
      <c r="FCH13" s="233"/>
      <c r="FCI13" s="233"/>
      <c r="FCJ13" s="233"/>
      <c r="FCK13" s="233"/>
      <c r="FCL13" s="233"/>
      <c r="FCM13" s="233"/>
      <c r="FCN13" s="233"/>
      <c r="FCO13" s="233"/>
      <c r="FCP13" s="233"/>
      <c r="FCQ13" s="233"/>
      <c r="FCR13" s="233"/>
      <c r="FCS13" s="233"/>
      <c r="FCT13" s="233"/>
      <c r="FCU13" s="233"/>
      <c r="FCV13" s="233"/>
      <c r="FCW13" s="233"/>
      <c r="FCX13" s="233"/>
      <c r="FCY13" s="233"/>
      <c r="FCZ13" s="233"/>
      <c r="FDA13" s="233"/>
      <c r="FDB13" s="233"/>
      <c r="FDC13" s="233"/>
      <c r="FDD13" s="233"/>
      <c r="FDE13" s="233"/>
      <c r="FDF13" s="233"/>
      <c r="FDG13" s="233"/>
      <c r="FDH13" s="233"/>
      <c r="FDI13" s="233"/>
      <c r="FDJ13" s="233"/>
      <c r="FDK13" s="233"/>
      <c r="FDL13" s="233"/>
      <c r="FDM13" s="233"/>
      <c r="FDN13" s="233"/>
      <c r="FDO13" s="233"/>
      <c r="FDP13" s="233"/>
      <c r="FDQ13" s="233"/>
      <c r="FDR13" s="233"/>
      <c r="FDS13" s="233"/>
      <c r="FDT13" s="233"/>
      <c r="FDU13" s="233"/>
      <c r="FDV13" s="233"/>
      <c r="FDW13" s="233"/>
      <c r="FDX13" s="233"/>
      <c r="FDY13" s="233"/>
      <c r="FDZ13" s="233"/>
      <c r="FEA13" s="233"/>
      <c r="FEB13" s="233"/>
      <c r="FEC13" s="233"/>
      <c r="FED13" s="233"/>
      <c r="FEE13" s="233"/>
      <c r="FEF13" s="233"/>
      <c r="FEG13" s="233"/>
      <c r="FEH13" s="233"/>
      <c r="FEI13" s="233"/>
      <c r="FEJ13" s="233"/>
      <c r="FEK13" s="233"/>
      <c r="FEL13" s="233"/>
      <c r="FEM13" s="233"/>
      <c r="FEN13" s="233"/>
      <c r="FEO13" s="233"/>
      <c r="FEP13" s="233"/>
      <c r="FEQ13" s="233"/>
      <c r="FER13" s="233"/>
      <c r="FES13" s="233"/>
      <c r="FET13" s="233"/>
      <c r="FEU13" s="233"/>
      <c r="FEV13" s="233"/>
      <c r="FEW13" s="233"/>
      <c r="FEX13" s="233"/>
      <c r="FEY13" s="233"/>
      <c r="FEZ13" s="233"/>
      <c r="FFA13" s="233"/>
      <c r="FFB13" s="233"/>
      <c r="FFC13" s="233"/>
      <c r="FFD13" s="233"/>
      <c r="FFE13" s="233"/>
      <c r="FFF13" s="233"/>
      <c r="FFG13" s="233"/>
      <c r="FFH13" s="233"/>
      <c r="FFI13" s="233"/>
      <c r="FFJ13" s="233"/>
      <c r="FFK13" s="233"/>
      <c r="FFL13" s="233"/>
      <c r="FFM13" s="233"/>
      <c r="FFN13" s="233"/>
      <c r="FFO13" s="233"/>
      <c r="FFP13" s="233"/>
      <c r="FFQ13" s="233"/>
      <c r="FFR13" s="233"/>
      <c r="FFS13" s="233"/>
      <c r="FFT13" s="233"/>
      <c r="FFU13" s="233"/>
      <c r="FFV13" s="233"/>
      <c r="FFW13" s="233"/>
      <c r="FFX13" s="233"/>
      <c r="FFY13" s="233"/>
      <c r="FFZ13" s="233"/>
      <c r="FGA13" s="233"/>
      <c r="FGB13" s="233"/>
      <c r="FGC13" s="233"/>
      <c r="FGD13" s="233"/>
      <c r="FGE13" s="233"/>
      <c r="FGF13" s="233"/>
      <c r="FGG13" s="233"/>
      <c r="FGH13" s="233"/>
      <c r="FGI13" s="233"/>
      <c r="FGJ13" s="233"/>
      <c r="FGK13" s="233"/>
      <c r="FGL13" s="233"/>
      <c r="FGM13" s="233"/>
      <c r="FGN13" s="233"/>
      <c r="FGO13" s="233"/>
      <c r="FGP13" s="233"/>
      <c r="FGQ13" s="233"/>
      <c r="FGR13" s="233"/>
      <c r="FGS13" s="233"/>
      <c r="FGT13" s="233"/>
      <c r="FGU13" s="233"/>
      <c r="FGV13" s="233"/>
      <c r="FGW13" s="233"/>
      <c r="FGX13" s="233"/>
      <c r="FGY13" s="233"/>
      <c r="FGZ13" s="233"/>
      <c r="FHA13" s="233"/>
      <c r="FHB13" s="233"/>
      <c r="FHC13" s="233"/>
      <c r="FHD13" s="233"/>
      <c r="FHE13" s="233"/>
      <c r="FHF13" s="233"/>
      <c r="FHG13" s="233"/>
      <c r="FHH13" s="233"/>
      <c r="FHI13" s="233"/>
      <c r="FHJ13" s="233"/>
      <c r="FHK13" s="233"/>
      <c r="FHL13" s="233"/>
      <c r="FHM13" s="233"/>
      <c r="FHN13" s="233"/>
      <c r="FHO13" s="233"/>
      <c r="FHP13" s="233"/>
      <c r="FHQ13" s="233"/>
      <c r="FHR13" s="233"/>
      <c r="FHS13" s="233"/>
      <c r="FHT13" s="233"/>
      <c r="FHU13" s="233"/>
      <c r="FHV13" s="233"/>
      <c r="FHW13" s="233"/>
      <c r="FHX13" s="233"/>
      <c r="FHY13" s="233"/>
      <c r="FHZ13" s="233"/>
      <c r="FIA13" s="233"/>
      <c r="FIB13" s="233"/>
      <c r="FIC13" s="233"/>
      <c r="FID13" s="233"/>
      <c r="FIE13" s="233"/>
      <c r="FIF13" s="233"/>
      <c r="FIG13" s="233"/>
      <c r="FIH13" s="233"/>
      <c r="FII13" s="233"/>
      <c r="FIJ13" s="233"/>
      <c r="FIK13" s="233"/>
      <c r="FIL13" s="233"/>
      <c r="FIM13" s="233"/>
      <c r="FIN13" s="233"/>
      <c r="FIO13" s="233"/>
      <c r="FIP13" s="233"/>
      <c r="FIQ13" s="233"/>
      <c r="FIR13" s="233"/>
      <c r="FIS13" s="233"/>
      <c r="FIT13" s="233"/>
      <c r="FIU13" s="233"/>
      <c r="FIV13" s="233"/>
      <c r="FIW13" s="233"/>
      <c r="FIX13" s="233"/>
      <c r="FIY13" s="233"/>
      <c r="FIZ13" s="233"/>
      <c r="FJA13" s="233"/>
      <c r="FJB13" s="233"/>
      <c r="FJC13" s="233"/>
      <c r="FJD13" s="233"/>
      <c r="FJE13" s="233"/>
      <c r="FJF13" s="233"/>
      <c r="FJG13" s="233"/>
      <c r="FJH13" s="233"/>
      <c r="FJI13" s="233"/>
      <c r="FJJ13" s="233"/>
      <c r="FJK13" s="233"/>
      <c r="FJL13" s="233"/>
      <c r="FJM13" s="233"/>
      <c r="FJN13" s="233"/>
      <c r="FJO13" s="233"/>
      <c r="FJP13" s="233"/>
      <c r="FJQ13" s="233"/>
      <c r="FJR13" s="233"/>
      <c r="FJS13" s="233"/>
      <c r="FJT13" s="233"/>
      <c r="FJU13" s="233"/>
      <c r="FJV13" s="233"/>
      <c r="FJW13" s="233"/>
      <c r="FJX13" s="233"/>
      <c r="FJY13" s="233"/>
      <c r="FJZ13" s="233"/>
      <c r="FKA13" s="233"/>
      <c r="FKB13" s="233"/>
      <c r="FKC13" s="233"/>
      <c r="FKD13" s="233"/>
      <c r="FKE13" s="233"/>
      <c r="FKF13" s="233"/>
      <c r="FKG13" s="233"/>
      <c r="FKH13" s="233"/>
      <c r="FKI13" s="233"/>
      <c r="FKJ13" s="233"/>
      <c r="FKK13" s="233"/>
      <c r="FKL13" s="233"/>
      <c r="FKM13" s="233"/>
      <c r="FKN13" s="233"/>
      <c r="FKO13" s="233"/>
      <c r="FKP13" s="233"/>
      <c r="FKQ13" s="233"/>
      <c r="FKR13" s="233"/>
      <c r="FKS13" s="233"/>
      <c r="FKT13" s="233"/>
      <c r="FKU13" s="233"/>
      <c r="FKV13" s="233"/>
      <c r="FKW13" s="233"/>
      <c r="FKX13" s="233"/>
      <c r="FKY13" s="233"/>
      <c r="FKZ13" s="233"/>
      <c r="FLA13" s="233"/>
      <c r="FLB13" s="233"/>
      <c r="FLC13" s="233"/>
      <c r="FLD13" s="233"/>
      <c r="FLE13" s="233"/>
      <c r="FLF13" s="233"/>
      <c r="FLG13" s="233"/>
      <c r="FLH13" s="233"/>
      <c r="FLI13" s="233"/>
      <c r="FLJ13" s="233"/>
      <c r="FLK13" s="233"/>
      <c r="FLL13" s="233"/>
      <c r="FLM13" s="233"/>
      <c r="FLN13" s="233"/>
      <c r="FLO13" s="233"/>
      <c r="FLP13" s="233"/>
      <c r="FLQ13" s="233"/>
      <c r="FLR13" s="233"/>
      <c r="FLS13" s="233"/>
      <c r="FLT13" s="233"/>
      <c r="FLU13" s="233"/>
      <c r="FLV13" s="233"/>
      <c r="FLW13" s="233"/>
      <c r="FLX13" s="233"/>
      <c r="FLY13" s="233"/>
      <c r="FLZ13" s="233"/>
      <c r="FMA13" s="233"/>
      <c r="FMB13" s="233"/>
      <c r="FMC13" s="233"/>
      <c r="FMD13" s="233"/>
      <c r="FME13" s="233"/>
      <c r="FMF13" s="233"/>
      <c r="FMG13" s="233"/>
      <c r="FMH13" s="233"/>
      <c r="FMI13" s="233"/>
      <c r="FMJ13" s="233"/>
      <c r="FMK13" s="233"/>
      <c r="FML13" s="233"/>
      <c r="FMM13" s="233"/>
      <c r="FMN13" s="233"/>
      <c r="FMO13" s="233"/>
      <c r="FMP13" s="233"/>
      <c r="FMQ13" s="233"/>
      <c r="FMR13" s="233"/>
      <c r="FMS13" s="233"/>
      <c r="FMT13" s="233"/>
      <c r="FMU13" s="233"/>
      <c r="FMV13" s="233"/>
      <c r="FMW13" s="233"/>
      <c r="FMX13" s="233"/>
      <c r="FMY13" s="233"/>
      <c r="FMZ13" s="233"/>
      <c r="FNA13" s="233"/>
      <c r="FNB13" s="233"/>
      <c r="FNC13" s="233"/>
      <c r="FND13" s="233"/>
      <c r="FNE13" s="233"/>
      <c r="FNF13" s="233"/>
      <c r="FNG13" s="233"/>
      <c r="FNH13" s="233"/>
      <c r="FNI13" s="233"/>
      <c r="FNJ13" s="233"/>
      <c r="FNK13" s="233"/>
      <c r="FNL13" s="233"/>
      <c r="FNM13" s="233"/>
      <c r="FNN13" s="233"/>
      <c r="FNO13" s="233"/>
      <c r="FNP13" s="233"/>
      <c r="FNQ13" s="233"/>
      <c r="FNR13" s="233"/>
      <c r="FNS13" s="233"/>
      <c r="FNT13" s="233"/>
      <c r="FNU13" s="233"/>
      <c r="FNV13" s="233"/>
      <c r="FNW13" s="233"/>
      <c r="FNX13" s="233"/>
      <c r="FNY13" s="233"/>
      <c r="FNZ13" s="233"/>
      <c r="FOA13" s="233"/>
      <c r="FOB13" s="233"/>
      <c r="FOC13" s="233"/>
      <c r="FOD13" s="233"/>
      <c r="FOE13" s="233"/>
      <c r="FOF13" s="233"/>
      <c r="FOG13" s="233"/>
      <c r="FOH13" s="233"/>
      <c r="FOI13" s="233"/>
      <c r="FOJ13" s="233"/>
      <c r="FOK13" s="233"/>
      <c r="FOL13" s="233"/>
      <c r="FOM13" s="233"/>
      <c r="FON13" s="233"/>
      <c r="FOO13" s="233"/>
      <c r="FOP13" s="233"/>
      <c r="FOQ13" s="233"/>
      <c r="FOR13" s="233"/>
      <c r="FOS13" s="233"/>
      <c r="FOT13" s="233"/>
      <c r="FOU13" s="233"/>
      <c r="FOV13" s="233"/>
      <c r="FOW13" s="233"/>
      <c r="FOX13" s="233"/>
      <c r="FOY13" s="233"/>
      <c r="FOZ13" s="233"/>
      <c r="FPA13" s="233"/>
      <c r="FPB13" s="233"/>
      <c r="FPC13" s="233"/>
      <c r="FPD13" s="233"/>
      <c r="FPE13" s="233"/>
      <c r="FPF13" s="233"/>
      <c r="FPG13" s="233"/>
      <c r="FPH13" s="233"/>
      <c r="FPI13" s="233"/>
      <c r="FPJ13" s="233"/>
      <c r="FPK13" s="233"/>
      <c r="FPL13" s="233"/>
      <c r="FPM13" s="233"/>
      <c r="FPN13" s="233"/>
      <c r="FPO13" s="233"/>
      <c r="FPP13" s="233"/>
      <c r="FPQ13" s="233"/>
      <c r="FPR13" s="233"/>
      <c r="FPS13" s="233"/>
      <c r="FPT13" s="233"/>
      <c r="FPU13" s="233"/>
      <c r="FPV13" s="233"/>
      <c r="FPW13" s="233"/>
      <c r="FPX13" s="233"/>
      <c r="FPY13" s="233"/>
      <c r="FPZ13" s="233"/>
      <c r="FQA13" s="233"/>
      <c r="FQB13" s="233"/>
      <c r="FQC13" s="233"/>
      <c r="FQD13" s="233"/>
      <c r="FQE13" s="233"/>
      <c r="FQF13" s="233"/>
      <c r="FQG13" s="233"/>
      <c r="FQH13" s="233"/>
      <c r="FQI13" s="233"/>
      <c r="FQJ13" s="233"/>
      <c r="FQK13" s="233"/>
      <c r="FQL13" s="233"/>
      <c r="FQM13" s="233"/>
      <c r="FQN13" s="233"/>
      <c r="FQO13" s="233"/>
      <c r="FQP13" s="233"/>
      <c r="FQQ13" s="233"/>
      <c r="FQR13" s="233"/>
      <c r="FQS13" s="233"/>
      <c r="FQT13" s="233"/>
      <c r="FQU13" s="233"/>
      <c r="FQV13" s="233"/>
      <c r="FQW13" s="233"/>
      <c r="FQX13" s="233"/>
      <c r="FQY13" s="233"/>
      <c r="FQZ13" s="233"/>
      <c r="FRA13" s="233"/>
      <c r="FRB13" s="233"/>
      <c r="FRC13" s="233"/>
      <c r="FRD13" s="233"/>
      <c r="FRE13" s="233"/>
      <c r="FRF13" s="233"/>
      <c r="FRG13" s="233"/>
      <c r="FRH13" s="233"/>
      <c r="FRI13" s="233"/>
      <c r="FRJ13" s="233"/>
      <c r="FRK13" s="233"/>
      <c r="FRL13" s="233"/>
      <c r="FRM13" s="233"/>
      <c r="FRN13" s="233"/>
      <c r="FRO13" s="233"/>
      <c r="FRP13" s="233"/>
      <c r="FRQ13" s="233"/>
      <c r="FRR13" s="233"/>
      <c r="FRS13" s="233"/>
      <c r="FRT13" s="233"/>
      <c r="FRU13" s="233"/>
      <c r="FRV13" s="233"/>
      <c r="FRW13" s="233"/>
      <c r="FRX13" s="233"/>
      <c r="FRY13" s="233"/>
      <c r="FRZ13" s="233"/>
      <c r="FSA13" s="233"/>
      <c r="FSB13" s="233"/>
      <c r="FSC13" s="233"/>
      <c r="FSD13" s="233"/>
      <c r="FSE13" s="233"/>
      <c r="FSF13" s="233"/>
      <c r="FSG13" s="233"/>
      <c r="FSH13" s="233"/>
      <c r="FSI13" s="233"/>
      <c r="FSJ13" s="233"/>
      <c r="FSK13" s="233"/>
      <c r="FSL13" s="233"/>
      <c r="FSM13" s="233"/>
      <c r="FSN13" s="233"/>
      <c r="FSO13" s="233"/>
      <c r="FSP13" s="233"/>
      <c r="FSQ13" s="233"/>
      <c r="FSR13" s="233"/>
      <c r="FSS13" s="233"/>
      <c r="FST13" s="233"/>
      <c r="FSU13" s="233"/>
      <c r="FSV13" s="233"/>
      <c r="FSW13" s="233"/>
      <c r="FSX13" s="233"/>
      <c r="FSY13" s="233"/>
      <c r="FSZ13" s="233"/>
      <c r="FTA13" s="233"/>
      <c r="FTB13" s="233"/>
      <c r="FTC13" s="233"/>
      <c r="FTD13" s="233"/>
      <c r="FTE13" s="233"/>
      <c r="FTF13" s="233"/>
      <c r="FTG13" s="233"/>
      <c r="FTH13" s="233"/>
      <c r="FTI13" s="233"/>
      <c r="FTJ13" s="233"/>
      <c r="FTK13" s="233"/>
      <c r="FTL13" s="233"/>
      <c r="FTM13" s="233"/>
      <c r="FTN13" s="233"/>
      <c r="FTO13" s="233"/>
      <c r="FTP13" s="233"/>
      <c r="FTQ13" s="233"/>
      <c r="FTR13" s="233"/>
      <c r="FTS13" s="233"/>
      <c r="FTT13" s="233"/>
      <c r="FTU13" s="233"/>
      <c r="FTV13" s="233"/>
      <c r="FTW13" s="233"/>
      <c r="FTX13" s="233"/>
      <c r="FTY13" s="233"/>
      <c r="FTZ13" s="233"/>
      <c r="FUA13" s="233"/>
      <c r="FUB13" s="233"/>
      <c r="FUC13" s="233"/>
      <c r="FUD13" s="233"/>
      <c r="FUE13" s="233"/>
      <c r="FUF13" s="233"/>
      <c r="FUG13" s="233"/>
      <c r="FUH13" s="233"/>
      <c r="FUI13" s="233"/>
      <c r="FUJ13" s="233"/>
      <c r="FUK13" s="233"/>
      <c r="FUL13" s="233"/>
      <c r="FUM13" s="233"/>
      <c r="FUN13" s="233"/>
      <c r="FUO13" s="233"/>
      <c r="FUP13" s="233"/>
      <c r="FUQ13" s="233"/>
      <c r="FUR13" s="233"/>
      <c r="FUS13" s="233"/>
      <c r="FUT13" s="233"/>
      <c r="FUU13" s="233"/>
      <c r="FUV13" s="233"/>
      <c r="FUW13" s="233"/>
      <c r="FUX13" s="233"/>
      <c r="FUY13" s="233"/>
      <c r="FUZ13" s="233"/>
      <c r="FVA13" s="233"/>
      <c r="FVB13" s="233"/>
      <c r="FVC13" s="233"/>
      <c r="FVD13" s="233"/>
      <c r="FVE13" s="233"/>
      <c r="FVF13" s="233"/>
      <c r="FVG13" s="233"/>
      <c r="FVH13" s="233"/>
      <c r="FVI13" s="233"/>
      <c r="FVJ13" s="233"/>
      <c r="FVK13" s="233"/>
      <c r="FVL13" s="233"/>
      <c r="FVM13" s="233"/>
      <c r="FVN13" s="233"/>
      <c r="FVO13" s="233"/>
      <c r="FVP13" s="233"/>
      <c r="FVQ13" s="233"/>
      <c r="FVR13" s="233"/>
      <c r="FVS13" s="233"/>
      <c r="FVT13" s="233"/>
      <c r="FVU13" s="233"/>
      <c r="FVV13" s="233"/>
      <c r="FVW13" s="233"/>
      <c r="FVX13" s="233"/>
      <c r="FVY13" s="233"/>
      <c r="FVZ13" s="233"/>
      <c r="FWA13" s="233"/>
      <c r="FWB13" s="233"/>
      <c r="FWC13" s="233"/>
      <c r="FWD13" s="233"/>
      <c r="FWE13" s="233"/>
      <c r="FWF13" s="233"/>
      <c r="FWG13" s="233"/>
      <c r="FWH13" s="233"/>
      <c r="FWI13" s="233"/>
      <c r="FWJ13" s="233"/>
      <c r="FWK13" s="233"/>
      <c r="FWL13" s="233"/>
      <c r="FWM13" s="233"/>
      <c r="FWN13" s="233"/>
      <c r="FWO13" s="233"/>
      <c r="FWP13" s="233"/>
      <c r="FWQ13" s="233"/>
      <c r="FWR13" s="233"/>
      <c r="FWS13" s="233"/>
      <c r="FWT13" s="233"/>
      <c r="FWU13" s="233"/>
      <c r="FWV13" s="233"/>
      <c r="FWW13" s="233"/>
      <c r="FWX13" s="233"/>
      <c r="FWY13" s="233"/>
      <c r="FWZ13" s="233"/>
      <c r="FXA13" s="233"/>
      <c r="FXB13" s="233"/>
      <c r="FXC13" s="233"/>
      <c r="FXD13" s="233"/>
      <c r="FXE13" s="233"/>
      <c r="FXF13" s="233"/>
      <c r="FXG13" s="233"/>
      <c r="FXH13" s="233"/>
      <c r="FXI13" s="233"/>
      <c r="FXJ13" s="233"/>
      <c r="FXK13" s="233"/>
      <c r="FXL13" s="233"/>
      <c r="FXM13" s="233"/>
      <c r="FXN13" s="233"/>
      <c r="FXO13" s="233"/>
      <c r="FXP13" s="233"/>
      <c r="FXQ13" s="233"/>
      <c r="FXR13" s="233"/>
      <c r="FXS13" s="233"/>
      <c r="FXT13" s="233"/>
      <c r="FXU13" s="233"/>
      <c r="FXV13" s="233"/>
      <c r="FXW13" s="233"/>
      <c r="FXX13" s="233"/>
      <c r="FXY13" s="233"/>
      <c r="FXZ13" s="233"/>
      <c r="FYA13" s="233"/>
      <c r="FYB13" s="233"/>
      <c r="FYC13" s="233"/>
      <c r="FYD13" s="233"/>
      <c r="FYE13" s="233"/>
      <c r="FYF13" s="233"/>
      <c r="FYG13" s="233"/>
      <c r="FYH13" s="233"/>
      <c r="FYI13" s="233"/>
      <c r="FYJ13" s="233"/>
      <c r="FYK13" s="233"/>
      <c r="FYL13" s="233"/>
      <c r="FYM13" s="233"/>
      <c r="FYN13" s="233"/>
      <c r="FYO13" s="233"/>
      <c r="FYP13" s="233"/>
      <c r="FYQ13" s="233"/>
      <c r="FYR13" s="233"/>
      <c r="FYS13" s="233"/>
      <c r="FYT13" s="233"/>
      <c r="FYU13" s="233"/>
      <c r="FYV13" s="233"/>
      <c r="FYW13" s="233"/>
      <c r="FYX13" s="233"/>
      <c r="FYY13" s="233"/>
      <c r="FYZ13" s="233"/>
      <c r="FZA13" s="233"/>
      <c r="FZB13" s="233"/>
      <c r="FZC13" s="233"/>
      <c r="FZD13" s="233"/>
      <c r="FZE13" s="233"/>
      <c r="FZF13" s="233"/>
      <c r="FZG13" s="233"/>
      <c r="FZH13" s="233"/>
      <c r="FZI13" s="233"/>
      <c r="FZJ13" s="233"/>
      <c r="FZK13" s="233"/>
      <c r="FZL13" s="233"/>
      <c r="FZM13" s="233"/>
      <c r="FZN13" s="233"/>
      <c r="FZO13" s="233"/>
      <c r="FZP13" s="233"/>
      <c r="FZQ13" s="233"/>
      <c r="FZR13" s="233"/>
      <c r="FZS13" s="233"/>
      <c r="FZT13" s="233"/>
      <c r="FZU13" s="233"/>
      <c r="FZV13" s="233"/>
      <c r="FZW13" s="233"/>
      <c r="FZX13" s="233"/>
      <c r="FZY13" s="233"/>
      <c r="FZZ13" s="233"/>
      <c r="GAA13" s="233"/>
      <c r="GAB13" s="233"/>
      <c r="GAC13" s="233"/>
      <c r="GAD13" s="233"/>
      <c r="GAE13" s="233"/>
      <c r="GAF13" s="233"/>
      <c r="GAG13" s="233"/>
      <c r="GAH13" s="233"/>
      <c r="GAI13" s="233"/>
      <c r="GAJ13" s="233"/>
      <c r="GAK13" s="233"/>
      <c r="GAL13" s="233"/>
      <c r="GAM13" s="233"/>
      <c r="GAN13" s="233"/>
      <c r="GAO13" s="233"/>
      <c r="GAP13" s="233"/>
      <c r="GAQ13" s="233"/>
      <c r="GAR13" s="233"/>
      <c r="GAS13" s="233"/>
      <c r="GAT13" s="233"/>
      <c r="GAU13" s="233"/>
      <c r="GAV13" s="233"/>
      <c r="GAW13" s="233"/>
      <c r="GAX13" s="233"/>
      <c r="GAY13" s="233"/>
      <c r="GAZ13" s="233"/>
      <c r="GBA13" s="233"/>
      <c r="GBB13" s="233"/>
      <c r="GBC13" s="233"/>
      <c r="GBD13" s="233"/>
      <c r="GBE13" s="233"/>
      <c r="GBF13" s="233"/>
      <c r="GBG13" s="233"/>
      <c r="GBH13" s="233"/>
      <c r="GBI13" s="233"/>
      <c r="GBJ13" s="233"/>
      <c r="GBK13" s="233"/>
      <c r="GBL13" s="233"/>
      <c r="GBM13" s="233"/>
      <c r="GBN13" s="233"/>
      <c r="GBO13" s="233"/>
      <c r="GBP13" s="233"/>
      <c r="GBQ13" s="233"/>
      <c r="GBR13" s="233"/>
      <c r="GBS13" s="233"/>
      <c r="GBT13" s="233"/>
      <c r="GBU13" s="233"/>
      <c r="GBV13" s="233"/>
      <c r="GBW13" s="233"/>
      <c r="GBX13" s="233"/>
      <c r="GBY13" s="233"/>
      <c r="GBZ13" s="233"/>
      <c r="GCA13" s="233"/>
      <c r="GCB13" s="233"/>
      <c r="GCC13" s="233"/>
      <c r="GCD13" s="233"/>
      <c r="GCE13" s="233"/>
      <c r="GCF13" s="233"/>
      <c r="GCG13" s="233"/>
      <c r="GCH13" s="233"/>
      <c r="GCI13" s="233"/>
      <c r="GCJ13" s="233"/>
      <c r="GCK13" s="233"/>
      <c r="GCL13" s="233"/>
      <c r="GCM13" s="233"/>
      <c r="GCN13" s="233"/>
      <c r="GCO13" s="233"/>
      <c r="GCP13" s="233"/>
      <c r="GCQ13" s="233"/>
      <c r="GCR13" s="233"/>
      <c r="GCS13" s="233"/>
      <c r="GCT13" s="233"/>
      <c r="GCU13" s="233"/>
      <c r="GCV13" s="233"/>
      <c r="GCW13" s="233"/>
      <c r="GCX13" s="233"/>
      <c r="GCY13" s="233"/>
      <c r="GCZ13" s="233"/>
      <c r="GDA13" s="233"/>
      <c r="GDB13" s="233"/>
      <c r="GDC13" s="233"/>
      <c r="GDD13" s="233"/>
      <c r="GDE13" s="233"/>
      <c r="GDF13" s="233"/>
      <c r="GDG13" s="233"/>
      <c r="GDH13" s="233"/>
      <c r="GDI13" s="233"/>
      <c r="GDJ13" s="233"/>
      <c r="GDK13" s="233"/>
      <c r="GDL13" s="233"/>
      <c r="GDM13" s="233"/>
      <c r="GDN13" s="233"/>
      <c r="GDO13" s="233"/>
      <c r="GDP13" s="233"/>
      <c r="GDQ13" s="233"/>
      <c r="GDR13" s="233"/>
      <c r="GDS13" s="233"/>
      <c r="GDT13" s="233"/>
      <c r="GDU13" s="233"/>
      <c r="GDV13" s="233"/>
      <c r="GDW13" s="233"/>
      <c r="GDX13" s="233"/>
      <c r="GDY13" s="233"/>
      <c r="GDZ13" s="233"/>
      <c r="GEA13" s="233"/>
      <c r="GEB13" s="233"/>
      <c r="GEC13" s="233"/>
      <c r="GED13" s="233"/>
      <c r="GEE13" s="233"/>
      <c r="GEF13" s="233"/>
      <c r="GEG13" s="233"/>
      <c r="GEH13" s="233"/>
      <c r="GEI13" s="233"/>
      <c r="GEJ13" s="233"/>
      <c r="GEK13" s="233"/>
      <c r="GEL13" s="233"/>
      <c r="GEM13" s="233"/>
      <c r="GEN13" s="233"/>
      <c r="GEO13" s="233"/>
      <c r="GEP13" s="233"/>
      <c r="GEQ13" s="233"/>
      <c r="GER13" s="233"/>
      <c r="GES13" s="233"/>
      <c r="GET13" s="233"/>
      <c r="GEU13" s="233"/>
      <c r="GEV13" s="233"/>
      <c r="GEW13" s="233"/>
      <c r="GEX13" s="233"/>
      <c r="GEY13" s="233"/>
      <c r="GEZ13" s="233"/>
      <c r="GFA13" s="233"/>
      <c r="GFB13" s="233"/>
      <c r="GFC13" s="233"/>
      <c r="GFD13" s="233"/>
      <c r="GFE13" s="233"/>
      <c r="GFF13" s="233"/>
      <c r="GFG13" s="233"/>
      <c r="GFH13" s="233"/>
      <c r="GFI13" s="233"/>
      <c r="GFJ13" s="233"/>
      <c r="GFK13" s="233"/>
      <c r="GFL13" s="233"/>
      <c r="GFM13" s="233"/>
      <c r="GFN13" s="233"/>
      <c r="GFO13" s="233"/>
      <c r="GFP13" s="233"/>
      <c r="GFQ13" s="233"/>
      <c r="GFR13" s="233"/>
      <c r="GFS13" s="233"/>
      <c r="GFT13" s="233"/>
      <c r="GFU13" s="233"/>
      <c r="GFV13" s="233"/>
      <c r="GFW13" s="233"/>
      <c r="GFX13" s="233"/>
      <c r="GFY13" s="233"/>
      <c r="GFZ13" s="233"/>
      <c r="GGA13" s="233"/>
      <c r="GGB13" s="233"/>
      <c r="GGC13" s="233"/>
      <c r="GGD13" s="233"/>
      <c r="GGE13" s="233"/>
      <c r="GGF13" s="233"/>
      <c r="GGG13" s="233"/>
      <c r="GGH13" s="233"/>
      <c r="GGI13" s="233"/>
      <c r="GGJ13" s="233"/>
      <c r="GGK13" s="233"/>
      <c r="GGL13" s="233"/>
      <c r="GGM13" s="233"/>
      <c r="GGN13" s="233"/>
      <c r="GGO13" s="233"/>
      <c r="GGP13" s="233"/>
      <c r="GGQ13" s="233"/>
      <c r="GGR13" s="233"/>
      <c r="GGS13" s="233"/>
      <c r="GGT13" s="233"/>
      <c r="GGU13" s="233"/>
      <c r="GGV13" s="233"/>
      <c r="GGW13" s="233"/>
      <c r="GGX13" s="233"/>
      <c r="GGY13" s="233"/>
      <c r="GGZ13" s="233"/>
      <c r="GHA13" s="233"/>
      <c r="GHB13" s="233"/>
      <c r="GHC13" s="233"/>
      <c r="GHD13" s="233"/>
      <c r="GHE13" s="233"/>
      <c r="GHF13" s="233"/>
      <c r="GHG13" s="233"/>
      <c r="GHH13" s="233"/>
      <c r="GHI13" s="233"/>
      <c r="GHJ13" s="233"/>
      <c r="GHK13" s="233"/>
      <c r="GHL13" s="233"/>
      <c r="GHM13" s="233"/>
      <c r="GHN13" s="233"/>
      <c r="GHO13" s="233"/>
      <c r="GHP13" s="233"/>
      <c r="GHQ13" s="233"/>
      <c r="GHR13" s="233"/>
      <c r="GHS13" s="233"/>
      <c r="GHT13" s="233"/>
      <c r="GHU13" s="233"/>
      <c r="GHV13" s="233"/>
      <c r="GHW13" s="233"/>
      <c r="GHX13" s="233"/>
      <c r="GHY13" s="233"/>
      <c r="GHZ13" s="233"/>
      <c r="GIA13" s="233"/>
      <c r="GIB13" s="233"/>
      <c r="GIC13" s="233"/>
      <c r="GID13" s="233"/>
      <c r="GIE13" s="233"/>
      <c r="GIF13" s="233"/>
      <c r="GIG13" s="233"/>
      <c r="GIH13" s="233"/>
      <c r="GII13" s="233"/>
      <c r="GIJ13" s="233"/>
      <c r="GIK13" s="233"/>
      <c r="GIL13" s="233"/>
      <c r="GIM13" s="233"/>
      <c r="GIN13" s="233"/>
      <c r="GIO13" s="233"/>
      <c r="GIP13" s="233"/>
      <c r="GIQ13" s="233"/>
      <c r="GIR13" s="233"/>
      <c r="GIS13" s="233"/>
      <c r="GIT13" s="233"/>
      <c r="GIU13" s="233"/>
      <c r="GIV13" s="233"/>
      <c r="GIW13" s="233"/>
      <c r="GIX13" s="233"/>
      <c r="GIY13" s="233"/>
      <c r="GIZ13" s="233"/>
      <c r="GJA13" s="233"/>
      <c r="GJB13" s="233"/>
      <c r="GJC13" s="233"/>
      <c r="GJD13" s="233"/>
      <c r="GJE13" s="233"/>
      <c r="GJF13" s="233"/>
      <c r="GJG13" s="233"/>
      <c r="GJH13" s="233"/>
      <c r="GJI13" s="233"/>
      <c r="GJJ13" s="233"/>
      <c r="GJK13" s="233"/>
      <c r="GJL13" s="233"/>
      <c r="GJM13" s="233"/>
      <c r="GJN13" s="233"/>
      <c r="GJO13" s="233"/>
      <c r="GJP13" s="233"/>
      <c r="GJQ13" s="233"/>
      <c r="GJR13" s="233"/>
      <c r="GJS13" s="233"/>
      <c r="GJT13" s="233"/>
      <c r="GJU13" s="233"/>
      <c r="GJV13" s="233"/>
      <c r="GJW13" s="233"/>
      <c r="GJX13" s="233"/>
      <c r="GJY13" s="233"/>
      <c r="GJZ13" s="233"/>
      <c r="GKA13" s="233"/>
      <c r="GKB13" s="233"/>
      <c r="GKC13" s="233"/>
      <c r="GKD13" s="233"/>
      <c r="GKE13" s="233"/>
      <c r="GKF13" s="233"/>
      <c r="GKG13" s="233"/>
      <c r="GKH13" s="233"/>
      <c r="GKI13" s="233"/>
      <c r="GKJ13" s="233"/>
      <c r="GKK13" s="233"/>
      <c r="GKL13" s="233"/>
      <c r="GKM13" s="233"/>
      <c r="GKN13" s="233"/>
      <c r="GKO13" s="233"/>
      <c r="GKP13" s="233"/>
      <c r="GKQ13" s="233"/>
      <c r="GKR13" s="233"/>
      <c r="GKS13" s="233"/>
      <c r="GKT13" s="233"/>
      <c r="GKU13" s="233"/>
      <c r="GKV13" s="233"/>
      <c r="GKW13" s="233"/>
      <c r="GKX13" s="233"/>
      <c r="GKY13" s="233"/>
      <c r="GKZ13" s="233"/>
      <c r="GLA13" s="233"/>
      <c r="GLB13" s="233"/>
      <c r="GLC13" s="233"/>
      <c r="GLD13" s="233"/>
      <c r="GLE13" s="233"/>
      <c r="GLF13" s="233"/>
      <c r="GLG13" s="233"/>
      <c r="GLH13" s="233"/>
      <c r="GLI13" s="233"/>
      <c r="GLJ13" s="233"/>
      <c r="GLK13" s="233"/>
      <c r="GLL13" s="233"/>
      <c r="GLM13" s="233"/>
      <c r="GLN13" s="233"/>
      <c r="GLO13" s="233"/>
      <c r="GLP13" s="233"/>
      <c r="GLQ13" s="233"/>
      <c r="GLR13" s="233"/>
      <c r="GLS13" s="233"/>
      <c r="GLT13" s="233"/>
      <c r="GLU13" s="233"/>
      <c r="GLV13" s="233"/>
      <c r="GLW13" s="233"/>
      <c r="GLX13" s="233"/>
      <c r="GLY13" s="233"/>
      <c r="GLZ13" s="233"/>
      <c r="GMA13" s="233"/>
      <c r="GMB13" s="233"/>
      <c r="GMC13" s="233"/>
      <c r="GMD13" s="233"/>
      <c r="GME13" s="233"/>
      <c r="GMF13" s="233"/>
      <c r="GMG13" s="233"/>
      <c r="GMH13" s="233"/>
      <c r="GMI13" s="233"/>
      <c r="GMJ13" s="233"/>
      <c r="GMK13" s="233"/>
      <c r="GML13" s="233"/>
      <c r="GMM13" s="233"/>
      <c r="GMN13" s="233"/>
      <c r="GMO13" s="233"/>
      <c r="GMP13" s="233"/>
      <c r="GMQ13" s="233"/>
      <c r="GMR13" s="233"/>
      <c r="GMS13" s="233"/>
      <c r="GMT13" s="233"/>
      <c r="GMU13" s="233"/>
      <c r="GMV13" s="233"/>
      <c r="GMW13" s="233"/>
      <c r="GMX13" s="233"/>
      <c r="GMY13" s="233"/>
      <c r="GMZ13" s="233"/>
      <c r="GNA13" s="233"/>
      <c r="GNB13" s="233"/>
      <c r="GNC13" s="233"/>
      <c r="GND13" s="233"/>
      <c r="GNE13" s="233"/>
      <c r="GNF13" s="233"/>
      <c r="GNG13" s="233"/>
      <c r="GNH13" s="233"/>
      <c r="GNI13" s="233"/>
      <c r="GNJ13" s="233"/>
      <c r="GNK13" s="233"/>
      <c r="GNL13" s="233"/>
      <c r="GNM13" s="233"/>
      <c r="GNN13" s="233"/>
      <c r="GNO13" s="233"/>
      <c r="GNP13" s="233"/>
      <c r="GNQ13" s="233"/>
      <c r="GNR13" s="233"/>
      <c r="GNS13" s="233"/>
      <c r="GNT13" s="233"/>
      <c r="GNU13" s="233"/>
      <c r="GNV13" s="233"/>
      <c r="GNW13" s="233"/>
      <c r="GNX13" s="233"/>
      <c r="GNY13" s="233"/>
      <c r="GNZ13" s="233"/>
      <c r="GOA13" s="233"/>
      <c r="GOB13" s="233"/>
      <c r="GOC13" s="233"/>
      <c r="GOD13" s="233"/>
      <c r="GOE13" s="233"/>
      <c r="GOF13" s="233"/>
      <c r="GOG13" s="233"/>
      <c r="GOH13" s="233"/>
      <c r="GOI13" s="233"/>
      <c r="GOJ13" s="233"/>
      <c r="GOK13" s="233"/>
      <c r="GOL13" s="233"/>
      <c r="GOM13" s="233"/>
      <c r="GON13" s="233"/>
      <c r="GOO13" s="233"/>
      <c r="GOP13" s="233"/>
      <c r="GOQ13" s="233"/>
      <c r="GOR13" s="233"/>
      <c r="GOS13" s="233"/>
      <c r="GOT13" s="233"/>
      <c r="GOU13" s="233"/>
      <c r="GOV13" s="233"/>
      <c r="GOW13" s="233"/>
      <c r="GOX13" s="233"/>
      <c r="GOY13" s="233"/>
      <c r="GOZ13" s="233"/>
      <c r="GPA13" s="233"/>
      <c r="GPB13" s="233"/>
      <c r="GPC13" s="233"/>
      <c r="GPD13" s="233"/>
      <c r="GPE13" s="233"/>
      <c r="GPF13" s="233"/>
      <c r="GPG13" s="233"/>
      <c r="GPH13" s="233"/>
      <c r="GPI13" s="233"/>
      <c r="GPJ13" s="233"/>
      <c r="GPK13" s="233"/>
      <c r="GPL13" s="233"/>
      <c r="GPM13" s="233"/>
      <c r="GPN13" s="233"/>
      <c r="GPO13" s="233"/>
      <c r="GPP13" s="233"/>
      <c r="GPQ13" s="233"/>
      <c r="GPR13" s="233"/>
      <c r="GPS13" s="233"/>
      <c r="GPT13" s="233"/>
      <c r="GPU13" s="233"/>
      <c r="GPV13" s="233"/>
      <c r="GPW13" s="233"/>
      <c r="GPX13" s="233"/>
      <c r="GPY13" s="233"/>
      <c r="GPZ13" s="233"/>
      <c r="GQA13" s="233"/>
      <c r="GQB13" s="233"/>
      <c r="GQC13" s="233"/>
      <c r="GQD13" s="233"/>
      <c r="GQE13" s="233"/>
      <c r="GQF13" s="233"/>
      <c r="GQG13" s="233"/>
      <c r="GQH13" s="233"/>
      <c r="GQI13" s="233"/>
      <c r="GQJ13" s="233"/>
      <c r="GQK13" s="233"/>
      <c r="GQL13" s="233"/>
      <c r="GQM13" s="233"/>
      <c r="GQN13" s="233"/>
      <c r="GQO13" s="233"/>
      <c r="GQP13" s="233"/>
      <c r="GQQ13" s="233"/>
      <c r="GQR13" s="233"/>
      <c r="GQS13" s="233"/>
      <c r="GQT13" s="233"/>
      <c r="GQU13" s="233"/>
      <c r="GQV13" s="233"/>
      <c r="GQW13" s="233"/>
      <c r="GQX13" s="233"/>
      <c r="GQY13" s="233"/>
      <c r="GQZ13" s="233"/>
      <c r="GRA13" s="233"/>
      <c r="GRB13" s="233"/>
      <c r="GRC13" s="233"/>
      <c r="GRD13" s="233"/>
      <c r="GRE13" s="233"/>
      <c r="GRF13" s="233"/>
      <c r="GRG13" s="233"/>
      <c r="GRH13" s="233"/>
      <c r="GRI13" s="233"/>
      <c r="GRJ13" s="233"/>
      <c r="GRK13" s="233"/>
      <c r="GRL13" s="233"/>
      <c r="GRM13" s="233"/>
      <c r="GRN13" s="233"/>
      <c r="GRO13" s="233"/>
      <c r="GRP13" s="233"/>
      <c r="GRQ13" s="233"/>
      <c r="GRR13" s="233"/>
      <c r="GRS13" s="233"/>
      <c r="GRT13" s="233"/>
      <c r="GRU13" s="233"/>
      <c r="GRV13" s="233"/>
      <c r="GRW13" s="233"/>
      <c r="GRX13" s="233"/>
      <c r="GRY13" s="233"/>
      <c r="GRZ13" s="233"/>
      <c r="GSA13" s="233"/>
      <c r="GSB13" s="233"/>
      <c r="GSC13" s="233"/>
      <c r="GSD13" s="233"/>
      <c r="GSE13" s="233"/>
      <c r="GSF13" s="233"/>
      <c r="GSG13" s="233"/>
      <c r="GSH13" s="233"/>
      <c r="GSI13" s="233"/>
      <c r="GSJ13" s="233"/>
      <c r="GSK13" s="233"/>
      <c r="GSL13" s="233"/>
      <c r="GSM13" s="233"/>
      <c r="GSN13" s="233"/>
      <c r="GSO13" s="233"/>
      <c r="GSP13" s="233"/>
      <c r="GSQ13" s="233"/>
      <c r="GSR13" s="233"/>
      <c r="GSS13" s="233"/>
      <c r="GST13" s="233"/>
      <c r="GSU13" s="233"/>
      <c r="GSV13" s="233"/>
      <c r="GSW13" s="233"/>
      <c r="GSX13" s="233"/>
      <c r="GSY13" s="233"/>
      <c r="GSZ13" s="233"/>
      <c r="GTA13" s="233"/>
      <c r="GTB13" s="233"/>
      <c r="GTC13" s="233"/>
      <c r="GTD13" s="233"/>
      <c r="GTE13" s="233"/>
      <c r="GTF13" s="233"/>
      <c r="GTG13" s="233"/>
      <c r="GTH13" s="233"/>
      <c r="GTI13" s="233"/>
      <c r="GTJ13" s="233"/>
      <c r="GTK13" s="233"/>
      <c r="GTL13" s="233"/>
      <c r="GTM13" s="233"/>
      <c r="GTN13" s="233"/>
      <c r="GTO13" s="233"/>
      <c r="GTP13" s="233"/>
      <c r="GTQ13" s="233"/>
      <c r="GTR13" s="233"/>
      <c r="GTS13" s="233"/>
      <c r="GTT13" s="233"/>
      <c r="GTU13" s="233"/>
      <c r="GTV13" s="233"/>
      <c r="GTW13" s="233"/>
      <c r="GTX13" s="233"/>
      <c r="GTY13" s="233"/>
      <c r="GTZ13" s="233"/>
      <c r="GUA13" s="233"/>
      <c r="GUB13" s="233"/>
      <c r="GUC13" s="233"/>
      <c r="GUD13" s="233"/>
      <c r="GUE13" s="233"/>
      <c r="GUF13" s="233"/>
      <c r="GUG13" s="233"/>
      <c r="GUH13" s="233"/>
      <c r="GUI13" s="233"/>
      <c r="GUJ13" s="233"/>
      <c r="GUK13" s="233"/>
      <c r="GUL13" s="233"/>
      <c r="GUM13" s="233"/>
      <c r="GUN13" s="233"/>
      <c r="GUO13" s="233"/>
      <c r="GUP13" s="233"/>
      <c r="GUQ13" s="233"/>
      <c r="GUR13" s="233"/>
      <c r="GUS13" s="233"/>
      <c r="GUT13" s="233"/>
      <c r="GUU13" s="233"/>
      <c r="GUV13" s="233"/>
      <c r="GUW13" s="233"/>
      <c r="GUX13" s="233"/>
      <c r="GUY13" s="233"/>
      <c r="GUZ13" s="233"/>
      <c r="GVA13" s="233"/>
      <c r="GVB13" s="233"/>
      <c r="GVC13" s="233"/>
      <c r="GVD13" s="233"/>
      <c r="GVE13" s="233"/>
      <c r="GVF13" s="233"/>
      <c r="GVG13" s="233"/>
      <c r="GVH13" s="233"/>
      <c r="GVI13" s="233"/>
      <c r="GVJ13" s="233"/>
      <c r="GVK13" s="233"/>
      <c r="GVL13" s="233"/>
      <c r="GVM13" s="233"/>
      <c r="GVN13" s="233"/>
      <c r="GVO13" s="233"/>
      <c r="GVP13" s="233"/>
      <c r="GVQ13" s="233"/>
      <c r="GVR13" s="233"/>
      <c r="GVS13" s="233"/>
      <c r="GVT13" s="233"/>
      <c r="GVU13" s="233"/>
      <c r="GVV13" s="233"/>
      <c r="GVW13" s="233"/>
      <c r="GVX13" s="233"/>
      <c r="GVY13" s="233"/>
      <c r="GVZ13" s="233"/>
      <c r="GWA13" s="233"/>
      <c r="GWB13" s="233"/>
      <c r="GWC13" s="233"/>
      <c r="GWD13" s="233"/>
      <c r="GWE13" s="233"/>
      <c r="GWF13" s="233"/>
      <c r="GWG13" s="233"/>
      <c r="GWH13" s="233"/>
      <c r="GWI13" s="233"/>
      <c r="GWJ13" s="233"/>
      <c r="GWK13" s="233"/>
      <c r="GWL13" s="233"/>
      <c r="GWM13" s="233"/>
      <c r="GWN13" s="233"/>
      <c r="GWO13" s="233"/>
      <c r="GWP13" s="233"/>
      <c r="GWQ13" s="233"/>
      <c r="GWR13" s="233"/>
      <c r="GWS13" s="233"/>
      <c r="GWT13" s="233"/>
      <c r="GWU13" s="233"/>
      <c r="GWV13" s="233"/>
      <c r="GWW13" s="233"/>
      <c r="GWX13" s="233"/>
      <c r="GWY13" s="233"/>
      <c r="GWZ13" s="233"/>
      <c r="GXA13" s="233"/>
      <c r="GXB13" s="233"/>
      <c r="GXC13" s="233"/>
      <c r="GXD13" s="233"/>
      <c r="GXE13" s="233"/>
      <c r="GXF13" s="233"/>
      <c r="GXG13" s="233"/>
      <c r="GXH13" s="233"/>
      <c r="GXI13" s="233"/>
      <c r="GXJ13" s="233"/>
      <c r="GXK13" s="233"/>
      <c r="GXL13" s="233"/>
      <c r="GXM13" s="233"/>
      <c r="GXN13" s="233"/>
      <c r="GXO13" s="233"/>
      <c r="GXP13" s="233"/>
      <c r="GXQ13" s="233"/>
      <c r="GXR13" s="233"/>
      <c r="GXS13" s="233"/>
      <c r="GXT13" s="233"/>
      <c r="GXU13" s="233"/>
      <c r="GXV13" s="233"/>
      <c r="GXW13" s="233"/>
      <c r="GXX13" s="233"/>
      <c r="GXY13" s="233"/>
      <c r="GXZ13" s="233"/>
      <c r="GYA13" s="233"/>
      <c r="GYB13" s="233"/>
      <c r="GYC13" s="233"/>
      <c r="GYD13" s="233"/>
      <c r="GYE13" s="233"/>
      <c r="GYF13" s="233"/>
      <c r="GYG13" s="233"/>
      <c r="GYH13" s="233"/>
      <c r="GYI13" s="233"/>
      <c r="GYJ13" s="233"/>
      <c r="GYK13" s="233"/>
      <c r="GYL13" s="233"/>
      <c r="GYM13" s="233"/>
      <c r="GYN13" s="233"/>
      <c r="GYO13" s="233"/>
      <c r="GYP13" s="233"/>
      <c r="GYQ13" s="233"/>
      <c r="GYR13" s="233"/>
      <c r="GYS13" s="233"/>
      <c r="GYT13" s="233"/>
      <c r="GYU13" s="233"/>
      <c r="GYV13" s="233"/>
      <c r="GYW13" s="233"/>
      <c r="GYX13" s="233"/>
      <c r="GYY13" s="233"/>
      <c r="GYZ13" s="233"/>
      <c r="GZA13" s="233"/>
      <c r="GZB13" s="233"/>
      <c r="GZC13" s="233"/>
      <c r="GZD13" s="233"/>
      <c r="GZE13" s="233"/>
      <c r="GZF13" s="233"/>
      <c r="GZG13" s="233"/>
      <c r="GZH13" s="233"/>
      <c r="GZI13" s="233"/>
      <c r="GZJ13" s="233"/>
      <c r="GZK13" s="233"/>
      <c r="GZL13" s="233"/>
      <c r="GZM13" s="233"/>
      <c r="GZN13" s="233"/>
      <c r="GZO13" s="233"/>
      <c r="GZP13" s="233"/>
      <c r="GZQ13" s="233"/>
      <c r="GZR13" s="233"/>
      <c r="GZS13" s="233"/>
      <c r="GZT13" s="233"/>
      <c r="GZU13" s="233"/>
      <c r="GZV13" s="233"/>
      <c r="GZW13" s="233"/>
      <c r="GZX13" s="233"/>
      <c r="GZY13" s="233"/>
      <c r="GZZ13" s="233"/>
      <c r="HAA13" s="233"/>
      <c r="HAB13" s="233"/>
      <c r="HAC13" s="233"/>
      <c r="HAD13" s="233"/>
      <c r="HAE13" s="233"/>
      <c r="HAF13" s="233"/>
      <c r="HAG13" s="233"/>
      <c r="HAH13" s="233"/>
      <c r="HAI13" s="233"/>
      <c r="HAJ13" s="233"/>
      <c r="HAK13" s="233"/>
      <c r="HAL13" s="233"/>
      <c r="HAM13" s="233"/>
      <c r="HAN13" s="233"/>
      <c r="HAO13" s="233"/>
      <c r="HAP13" s="233"/>
      <c r="HAQ13" s="233"/>
      <c r="HAR13" s="233"/>
      <c r="HAS13" s="233"/>
      <c r="HAT13" s="233"/>
      <c r="HAU13" s="233"/>
      <c r="HAV13" s="233"/>
      <c r="HAW13" s="233"/>
      <c r="HAX13" s="233"/>
      <c r="HAY13" s="233"/>
      <c r="HAZ13" s="233"/>
      <c r="HBA13" s="233"/>
      <c r="HBB13" s="233"/>
      <c r="HBC13" s="233"/>
      <c r="HBD13" s="233"/>
      <c r="HBE13" s="233"/>
      <c r="HBF13" s="233"/>
      <c r="HBG13" s="233"/>
      <c r="HBH13" s="233"/>
      <c r="HBI13" s="233"/>
      <c r="HBJ13" s="233"/>
      <c r="HBK13" s="233"/>
      <c r="HBL13" s="233"/>
      <c r="HBM13" s="233"/>
      <c r="HBN13" s="233"/>
      <c r="HBO13" s="233"/>
      <c r="HBP13" s="233"/>
      <c r="HBQ13" s="233"/>
      <c r="HBR13" s="233"/>
      <c r="HBS13" s="233"/>
      <c r="HBT13" s="233"/>
      <c r="HBU13" s="233"/>
      <c r="HBV13" s="233"/>
      <c r="HBW13" s="233"/>
      <c r="HBX13" s="233"/>
      <c r="HBY13" s="233"/>
      <c r="HBZ13" s="233"/>
      <c r="HCA13" s="233"/>
      <c r="HCB13" s="233"/>
      <c r="HCC13" s="233"/>
      <c r="HCD13" s="233"/>
      <c r="HCE13" s="233"/>
      <c r="HCF13" s="233"/>
      <c r="HCG13" s="233"/>
      <c r="HCH13" s="233"/>
      <c r="HCI13" s="233"/>
      <c r="HCJ13" s="233"/>
      <c r="HCK13" s="233"/>
      <c r="HCL13" s="233"/>
      <c r="HCM13" s="233"/>
      <c r="HCN13" s="233"/>
      <c r="HCO13" s="233"/>
      <c r="HCP13" s="233"/>
      <c r="HCQ13" s="233"/>
      <c r="HCR13" s="233"/>
      <c r="HCS13" s="233"/>
      <c r="HCT13" s="233"/>
      <c r="HCU13" s="233"/>
      <c r="HCV13" s="233"/>
      <c r="HCW13" s="233"/>
      <c r="HCX13" s="233"/>
      <c r="HCY13" s="233"/>
      <c r="HCZ13" s="233"/>
      <c r="HDA13" s="233"/>
      <c r="HDB13" s="233"/>
      <c r="HDC13" s="233"/>
      <c r="HDD13" s="233"/>
      <c r="HDE13" s="233"/>
      <c r="HDF13" s="233"/>
      <c r="HDG13" s="233"/>
      <c r="HDH13" s="233"/>
      <c r="HDI13" s="233"/>
      <c r="HDJ13" s="233"/>
      <c r="HDK13" s="233"/>
      <c r="HDL13" s="233"/>
      <c r="HDM13" s="233"/>
      <c r="HDN13" s="233"/>
      <c r="HDO13" s="233"/>
      <c r="HDP13" s="233"/>
      <c r="HDQ13" s="233"/>
      <c r="HDR13" s="233"/>
      <c r="HDS13" s="233"/>
      <c r="HDT13" s="233"/>
      <c r="HDU13" s="233"/>
      <c r="HDV13" s="233"/>
      <c r="HDW13" s="233"/>
      <c r="HDX13" s="233"/>
      <c r="HDY13" s="233"/>
      <c r="HDZ13" s="233"/>
      <c r="HEA13" s="233"/>
      <c r="HEB13" s="233"/>
      <c r="HEC13" s="233"/>
      <c r="HED13" s="233"/>
      <c r="HEE13" s="233"/>
      <c r="HEF13" s="233"/>
      <c r="HEG13" s="233"/>
      <c r="HEH13" s="233"/>
      <c r="HEI13" s="233"/>
      <c r="HEJ13" s="233"/>
      <c r="HEK13" s="233"/>
      <c r="HEL13" s="233"/>
      <c r="HEM13" s="233"/>
      <c r="HEN13" s="233"/>
      <c r="HEO13" s="233"/>
      <c r="HEP13" s="233"/>
      <c r="HEQ13" s="233"/>
      <c r="HER13" s="233"/>
      <c r="HES13" s="233"/>
      <c r="HET13" s="233"/>
      <c r="HEU13" s="233"/>
      <c r="HEV13" s="233"/>
      <c r="HEW13" s="233"/>
      <c r="HEX13" s="233"/>
      <c r="HEY13" s="233"/>
      <c r="HEZ13" s="233"/>
      <c r="HFA13" s="233"/>
      <c r="HFB13" s="233"/>
      <c r="HFC13" s="233"/>
      <c r="HFD13" s="233"/>
      <c r="HFE13" s="233"/>
      <c r="HFF13" s="233"/>
      <c r="HFG13" s="233"/>
      <c r="HFH13" s="233"/>
      <c r="HFI13" s="233"/>
      <c r="HFJ13" s="233"/>
      <c r="HFK13" s="233"/>
      <c r="HFL13" s="233"/>
      <c r="HFM13" s="233"/>
      <c r="HFN13" s="233"/>
      <c r="HFO13" s="233"/>
      <c r="HFP13" s="233"/>
      <c r="HFQ13" s="233"/>
      <c r="HFR13" s="233"/>
      <c r="HFS13" s="233"/>
      <c r="HFT13" s="233"/>
      <c r="HFU13" s="233"/>
      <c r="HFV13" s="233"/>
      <c r="HFW13" s="233"/>
      <c r="HFX13" s="233"/>
      <c r="HFY13" s="233"/>
      <c r="HFZ13" s="233"/>
      <c r="HGA13" s="233"/>
      <c r="HGB13" s="233"/>
      <c r="HGC13" s="233"/>
      <c r="HGD13" s="233"/>
      <c r="HGE13" s="233"/>
      <c r="HGF13" s="233"/>
      <c r="HGG13" s="233"/>
      <c r="HGH13" s="233"/>
      <c r="HGI13" s="233"/>
      <c r="HGJ13" s="233"/>
      <c r="HGK13" s="233"/>
      <c r="HGL13" s="233"/>
      <c r="HGM13" s="233"/>
      <c r="HGN13" s="233"/>
      <c r="HGO13" s="233"/>
      <c r="HGP13" s="233"/>
      <c r="HGQ13" s="233"/>
      <c r="HGR13" s="233"/>
      <c r="HGS13" s="233"/>
      <c r="HGT13" s="233"/>
      <c r="HGU13" s="233"/>
      <c r="HGV13" s="233"/>
      <c r="HGW13" s="233"/>
      <c r="HGX13" s="233"/>
      <c r="HGY13" s="233"/>
      <c r="HGZ13" s="233"/>
      <c r="HHA13" s="233"/>
      <c r="HHB13" s="233"/>
      <c r="HHC13" s="233"/>
      <c r="HHD13" s="233"/>
      <c r="HHE13" s="233"/>
      <c r="HHF13" s="233"/>
      <c r="HHG13" s="233"/>
      <c r="HHH13" s="233"/>
      <c r="HHI13" s="233"/>
      <c r="HHJ13" s="233"/>
      <c r="HHK13" s="233"/>
      <c r="HHL13" s="233"/>
      <c r="HHM13" s="233"/>
      <c r="HHN13" s="233"/>
      <c r="HHO13" s="233"/>
      <c r="HHP13" s="233"/>
      <c r="HHQ13" s="233"/>
      <c r="HHR13" s="233"/>
      <c r="HHS13" s="233"/>
      <c r="HHT13" s="233"/>
      <c r="HHU13" s="233"/>
      <c r="HHV13" s="233"/>
      <c r="HHW13" s="233"/>
      <c r="HHX13" s="233"/>
      <c r="HHY13" s="233"/>
      <c r="HHZ13" s="233"/>
      <c r="HIA13" s="233"/>
      <c r="HIB13" s="233"/>
      <c r="HIC13" s="233"/>
      <c r="HID13" s="233"/>
      <c r="HIE13" s="233"/>
      <c r="HIF13" s="233"/>
      <c r="HIG13" s="233"/>
      <c r="HIH13" s="233"/>
      <c r="HII13" s="233"/>
      <c r="HIJ13" s="233"/>
      <c r="HIK13" s="233"/>
      <c r="HIL13" s="233"/>
      <c r="HIM13" s="233"/>
      <c r="HIN13" s="233"/>
      <c r="HIO13" s="233"/>
      <c r="HIP13" s="233"/>
      <c r="HIQ13" s="233"/>
      <c r="HIR13" s="233"/>
      <c r="HIS13" s="233"/>
      <c r="HIT13" s="233"/>
      <c r="HIU13" s="233"/>
      <c r="HIV13" s="233"/>
      <c r="HIW13" s="233"/>
      <c r="HIX13" s="233"/>
      <c r="HIY13" s="233"/>
      <c r="HIZ13" s="233"/>
      <c r="HJA13" s="233"/>
      <c r="HJB13" s="233"/>
      <c r="HJC13" s="233"/>
      <c r="HJD13" s="233"/>
      <c r="HJE13" s="233"/>
      <c r="HJF13" s="233"/>
      <c r="HJG13" s="233"/>
      <c r="HJH13" s="233"/>
      <c r="HJI13" s="233"/>
      <c r="HJJ13" s="233"/>
      <c r="HJK13" s="233"/>
      <c r="HJL13" s="233"/>
      <c r="HJM13" s="233"/>
      <c r="HJN13" s="233"/>
      <c r="HJO13" s="233"/>
      <c r="HJP13" s="233"/>
      <c r="HJQ13" s="233"/>
      <c r="HJR13" s="233"/>
      <c r="HJS13" s="233"/>
      <c r="HJT13" s="233"/>
      <c r="HJU13" s="233"/>
      <c r="HJV13" s="233"/>
      <c r="HJW13" s="233"/>
      <c r="HJX13" s="233"/>
      <c r="HJY13" s="233"/>
      <c r="HJZ13" s="233"/>
      <c r="HKA13" s="233"/>
      <c r="HKB13" s="233"/>
      <c r="HKC13" s="233"/>
      <c r="HKD13" s="233"/>
      <c r="HKE13" s="233"/>
      <c r="HKF13" s="233"/>
      <c r="HKG13" s="233"/>
      <c r="HKH13" s="233"/>
      <c r="HKI13" s="233"/>
      <c r="HKJ13" s="233"/>
      <c r="HKK13" s="233"/>
      <c r="HKL13" s="233"/>
      <c r="HKM13" s="233"/>
      <c r="HKN13" s="233"/>
      <c r="HKO13" s="233"/>
      <c r="HKP13" s="233"/>
      <c r="HKQ13" s="233"/>
      <c r="HKR13" s="233"/>
      <c r="HKS13" s="233"/>
      <c r="HKT13" s="233"/>
      <c r="HKU13" s="233"/>
      <c r="HKV13" s="233"/>
      <c r="HKW13" s="233"/>
      <c r="HKX13" s="233"/>
      <c r="HKY13" s="233"/>
      <c r="HKZ13" s="233"/>
      <c r="HLA13" s="233"/>
      <c r="HLB13" s="233"/>
      <c r="HLC13" s="233"/>
      <c r="HLD13" s="233"/>
      <c r="HLE13" s="233"/>
      <c r="HLF13" s="233"/>
      <c r="HLG13" s="233"/>
      <c r="HLH13" s="233"/>
      <c r="HLI13" s="233"/>
      <c r="HLJ13" s="233"/>
      <c r="HLK13" s="233"/>
      <c r="HLL13" s="233"/>
      <c r="HLM13" s="233"/>
      <c r="HLN13" s="233"/>
      <c r="HLO13" s="233"/>
      <c r="HLP13" s="233"/>
      <c r="HLQ13" s="233"/>
      <c r="HLR13" s="233"/>
      <c r="HLS13" s="233"/>
      <c r="HLT13" s="233"/>
      <c r="HLU13" s="233"/>
      <c r="HLV13" s="233"/>
      <c r="HLW13" s="233"/>
      <c r="HLX13" s="233"/>
      <c r="HLY13" s="233"/>
      <c r="HLZ13" s="233"/>
      <c r="HMA13" s="233"/>
      <c r="HMB13" s="233"/>
      <c r="HMC13" s="233"/>
      <c r="HMD13" s="233"/>
      <c r="HME13" s="233"/>
      <c r="HMF13" s="233"/>
      <c r="HMG13" s="233"/>
      <c r="HMH13" s="233"/>
      <c r="HMI13" s="233"/>
      <c r="HMJ13" s="233"/>
      <c r="HMK13" s="233"/>
      <c r="HML13" s="233"/>
      <c r="HMM13" s="233"/>
      <c r="HMN13" s="233"/>
      <c r="HMO13" s="233"/>
      <c r="HMP13" s="233"/>
      <c r="HMQ13" s="233"/>
      <c r="HMR13" s="233"/>
      <c r="HMS13" s="233"/>
      <c r="HMT13" s="233"/>
      <c r="HMU13" s="233"/>
      <c r="HMV13" s="233"/>
      <c r="HMW13" s="233"/>
      <c r="HMX13" s="233"/>
      <c r="HMY13" s="233"/>
      <c r="HMZ13" s="233"/>
      <c r="HNA13" s="233"/>
      <c r="HNB13" s="233"/>
      <c r="HNC13" s="233"/>
      <c r="HND13" s="233"/>
      <c r="HNE13" s="233"/>
      <c r="HNF13" s="233"/>
      <c r="HNG13" s="233"/>
      <c r="HNH13" s="233"/>
      <c r="HNI13" s="233"/>
      <c r="HNJ13" s="233"/>
      <c r="HNK13" s="233"/>
      <c r="HNL13" s="233"/>
      <c r="HNM13" s="233"/>
      <c r="HNN13" s="233"/>
      <c r="HNO13" s="233"/>
      <c r="HNP13" s="233"/>
      <c r="HNQ13" s="233"/>
      <c r="HNR13" s="233"/>
      <c r="HNS13" s="233"/>
      <c r="HNT13" s="233"/>
      <c r="HNU13" s="233"/>
      <c r="HNV13" s="233"/>
      <c r="HNW13" s="233"/>
      <c r="HNX13" s="233"/>
      <c r="HNY13" s="233"/>
      <c r="HNZ13" s="233"/>
      <c r="HOA13" s="233"/>
      <c r="HOB13" s="233"/>
      <c r="HOC13" s="233"/>
      <c r="HOD13" s="233"/>
      <c r="HOE13" s="233"/>
      <c r="HOF13" s="233"/>
      <c r="HOG13" s="233"/>
      <c r="HOH13" s="233"/>
      <c r="HOI13" s="233"/>
      <c r="HOJ13" s="233"/>
      <c r="HOK13" s="233"/>
      <c r="HOL13" s="233"/>
      <c r="HOM13" s="233"/>
      <c r="HON13" s="233"/>
      <c r="HOO13" s="233"/>
      <c r="HOP13" s="233"/>
      <c r="HOQ13" s="233"/>
      <c r="HOR13" s="233"/>
      <c r="HOS13" s="233"/>
      <c r="HOT13" s="233"/>
      <c r="HOU13" s="233"/>
      <c r="HOV13" s="233"/>
      <c r="HOW13" s="233"/>
      <c r="HOX13" s="233"/>
      <c r="HOY13" s="233"/>
      <c r="HOZ13" s="233"/>
      <c r="HPA13" s="233"/>
      <c r="HPB13" s="233"/>
      <c r="HPC13" s="233"/>
      <c r="HPD13" s="233"/>
      <c r="HPE13" s="233"/>
      <c r="HPF13" s="233"/>
      <c r="HPG13" s="233"/>
      <c r="HPH13" s="233"/>
      <c r="HPI13" s="233"/>
      <c r="HPJ13" s="233"/>
      <c r="HPK13" s="233"/>
      <c r="HPL13" s="233"/>
      <c r="HPM13" s="233"/>
      <c r="HPN13" s="233"/>
      <c r="HPO13" s="233"/>
      <c r="HPP13" s="233"/>
      <c r="HPQ13" s="233"/>
      <c r="HPR13" s="233"/>
      <c r="HPS13" s="233"/>
      <c r="HPT13" s="233"/>
      <c r="HPU13" s="233"/>
      <c r="HPV13" s="233"/>
      <c r="HPW13" s="233"/>
      <c r="HPX13" s="233"/>
      <c r="HPY13" s="233"/>
      <c r="HPZ13" s="233"/>
      <c r="HQA13" s="233"/>
      <c r="HQB13" s="233"/>
      <c r="HQC13" s="233"/>
      <c r="HQD13" s="233"/>
      <c r="HQE13" s="233"/>
      <c r="HQF13" s="233"/>
      <c r="HQG13" s="233"/>
      <c r="HQH13" s="233"/>
      <c r="HQI13" s="233"/>
      <c r="HQJ13" s="233"/>
      <c r="HQK13" s="233"/>
      <c r="HQL13" s="233"/>
      <c r="HQM13" s="233"/>
      <c r="HQN13" s="233"/>
      <c r="HQO13" s="233"/>
      <c r="HQP13" s="233"/>
      <c r="HQQ13" s="233"/>
      <c r="HQR13" s="233"/>
      <c r="HQS13" s="233"/>
      <c r="HQT13" s="233"/>
      <c r="HQU13" s="233"/>
      <c r="HQV13" s="233"/>
      <c r="HQW13" s="233"/>
      <c r="HQX13" s="233"/>
      <c r="HQY13" s="233"/>
      <c r="HQZ13" s="233"/>
      <c r="HRA13" s="233"/>
      <c r="HRB13" s="233"/>
      <c r="HRC13" s="233"/>
      <c r="HRD13" s="233"/>
      <c r="HRE13" s="233"/>
      <c r="HRF13" s="233"/>
      <c r="HRG13" s="233"/>
      <c r="HRH13" s="233"/>
      <c r="HRI13" s="233"/>
      <c r="HRJ13" s="233"/>
      <c r="HRK13" s="233"/>
      <c r="HRL13" s="233"/>
      <c r="HRM13" s="233"/>
      <c r="HRN13" s="233"/>
      <c r="HRO13" s="233"/>
      <c r="HRP13" s="233"/>
      <c r="HRQ13" s="233"/>
      <c r="HRR13" s="233"/>
      <c r="HRS13" s="233"/>
      <c r="HRT13" s="233"/>
      <c r="HRU13" s="233"/>
      <c r="HRV13" s="233"/>
      <c r="HRW13" s="233"/>
      <c r="HRX13" s="233"/>
      <c r="HRY13" s="233"/>
      <c r="HRZ13" s="233"/>
      <c r="HSA13" s="233"/>
      <c r="HSB13" s="233"/>
      <c r="HSC13" s="233"/>
      <c r="HSD13" s="233"/>
      <c r="HSE13" s="233"/>
      <c r="HSF13" s="233"/>
      <c r="HSG13" s="233"/>
      <c r="HSH13" s="233"/>
      <c r="HSI13" s="233"/>
      <c r="HSJ13" s="233"/>
      <c r="HSK13" s="233"/>
      <c r="HSL13" s="233"/>
      <c r="HSM13" s="233"/>
      <c r="HSN13" s="233"/>
      <c r="HSO13" s="233"/>
      <c r="HSP13" s="233"/>
      <c r="HSQ13" s="233"/>
      <c r="HSR13" s="233"/>
      <c r="HSS13" s="233"/>
      <c r="HST13" s="233"/>
      <c r="HSU13" s="233"/>
      <c r="HSV13" s="233"/>
      <c r="HSW13" s="233"/>
      <c r="HSX13" s="233"/>
      <c r="HSY13" s="233"/>
      <c r="HSZ13" s="233"/>
      <c r="HTA13" s="233"/>
      <c r="HTB13" s="233"/>
      <c r="HTC13" s="233"/>
      <c r="HTD13" s="233"/>
      <c r="HTE13" s="233"/>
      <c r="HTF13" s="233"/>
      <c r="HTG13" s="233"/>
      <c r="HTH13" s="233"/>
      <c r="HTI13" s="233"/>
      <c r="HTJ13" s="233"/>
      <c r="HTK13" s="233"/>
      <c r="HTL13" s="233"/>
      <c r="HTM13" s="233"/>
      <c r="HTN13" s="233"/>
      <c r="HTO13" s="233"/>
      <c r="HTP13" s="233"/>
      <c r="HTQ13" s="233"/>
      <c r="HTR13" s="233"/>
      <c r="HTS13" s="233"/>
      <c r="HTT13" s="233"/>
      <c r="HTU13" s="233"/>
      <c r="HTV13" s="233"/>
      <c r="HTW13" s="233"/>
      <c r="HTX13" s="233"/>
      <c r="HTY13" s="233"/>
      <c r="HTZ13" s="233"/>
      <c r="HUA13" s="233"/>
      <c r="HUB13" s="233"/>
      <c r="HUC13" s="233"/>
      <c r="HUD13" s="233"/>
      <c r="HUE13" s="233"/>
      <c r="HUF13" s="233"/>
      <c r="HUG13" s="233"/>
      <c r="HUH13" s="233"/>
      <c r="HUI13" s="233"/>
      <c r="HUJ13" s="233"/>
      <c r="HUK13" s="233"/>
      <c r="HUL13" s="233"/>
      <c r="HUM13" s="233"/>
      <c r="HUN13" s="233"/>
      <c r="HUO13" s="233"/>
      <c r="HUP13" s="233"/>
      <c r="HUQ13" s="233"/>
      <c r="HUR13" s="233"/>
      <c r="HUS13" s="233"/>
      <c r="HUT13" s="233"/>
      <c r="HUU13" s="233"/>
      <c r="HUV13" s="233"/>
      <c r="HUW13" s="233"/>
      <c r="HUX13" s="233"/>
      <c r="HUY13" s="233"/>
      <c r="HUZ13" s="233"/>
      <c r="HVA13" s="233"/>
      <c r="HVB13" s="233"/>
      <c r="HVC13" s="233"/>
      <c r="HVD13" s="233"/>
      <c r="HVE13" s="233"/>
      <c r="HVF13" s="233"/>
      <c r="HVG13" s="233"/>
      <c r="HVH13" s="233"/>
      <c r="HVI13" s="233"/>
      <c r="HVJ13" s="233"/>
      <c r="HVK13" s="233"/>
      <c r="HVL13" s="233"/>
      <c r="HVM13" s="233"/>
      <c r="HVN13" s="233"/>
      <c r="HVO13" s="233"/>
      <c r="HVP13" s="233"/>
      <c r="HVQ13" s="233"/>
      <c r="HVR13" s="233"/>
      <c r="HVS13" s="233"/>
      <c r="HVT13" s="233"/>
      <c r="HVU13" s="233"/>
      <c r="HVV13" s="233"/>
      <c r="HVW13" s="233"/>
      <c r="HVX13" s="233"/>
      <c r="HVY13" s="233"/>
      <c r="HVZ13" s="233"/>
      <c r="HWA13" s="233"/>
      <c r="HWB13" s="233"/>
      <c r="HWC13" s="233"/>
      <c r="HWD13" s="233"/>
      <c r="HWE13" s="233"/>
      <c r="HWF13" s="233"/>
      <c r="HWG13" s="233"/>
      <c r="HWH13" s="233"/>
      <c r="HWI13" s="233"/>
      <c r="HWJ13" s="233"/>
      <c r="HWK13" s="233"/>
      <c r="HWL13" s="233"/>
      <c r="HWM13" s="233"/>
      <c r="HWN13" s="233"/>
      <c r="HWO13" s="233"/>
      <c r="HWP13" s="233"/>
      <c r="HWQ13" s="233"/>
      <c r="HWR13" s="233"/>
      <c r="HWS13" s="233"/>
      <c r="HWT13" s="233"/>
      <c r="HWU13" s="233"/>
      <c r="HWV13" s="233"/>
      <c r="HWW13" s="233"/>
      <c r="HWX13" s="233"/>
      <c r="HWY13" s="233"/>
      <c r="HWZ13" s="233"/>
      <c r="HXA13" s="233"/>
      <c r="HXB13" s="233"/>
      <c r="HXC13" s="233"/>
      <c r="HXD13" s="233"/>
      <c r="HXE13" s="233"/>
      <c r="HXF13" s="233"/>
      <c r="HXG13" s="233"/>
      <c r="HXH13" s="233"/>
      <c r="HXI13" s="233"/>
      <c r="HXJ13" s="233"/>
      <c r="HXK13" s="233"/>
      <c r="HXL13" s="233"/>
      <c r="HXM13" s="233"/>
      <c r="HXN13" s="233"/>
      <c r="HXO13" s="233"/>
      <c r="HXP13" s="233"/>
      <c r="HXQ13" s="233"/>
      <c r="HXR13" s="233"/>
      <c r="HXS13" s="233"/>
      <c r="HXT13" s="233"/>
      <c r="HXU13" s="233"/>
      <c r="HXV13" s="233"/>
      <c r="HXW13" s="233"/>
      <c r="HXX13" s="233"/>
      <c r="HXY13" s="233"/>
      <c r="HXZ13" s="233"/>
      <c r="HYA13" s="233"/>
      <c r="HYB13" s="233"/>
      <c r="HYC13" s="233"/>
      <c r="HYD13" s="233"/>
      <c r="HYE13" s="233"/>
      <c r="HYF13" s="233"/>
      <c r="HYG13" s="233"/>
      <c r="HYH13" s="233"/>
      <c r="HYI13" s="233"/>
      <c r="HYJ13" s="233"/>
      <c r="HYK13" s="233"/>
      <c r="HYL13" s="233"/>
      <c r="HYM13" s="233"/>
      <c r="HYN13" s="233"/>
      <c r="HYO13" s="233"/>
      <c r="HYP13" s="233"/>
      <c r="HYQ13" s="233"/>
      <c r="HYR13" s="233"/>
      <c r="HYS13" s="233"/>
      <c r="HYT13" s="233"/>
      <c r="HYU13" s="233"/>
      <c r="HYV13" s="233"/>
      <c r="HYW13" s="233"/>
      <c r="HYX13" s="233"/>
      <c r="HYY13" s="233"/>
      <c r="HYZ13" s="233"/>
      <c r="HZA13" s="233"/>
      <c r="HZB13" s="233"/>
      <c r="HZC13" s="233"/>
      <c r="HZD13" s="233"/>
      <c r="HZE13" s="233"/>
      <c r="HZF13" s="233"/>
      <c r="HZG13" s="233"/>
      <c r="HZH13" s="233"/>
      <c r="HZI13" s="233"/>
      <c r="HZJ13" s="233"/>
      <c r="HZK13" s="233"/>
      <c r="HZL13" s="233"/>
      <c r="HZM13" s="233"/>
      <c r="HZN13" s="233"/>
      <c r="HZO13" s="233"/>
      <c r="HZP13" s="233"/>
      <c r="HZQ13" s="233"/>
      <c r="HZR13" s="233"/>
      <c r="HZS13" s="233"/>
      <c r="HZT13" s="233"/>
      <c r="HZU13" s="233"/>
      <c r="HZV13" s="233"/>
      <c r="HZW13" s="233"/>
      <c r="HZX13" s="233"/>
      <c r="HZY13" s="233"/>
      <c r="HZZ13" s="233"/>
      <c r="IAA13" s="233"/>
      <c r="IAB13" s="233"/>
      <c r="IAC13" s="233"/>
      <c r="IAD13" s="233"/>
      <c r="IAE13" s="233"/>
      <c r="IAF13" s="233"/>
      <c r="IAG13" s="233"/>
      <c r="IAH13" s="233"/>
      <c r="IAI13" s="233"/>
      <c r="IAJ13" s="233"/>
      <c r="IAK13" s="233"/>
      <c r="IAL13" s="233"/>
      <c r="IAM13" s="233"/>
      <c r="IAN13" s="233"/>
      <c r="IAO13" s="233"/>
      <c r="IAP13" s="233"/>
      <c r="IAQ13" s="233"/>
      <c r="IAR13" s="233"/>
      <c r="IAS13" s="233"/>
      <c r="IAT13" s="233"/>
      <c r="IAU13" s="233"/>
      <c r="IAV13" s="233"/>
      <c r="IAW13" s="233"/>
      <c r="IAX13" s="233"/>
      <c r="IAY13" s="233"/>
      <c r="IAZ13" s="233"/>
      <c r="IBA13" s="233"/>
      <c r="IBB13" s="233"/>
      <c r="IBC13" s="233"/>
      <c r="IBD13" s="233"/>
      <c r="IBE13" s="233"/>
      <c r="IBF13" s="233"/>
      <c r="IBG13" s="233"/>
      <c r="IBH13" s="233"/>
      <c r="IBI13" s="233"/>
      <c r="IBJ13" s="233"/>
      <c r="IBK13" s="233"/>
      <c r="IBL13" s="233"/>
      <c r="IBM13" s="233"/>
      <c r="IBN13" s="233"/>
      <c r="IBO13" s="233"/>
      <c r="IBP13" s="233"/>
      <c r="IBQ13" s="233"/>
      <c r="IBR13" s="233"/>
      <c r="IBS13" s="233"/>
      <c r="IBT13" s="233"/>
      <c r="IBU13" s="233"/>
      <c r="IBV13" s="233"/>
      <c r="IBW13" s="233"/>
      <c r="IBX13" s="233"/>
      <c r="IBY13" s="233"/>
      <c r="IBZ13" s="233"/>
      <c r="ICA13" s="233"/>
      <c r="ICB13" s="233"/>
      <c r="ICC13" s="233"/>
      <c r="ICD13" s="233"/>
      <c r="ICE13" s="233"/>
      <c r="ICF13" s="233"/>
      <c r="ICG13" s="233"/>
      <c r="ICH13" s="233"/>
      <c r="ICI13" s="233"/>
      <c r="ICJ13" s="233"/>
      <c r="ICK13" s="233"/>
      <c r="ICL13" s="233"/>
      <c r="ICM13" s="233"/>
      <c r="ICN13" s="233"/>
      <c r="ICO13" s="233"/>
      <c r="ICP13" s="233"/>
      <c r="ICQ13" s="233"/>
      <c r="ICR13" s="233"/>
      <c r="ICS13" s="233"/>
      <c r="ICT13" s="233"/>
      <c r="ICU13" s="233"/>
      <c r="ICV13" s="233"/>
      <c r="ICW13" s="233"/>
      <c r="ICX13" s="233"/>
      <c r="ICY13" s="233"/>
      <c r="ICZ13" s="233"/>
      <c r="IDA13" s="233"/>
      <c r="IDB13" s="233"/>
      <c r="IDC13" s="233"/>
      <c r="IDD13" s="233"/>
      <c r="IDE13" s="233"/>
      <c r="IDF13" s="233"/>
      <c r="IDG13" s="233"/>
      <c r="IDH13" s="233"/>
      <c r="IDI13" s="233"/>
      <c r="IDJ13" s="233"/>
      <c r="IDK13" s="233"/>
      <c r="IDL13" s="233"/>
      <c r="IDM13" s="233"/>
      <c r="IDN13" s="233"/>
      <c r="IDO13" s="233"/>
      <c r="IDP13" s="233"/>
      <c r="IDQ13" s="233"/>
      <c r="IDR13" s="233"/>
      <c r="IDS13" s="233"/>
      <c r="IDT13" s="233"/>
      <c r="IDU13" s="233"/>
      <c r="IDV13" s="233"/>
      <c r="IDW13" s="233"/>
      <c r="IDX13" s="233"/>
      <c r="IDY13" s="233"/>
      <c r="IDZ13" s="233"/>
      <c r="IEA13" s="233"/>
      <c r="IEB13" s="233"/>
      <c r="IEC13" s="233"/>
      <c r="IED13" s="233"/>
      <c r="IEE13" s="233"/>
      <c r="IEF13" s="233"/>
      <c r="IEG13" s="233"/>
      <c r="IEH13" s="233"/>
      <c r="IEI13" s="233"/>
      <c r="IEJ13" s="233"/>
      <c r="IEK13" s="233"/>
      <c r="IEL13" s="233"/>
      <c r="IEM13" s="233"/>
      <c r="IEN13" s="233"/>
      <c r="IEO13" s="233"/>
      <c r="IEP13" s="233"/>
      <c r="IEQ13" s="233"/>
      <c r="IER13" s="233"/>
      <c r="IES13" s="233"/>
      <c r="IET13" s="233"/>
      <c r="IEU13" s="233"/>
      <c r="IEV13" s="233"/>
      <c r="IEW13" s="233"/>
      <c r="IEX13" s="233"/>
      <c r="IEY13" s="233"/>
      <c r="IEZ13" s="233"/>
      <c r="IFA13" s="233"/>
      <c r="IFB13" s="233"/>
      <c r="IFC13" s="233"/>
      <c r="IFD13" s="233"/>
      <c r="IFE13" s="233"/>
      <c r="IFF13" s="233"/>
      <c r="IFG13" s="233"/>
      <c r="IFH13" s="233"/>
      <c r="IFI13" s="233"/>
      <c r="IFJ13" s="233"/>
      <c r="IFK13" s="233"/>
      <c r="IFL13" s="233"/>
      <c r="IFM13" s="233"/>
      <c r="IFN13" s="233"/>
      <c r="IFO13" s="233"/>
      <c r="IFP13" s="233"/>
      <c r="IFQ13" s="233"/>
      <c r="IFR13" s="233"/>
      <c r="IFS13" s="233"/>
      <c r="IFT13" s="233"/>
      <c r="IFU13" s="233"/>
      <c r="IFV13" s="233"/>
      <c r="IFW13" s="233"/>
      <c r="IFX13" s="233"/>
      <c r="IFY13" s="233"/>
      <c r="IFZ13" s="233"/>
      <c r="IGA13" s="233"/>
      <c r="IGB13" s="233"/>
      <c r="IGC13" s="233"/>
      <c r="IGD13" s="233"/>
      <c r="IGE13" s="233"/>
      <c r="IGF13" s="233"/>
      <c r="IGG13" s="233"/>
      <c r="IGH13" s="233"/>
      <c r="IGI13" s="233"/>
      <c r="IGJ13" s="233"/>
      <c r="IGK13" s="233"/>
      <c r="IGL13" s="233"/>
      <c r="IGM13" s="233"/>
      <c r="IGN13" s="233"/>
      <c r="IGO13" s="233"/>
      <c r="IGP13" s="233"/>
      <c r="IGQ13" s="233"/>
      <c r="IGR13" s="233"/>
      <c r="IGS13" s="233"/>
      <c r="IGT13" s="233"/>
      <c r="IGU13" s="233"/>
      <c r="IGV13" s="233"/>
      <c r="IGW13" s="233"/>
      <c r="IGX13" s="233"/>
      <c r="IGY13" s="233"/>
      <c r="IGZ13" s="233"/>
      <c r="IHA13" s="233"/>
      <c r="IHB13" s="233"/>
      <c r="IHC13" s="233"/>
      <c r="IHD13" s="233"/>
      <c r="IHE13" s="233"/>
      <c r="IHF13" s="233"/>
      <c r="IHG13" s="233"/>
      <c r="IHH13" s="233"/>
      <c r="IHI13" s="233"/>
      <c r="IHJ13" s="233"/>
      <c r="IHK13" s="233"/>
      <c r="IHL13" s="233"/>
      <c r="IHM13" s="233"/>
      <c r="IHN13" s="233"/>
      <c r="IHO13" s="233"/>
      <c r="IHP13" s="233"/>
      <c r="IHQ13" s="233"/>
      <c r="IHR13" s="233"/>
      <c r="IHS13" s="233"/>
      <c r="IHT13" s="233"/>
      <c r="IHU13" s="233"/>
      <c r="IHV13" s="233"/>
      <c r="IHW13" s="233"/>
      <c r="IHX13" s="233"/>
      <c r="IHY13" s="233"/>
      <c r="IHZ13" s="233"/>
      <c r="IIA13" s="233"/>
      <c r="IIB13" s="233"/>
      <c r="IIC13" s="233"/>
      <c r="IID13" s="233"/>
      <c r="IIE13" s="233"/>
      <c r="IIF13" s="233"/>
      <c r="IIG13" s="233"/>
      <c r="IIH13" s="233"/>
      <c r="III13" s="233"/>
      <c r="IIJ13" s="233"/>
      <c r="IIK13" s="233"/>
      <c r="IIL13" s="233"/>
      <c r="IIM13" s="233"/>
      <c r="IIN13" s="233"/>
      <c r="IIO13" s="233"/>
      <c r="IIP13" s="233"/>
      <c r="IIQ13" s="233"/>
      <c r="IIR13" s="233"/>
      <c r="IIS13" s="233"/>
      <c r="IIT13" s="233"/>
      <c r="IIU13" s="233"/>
      <c r="IIV13" s="233"/>
      <c r="IIW13" s="233"/>
      <c r="IIX13" s="233"/>
      <c r="IIY13" s="233"/>
      <c r="IIZ13" s="233"/>
      <c r="IJA13" s="233"/>
      <c r="IJB13" s="233"/>
      <c r="IJC13" s="233"/>
      <c r="IJD13" s="233"/>
      <c r="IJE13" s="233"/>
      <c r="IJF13" s="233"/>
      <c r="IJG13" s="233"/>
      <c r="IJH13" s="233"/>
      <c r="IJI13" s="233"/>
      <c r="IJJ13" s="233"/>
      <c r="IJK13" s="233"/>
      <c r="IJL13" s="233"/>
      <c r="IJM13" s="233"/>
      <c r="IJN13" s="233"/>
      <c r="IJO13" s="233"/>
      <c r="IJP13" s="233"/>
      <c r="IJQ13" s="233"/>
      <c r="IJR13" s="233"/>
      <c r="IJS13" s="233"/>
      <c r="IJT13" s="233"/>
      <c r="IJU13" s="233"/>
      <c r="IJV13" s="233"/>
      <c r="IJW13" s="233"/>
      <c r="IJX13" s="233"/>
      <c r="IJY13" s="233"/>
      <c r="IJZ13" s="233"/>
      <c r="IKA13" s="233"/>
      <c r="IKB13" s="233"/>
      <c r="IKC13" s="233"/>
      <c r="IKD13" s="233"/>
      <c r="IKE13" s="233"/>
      <c r="IKF13" s="233"/>
      <c r="IKG13" s="233"/>
      <c r="IKH13" s="233"/>
      <c r="IKI13" s="233"/>
      <c r="IKJ13" s="233"/>
      <c r="IKK13" s="233"/>
      <c r="IKL13" s="233"/>
      <c r="IKM13" s="233"/>
      <c r="IKN13" s="233"/>
      <c r="IKO13" s="233"/>
      <c r="IKP13" s="233"/>
      <c r="IKQ13" s="233"/>
      <c r="IKR13" s="233"/>
      <c r="IKS13" s="233"/>
      <c r="IKT13" s="233"/>
      <c r="IKU13" s="233"/>
      <c r="IKV13" s="233"/>
      <c r="IKW13" s="233"/>
      <c r="IKX13" s="233"/>
      <c r="IKY13" s="233"/>
      <c r="IKZ13" s="233"/>
      <c r="ILA13" s="233"/>
      <c r="ILB13" s="233"/>
      <c r="ILC13" s="233"/>
      <c r="ILD13" s="233"/>
      <c r="ILE13" s="233"/>
      <c r="ILF13" s="233"/>
      <c r="ILG13" s="233"/>
      <c r="ILH13" s="233"/>
      <c r="ILI13" s="233"/>
      <c r="ILJ13" s="233"/>
      <c r="ILK13" s="233"/>
      <c r="ILL13" s="233"/>
      <c r="ILM13" s="233"/>
      <c r="ILN13" s="233"/>
      <c r="ILO13" s="233"/>
      <c r="ILP13" s="233"/>
      <c r="ILQ13" s="233"/>
      <c r="ILR13" s="233"/>
      <c r="ILS13" s="233"/>
      <c r="ILT13" s="233"/>
      <c r="ILU13" s="233"/>
      <c r="ILV13" s="233"/>
      <c r="ILW13" s="233"/>
      <c r="ILX13" s="233"/>
      <c r="ILY13" s="233"/>
      <c r="ILZ13" s="233"/>
      <c r="IMA13" s="233"/>
      <c r="IMB13" s="233"/>
      <c r="IMC13" s="233"/>
      <c r="IMD13" s="233"/>
      <c r="IME13" s="233"/>
      <c r="IMF13" s="233"/>
      <c r="IMG13" s="233"/>
      <c r="IMH13" s="233"/>
      <c r="IMI13" s="233"/>
      <c r="IMJ13" s="233"/>
      <c r="IMK13" s="233"/>
      <c r="IML13" s="233"/>
      <c r="IMM13" s="233"/>
      <c r="IMN13" s="233"/>
      <c r="IMO13" s="233"/>
      <c r="IMP13" s="233"/>
      <c r="IMQ13" s="233"/>
      <c r="IMR13" s="233"/>
      <c r="IMS13" s="233"/>
      <c r="IMT13" s="233"/>
      <c r="IMU13" s="233"/>
      <c r="IMV13" s="233"/>
      <c r="IMW13" s="233"/>
      <c r="IMX13" s="233"/>
      <c r="IMY13" s="233"/>
      <c r="IMZ13" s="233"/>
      <c r="INA13" s="233"/>
      <c r="INB13" s="233"/>
      <c r="INC13" s="233"/>
      <c r="IND13" s="233"/>
      <c r="INE13" s="233"/>
      <c r="INF13" s="233"/>
      <c r="ING13" s="233"/>
      <c r="INH13" s="233"/>
      <c r="INI13" s="233"/>
      <c r="INJ13" s="233"/>
      <c r="INK13" s="233"/>
      <c r="INL13" s="233"/>
      <c r="INM13" s="233"/>
      <c r="INN13" s="233"/>
      <c r="INO13" s="233"/>
      <c r="INP13" s="233"/>
      <c r="INQ13" s="233"/>
      <c r="INR13" s="233"/>
      <c r="INS13" s="233"/>
      <c r="INT13" s="233"/>
      <c r="INU13" s="233"/>
      <c r="INV13" s="233"/>
      <c r="INW13" s="233"/>
      <c r="INX13" s="233"/>
      <c r="INY13" s="233"/>
      <c r="INZ13" s="233"/>
      <c r="IOA13" s="233"/>
      <c r="IOB13" s="233"/>
      <c r="IOC13" s="233"/>
      <c r="IOD13" s="233"/>
      <c r="IOE13" s="233"/>
      <c r="IOF13" s="233"/>
      <c r="IOG13" s="233"/>
      <c r="IOH13" s="233"/>
      <c r="IOI13" s="233"/>
      <c r="IOJ13" s="233"/>
      <c r="IOK13" s="233"/>
      <c r="IOL13" s="233"/>
      <c r="IOM13" s="233"/>
      <c r="ION13" s="233"/>
      <c r="IOO13" s="233"/>
      <c r="IOP13" s="233"/>
      <c r="IOQ13" s="233"/>
      <c r="IOR13" s="233"/>
      <c r="IOS13" s="233"/>
      <c r="IOT13" s="233"/>
      <c r="IOU13" s="233"/>
      <c r="IOV13" s="233"/>
      <c r="IOW13" s="233"/>
      <c r="IOX13" s="233"/>
      <c r="IOY13" s="233"/>
      <c r="IOZ13" s="233"/>
      <c r="IPA13" s="233"/>
      <c r="IPB13" s="233"/>
      <c r="IPC13" s="233"/>
      <c r="IPD13" s="233"/>
      <c r="IPE13" s="233"/>
      <c r="IPF13" s="233"/>
      <c r="IPG13" s="233"/>
      <c r="IPH13" s="233"/>
      <c r="IPI13" s="233"/>
      <c r="IPJ13" s="233"/>
      <c r="IPK13" s="233"/>
      <c r="IPL13" s="233"/>
      <c r="IPM13" s="233"/>
      <c r="IPN13" s="233"/>
      <c r="IPO13" s="233"/>
      <c r="IPP13" s="233"/>
      <c r="IPQ13" s="233"/>
      <c r="IPR13" s="233"/>
      <c r="IPS13" s="233"/>
      <c r="IPT13" s="233"/>
      <c r="IPU13" s="233"/>
      <c r="IPV13" s="233"/>
      <c r="IPW13" s="233"/>
      <c r="IPX13" s="233"/>
      <c r="IPY13" s="233"/>
      <c r="IPZ13" s="233"/>
      <c r="IQA13" s="233"/>
      <c r="IQB13" s="233"/>
      <c r="IQC13" s="233"/>
      <c r="IQD13" s="233"/>
      <c r="IQE13" s="233"/>
      <c r="IQF13" s="233"/>
      <c r="IQG13" s="233"/>
      <c r="IQH13" s="233"/>
      <c r="IQI13" s="233"/>
      <c r="IQJ13" s="233"/>
      <c r="IQK13" s="233"/>
      <c r="IQL13" s="233"/>
      <c r="IQM13" s="233"/>
      <c r="IQN13" s="233"/>
      <c r="IQO13" s="233"/>
      <c r="IQP13" s="233"/>
      <c r="IQQ13" s="233"/>
      <c r="IQR13" s="233"/>
      <c r="IQS13" s="233"/>
      <c r="IQT13" s="233"/>
      <c r="IQU13" s="233"/>
      <c r="IQV13" s="233"/>
      <c r="IQW13" s="233"/>
      <c r="IQX13" s="233"/>
      <c r="IQY13" s="233"/>
      <c r="IQZ13" s="233"/>
      <c r="IRA13" s="233"/>
      <c r="IRB13" s="233"/>
      <c r="IRC13" s="233"/>
      <c r="IRD13" s="233"/>
      <c r="IRE13" s="233"/>
      <c r="IRF13" s="233"/>
      <c r="IRG13" s="233"/>
      <c r="IRH13" s="233"/>
      <c r="IRI13" s="233"/>
      <c r="IRJ13" s="233"/>
      <c r="IRK13" s="233"/>
      <c r="IRL13" s="233"/>
      <c r="IRM13" s="233"/>
      <c r="IRN13" s="233"/>
      <c r="IRO13" s="233"/>
      <c r="IRP13" s="233"/>
      <c r="IRQ13" s="233"/>
      <c r="IRR13" s="233"/>
      <c r="IRS13" s="233"/>
      <c r="IRT13" s="233"/>
      <c r="IRU13" s="233"/>
      <c r="IRV13" s="233"/>
      <c r="IRW13" s="233"/>
      <c r="IRX13" s="233"/>
      <c r="IRY13" s="233"/>
      <c r="IRZ13" s="233"/>
      <c r="ISA13" s="233"/>
      <c r="ISB13" s="233"/>
      <c r="ISC13" s="233"/>
      <c r="ISD13" s="233"/>
      <c r="ISE13" s="233"/>
      <c r="ISF13" s="233"/>
      <c r="ISG13" s="233"/>
      <c r="ISH13" s="233"/>
      <c r="ISI13" s="233"/>
      <c r="ISJ13" s="233"/>
      <c r="ISK13" s="233"/>
      <c r="ISL13" s="233"/>
      <c r="ISM13" s="233"/>
      <c r="ISN13" s="233"/>
      <c r="ISO13" s="233"/>
      <c r="ISP13" s="233"/>
      <c r="ISQ13" s="233"/>
      <c r="ISR13" s="233"/>
      <c r="ISS13" s="233"/>
      <c r="IST13" s="233"/>
      <c r="ISU13" s="233"/>
      <c r="ISV13" s="233"/>
      <c r="ISW13" s="233"/>
      <c r="ISX13" s="233"/>
      <c r="ISY13" s="233"/>
      <c r="ISZ13" s="233"/>
      <c r="ITA13" s="233"/>
      <c r="ITB13" s="233"/>
      <c r="ITC13" s="233"/>
      <c r="ITD13" s="233"/>
      <c r="ITE13" s="233"/>
      <c r="ITF13" s="233"/>
      <c r="ITG13" s="233"/>
      <c r="ITH13" s="233"/>
      <c r="ITI13" s="233"/>
      <c r="ITJ13" s="233"/>
      <c r="ITK13" s="233"/>
      <c r="ITL13" s="233"/>
      <c r="ITM13" s="233"/>
      <c r="ITN13" s="233"/>
      <c r="ITO13" s="233"/>
      <c r="ITP13" s="233"/>
      <c r="ITQ13" s="233"/>
      <c r="ITR13" s="233"/>
      <c r="ITS13" s="233"/>
      <c r="ITT13" s="233"/>
      <c r="ITU13" s="233"/>
      <c r="ITV13" s="233"/>
      <c r="ITW13" s="233"/>
      <c r="ITX13" s="233"/>
      <c r="ITY13" s="233"/>
      <c r="ITZ13" s="233"/>
      <c r="IUA13" s="233"/>
      <c r="IUB13" s="233"/>
      <c r="IUC13" s="233"/>
      <c r="IUD13" s="233"/>
      <c r="IUE13" s="233"/>
      <c r="IUF13" s="233"/>
      <c r="IUG13" s="233"/>
      <c r="IUH13" s="233"/>
      <c r="IUI13" s="233"/>
      <c r="IUJ13" s="233"/>
      <c r="IUK13" s="233"/>
      <c r="IUL13" s="233"/>
      <c r="IUM13" s="233"/>
      <c r="IUN13" s="233"/>
      <c r="IUO13" s="233"/>
      <c r="IUP13" s="233"/>
      <c r="IUQ13" s="233"/>
      <c r="IUR13" s="233"/>
      <c r="IUS13" s="233"/>
      <c r="IUT13" s="233"/>
      <c r="IUU13" s="233"/>
      <c r="IUV13" s="233"/>
      <c r="IUW13" s="233"/>
      <c r="IUX13" s="233"/>
      <c r="IUY13" s="233"/>
      <c r="IUZ13" s="233"/>
      <c r="IVA13" s="233"/>
      <c r="IVB13" s="233"/>
      <c r="IVC13" s="233"/>
      <c r="IVD13" s="233"/>
      <c r="IVE13" s="233"/>
      <c r="IVF13" s="233"/>
      <c r="IVG13" s="233"/>
      <c r="IVH13" s="233"/>
      <c r="IVI13" s="233"/>
      <c r="IVJ13" s="233"/>
      <c r="IVK13" s="233"/>
      <c r="IVL13" s="233"/>
      <c r="IVM13" s="233"/>
      <c r="IVN13" s="233"/>
      <c r="IVO13" s="233"/>
      <c r="IVP13" s="233"/>
      <c r="IVQ13" s="233"/>
      <c r="IVR13" s="233"/>
      <c r="IVS13" s="233"/>
      <c r="IVT13" s="233"/>
      <c r="IVU13" s="233"/>
      <c r="IVV13" s="233"/>
      <c r="IVW13" s="233"/>
      <c r="IVX13" s="233"/>
      <c r="IVY13" s="233"/>
      <c r="IVZ13" s="233"/>
      <c r="IWA13" s="233"/>
      <c r="IWB13" s="233"/>
      <c r="IWC13" s="233"/>
      <c r="IWD13" s="233"/>
      <c r="IWE13" s="233"/>
      <c r="IWF13" s="233"/>
      <c r="IWG13" s="233"/>
      <c r="IWH13" s="233"/>
      <c r="IWI13" s="233"/>
      <c r="IWJ13" s="233"/>
      <c r="IWK13" s="233"/>
      <c r="IWL13" s="233"/>
      <c r="IWM13" s="233"/>
      <c r="IWN13" s="233"/>
      <c r="IWO13" s="233"/>
      <c r="IWP13" s="233"/>
      <c r="IWQ13" s="233"/>
      <c r="IWR13" s="233"/>
      <c r="IWS13" s="233"/>
      <c r="IWT13" s="233"/>
      <c r="IWU13" s="233"/>
      <c r="IWV13" s="233"/>
      <c r="IWW13" s="233"/>
      <c r="IWX13" s="233"/>
      <c r="IWY13" s="233"/>
      <c r="IWZ13" s="233"/>
      <c r="IXA13" s="233"/>
      <c r="IXB13" s="233"/>
      <c r="IXC13" s="233"/>
      <c r="IXD13" s="233"/>
      <c r="IXE13" s="233"/>
      <c r="IXF13" s="233"/>
      <c r="IXG13" s="233"/>
      <c r="IXH13" s="233"/>
      <c r="IXI13" s="233"/>
      <c r="IXJ13" s="233"/>
      <c r="IXK13" s="233"/>
      <c r="IXL13" s="233"/>
      <c r="IXM13" s="233"/>
      <c r="IXN13" s="233"/>
      <c r="IXO13" s="233"/>
      <c r="IXP13" s="233"/>
      <c r="IXQ13" s="233"/>
      <c r="IXR13" s="233"/>
      <c r="IXS13" s="233"/>
      <c r="IXT13" s="233"/>
      <c r="IXU13" s="233"/>
      <c r="IXV13" s="233"/>
      <c r="IXW13" s="233"/>
      <c r="IXX13" s="233"/>
      <c r="IXY13" s="233"/>
      <c r="IXZ13" s="233"/>
      <c r="IYA13" s="233"/>
      <c r="IYB13" s="233"/>
      <c r="IYC13" s="233"/>
      <c r="IYD13" s="233"/>
      <c r="IYE13" s="233"/>
      <c r="IYF13" s="233"/>
      <c r="IYG13" s="233"/>
      <c r="IYH13" s="233"/>
      <c r="IYI13" s="233"/>
      <c r="IYJ13" s="233"/>
      <c r="IYK13" s="233"/>
      <c r="IYL13" s="233"/>
      <c r="IYM13" s="233"/>
      <c r="IYN13" s="233"/>
      <c r="IYO13" s="233"/>
      <c r="IYP13" s="233"/>
      <c r="IYQ13" s="233"/>
      <c r="IYR13" s="233"/>
      <c r="IYS13" s="233"/>
      <c r="IYT13" s="233"/>
      <c r="IYU13" s="233"/>
      <c r="IYV13" s="233"/>
      <c r="IYW13" s="233"/>
      <c r="IYX13" s="233"/>
      <c r="IYY13" s="233"/>
      <c r="IYZ13" s="233"/>
      <c r="IZA13" s="233"/>
      <c r="IZB13" s="233"/>
      <c r="IZC13" s="233"/>
      <c r="IZD13" s="233"/>
      <c r="IZE13" s="233"/>
      <c r="IZF13" s="233"/>
      <c r="IZG13" s="233"/>
      <c r="IZH13" s="233"/>
      <c r="IZI13" s="233"/>
      <c r="IZJ13" s="233"/>
      <c r="IZK13" s="233"/>
      <c r="IZL13" s="233"/>
      <c r="IZM13" s="233"/>
      <c r="IZN13" s="233"/>
      <c r="IZO13" s="233"/>
      <c r="IZP13" s="233"/>
      <c r="IZQ13" s="233"/>
      <c r="IZR13" s="233"/>
      <c r="IZS13" s="233"/>
      <c r="IZT13" s="233"/>
      <c r="IZU13" s="233"/>
      <c r="IZV13" s="233"/>
      <c r="IZW13" s="233"/>
      <c r="IZX13" s="233"/>
      <c r="IZY13" s="233"/>
      <c r="IZZ13" s="233"/>
      <c r="JAA13" s="233"/>
      <c r="JAB13" s="233"/>
      <c r="JAC13" s="233"/>
      <c r="JAD13" s="233"/>
      <c r="JAE13" s="233"/>
      <c r="JAF13" s="233"/>
      <c r="JAG13" s="233"/>
      <c r="JAH13" s="233"/>
      <c r="JAI13" s="233"/>
      <c r="JAJ13" s="233"/>
      <c r="JAK13" s="233"/>
      <c r="JAL13" s="233"/>
      <c r="JAM13" s="233"/>
      <c r="JAN13" s="233"/>
      <c r="JAO13" s="233"/>
      <c r="JAP13" s="233"/>
      <c r="JAQ13" s="233"/>
      <c r="JAR13" s="233"/>
      <c r="JAS13" s="233"/>
      <c r="JAT13" s="233"/>
      <c r="JAU13" s="233"/>
      <c r="JAV13" s="233"/>
      <c r="JAW13" s="233"/>
      <c r="JAX13" s="233"/>
      <c r="JAY13" s="233"/>
      <c r="JAZ13" s="233"/>
      <c r="JBA13" s="233"/>
      <c r="JBB13" s="233"/>
      <c r="JBC13" s="233"/>
      <c r="JBD13" s="233"/>
      <c r="JBE13" s="233"/>
      <c r="JBF13" s="233"/>
      <c r="JBG13" s="233"/>
      <c r="JBH13" s="233"/>
      <c r="JBI13" s="233"/>
      <c r="JBJ13" s="233"/>
      <c r="JBK13" s="233"/>
      <c r="JBL13" s="233"/>
      <c r="JBM13" s="233"/>
      <c r="JBN13" s="233"/>
      <c r="JBO13" s="233"/>
      <c r="JBP13" s="233"/>
      <c r="JBQ13" s="233"/>
      <c r="JBR13" s="233"/>
      <c r="JBS13" s="233"/>
      <c r="JBT13" s="233"/>
      <c r="JBU13" s="233"/>
      <c r="JBV13" s="233"/>
      <c r="JBW13" s="233"/>
      <c r="JBX13" s="233"/>
      <c r="JBY13" s="233"/>
      <c r="JBZ13" s="233"/>
      <c r="JCA13" s="233"/>
      <c r="JCB13" s="233"/>
      <c r="JCC13" s="233"/>
      <c r="JCD13" s="233"/>
      <c r="JCE13" s="233"/>
      <c r="JCF13" s="233"/>
      <c r="JCG13" s="233"/>
      <c r="JCH13" s="233"/>
      <c r="JCI13" s="233"/>
      <c r="JCJ13" s="233"/>
      <c r="JCK13" s="233"/>
      <c r="JCL13" s="233"/>
      <c r="JCM13" s="233"/>
      <c r="JCN13" s="233"/>
      <c r="JCO13" s="233"/>
      <c r="JCP13" s="233"/>
      <c r="JCQ13" s="233"/>
      <c r="JCR13" s="233"/>
      <c r="JCS13" s="233"/>
      <c r="JCT13" s="233"/>
      <c r="JCU13" s="233"/>
      <c r="JCV13" s="233"/>
      <c r="JCW13" s="233"/>
      <c r="JCX13" s="233"/>
      <c r="JCY13" s="233"/>
      <c r="JCZ13" s="233"/>
      <c r="JDA13" s="233"/>
      <c r="JDB13" s="233"/>
      <c r="JDC13" s="233"/>
      <c r="JDD13" s="233"/>
      <c r="JDE13" s="233"/>
      <c r="JDF13" s="233"/>
      <c r="JDG13" s="233"/>
      <c r="JDH13" s="233"/>
      <c r="JDI13" s="233"/>
      <c r="JDJ13" s="233"/>
      <c r="JDK13" s="233"/>
      <c r="JDL13" s="233"/>
      <c r="JDM13" s="233"/>
      <c r="JDN13" s="233"/>
      <c r="JDO13" s="233"/>
      <c r="JDP13" s="233"/>
      <c r="JDQ13" s="233"/>
      <c r="JDR13" s="233"/>
      <c r="JDS13" s="233"/>
      <c r="JDT13" s="233"/>
      <c r="JDU13" s="233"/>
      <c r="JDV13" s="233"/>
      <c r="JDW13" s="233"/>
      <c r="JDX13" s="233"/>
      <c r="JDY13" s="233"/>
      <c r="JDZ13" s="233"/>
      <c r="JEA13" s="233"/>
      <c r="JEB13" s="233"/>
      <c r="JEC13" s="233"/>
      <c r="JED13" s="233"/>
      <c r="JEE13" s="233"/>
      <c r="JEF13" s="233"/>
      <c r="JEG13" s="233"/>
      <c r="JEH13" s="233"/>
      <c r="JEI13" s="233"/>
      <c r="JEJ13" s="233"/>
      <c r="JEK13" s="233"/>
      <c r="JEL13" s="233"/>
      <c r="JEM13" s="233"/>
      <c r="JEN13" s="233"/>
      <c r="JEO13" s="233"/>
      <c r="JEP13" s="233"/>
      <c r="JEQ13" s="233"/>
      <c r="JER13" s="233"/>
      <c r="JES13" s="233"/>
      <c r="JET13" s="233"/>
      <c r="JEU13" s="233"/>
      <c r="JEV13" s="233"/>
      <c r="JEW13" s="233"/>
      <c r="JEX13" s="233"/>
      <c r="JEY13" s="233"/>
      <c r="JEZ13" s="233"/>
      <c r="JFA13" s="233"/>
      <c r="JFB13" s="233"/>
      <c r="JFC13" s="233"/>
      <c r="JFD13" s="233"/>
      <c r="JFE13" s="233"/>
      <c r="JFF13" s="233"/>
      <c r="JFG13" s="233"/>
      <c r="JFH13" s="233"/>
      <c r="JFI13" s="233"/>
      <c r="JFJ13" s="233"/>
      <c r="JFK13" s="233"/>
      <c r="JFL13" s="233"/>
      <c r="JFM13" s="233"/>
      <c r="JFN13" s="233"/>
      <c r="JFO13" s="233"/>
      <c r="JFP13" s="233"/>
      <c r="JFQ13" s="233"/>
      <c r="JFR13" s="233"/>
      <c r="JFS13" s="233"/>
      <c r="JFT13" s="233"/>
      <c r="JFU13" s="233"/>
      <c r="JFV13" s="233"/>
      <c r="JFW13" s="233"/>
      <c r="JFX13" s="233"/>
      <c r="JFY13" s="233"/>
      <c r="JFZ13" s="233"/>
      <c r="JGA13" s="233"/>
      <c r="JGB13" s="233"/>
      <c r="JGC13" s="233"/>
      <c r="JGD13" s="233"/>
      <c r="JGE13" s="233"/>
      <c r="JGF13" s="233"/>
      <c r="JGG13" s="233"/>
      <c r="JGH13" s="233"/>
      <c r="JGI13" s="233"/>
      <c r="JGJ13" s="233"/>
      <c r="JGK13" s="233"/>
      <c r="JGL13" s="233"/>
      <c r="JGM13" s="233"/>
      <c r="JGN13" s="233"/>
      <c r="JGO13" s="233"/>
      <c r="JGP13" s="233"/>
      <c r="JGQ13" s="233"/>
      <c r="JGR13" s="233"/>
      <c r="JGS13" s="233"/>
      <c r="JGT13" s="233"/>
      <c r="JGU13" s="233"/>
      <c r="JGV13" s="233"/>
      <c r="JGW13" s="233"/>
      <c r="JGX13" s="233"/>
      <c r="JGY13" s="233"/>
      <c r="JGZ13" s="233"/>
      <c r="JHA13" s="233"/>
      <c r="JHB13" s="233"/>
      <c r="JHC13" s="233"/>
      <c r="JHD13" s="233"/>
      <c r="JHE13" s="233"/>
      <c r="JHF13" s="233"/>
      <c r="JHG13" s="233"/>
      <c r="JHH13" s="233"/>
      <c r="JHI13" s="233"/>
      <c r="JHJ13" s="233"/>
      <c r="JHK13" s="233"/>
      <c r="JHL13" s="233"/>
      <c r="JHM13" s="233"/>
      <c r="JHN13" s="233"/>
      <c r="JHO13" s="233"/>
      <c r="JHP13" s="233"/>
      <c r="JHQ13" s="233"/>
      <c r="JHR13" s="233"/>
      <c r="JHS13" s="233"/>
      <c r="JHT13" s="233"/>
      <c r="JHU13" s="233"/>
      <c r="JHV13" s="233"/>
      <c r="JHW13" s="233"/>
      <c r="JHX13" s="233"/>
      <c r="JHY13" s="233"/>
      <c r="JHZ13" s="233"/>
      <c r="JIA13" s="233"/>
      <c r="JIB13" s="233"/>
      <c r="JIC13" s="233"/>
      <c r="JID13" s="233"/>
      <c r="JIE13" s="233"/>
      <c r="JIF13" s="233"/>
      <c r="JIG13" s="233"/>
      <c r="JIH13" s="233"/>
      <c r="JII13" s="233"/>
      <c r="JIJ13" s="233"/>
      <c r="JIK13" s="233"/>
      <c r="JIL13" s="233"/>
      <c r="JIM13" s="233"/>
      <c r="JIN13" s="233"/>
      <c r="JIO13" s="233"/>
      <c r="JIP13" s="233"/>
      <c r="JIQ13" s="233"/>
      <c r="JIR13" s="233"/>
      <c r="JIS13" s="233"/>
      <c r="JIT13" s="233"/>
      <c r="JIU13" s="233"/>
      <c r="JIV13" s="233"/>
      <c r="JIW13" s="233"/>
      <c r="JIX13" s="233"/>
      <c r="JIY13" s="233"/>
      <c r="JIZ13" s="233"/>
      <c r="JJA13" s="233"/>
      <c r="JJB13" s="233"/>
      <c r="JJC13" s="233"/>
      <c r="JJD13" s="233"/>
      <c r="JJE13" s="233"/>
      <c r="JJF13" s="233"/>
      <c r="JJG13" s="233"/>
      <c r="JJH13" s="233"/>
      <c r="JJI13" s="233"/>
      <c r="JJJ13" s="233"/>
      <c r="JJK13" s="233"/>
      <c r="JJL13" s="233"/>
      <c r="JJM13" s="233"/>
      <c r="JJN13" s="233"/>
      <c r="JJO13" s="233"/>
      <c r="JJP13" s="233"/>
      <c r="JJQ13" s="233"/>
      <c r="JJR13" s="233"/>
      <c r="JJS13" s="233"/>
      <c r="JJT13" s="233"/>
      <c r="JJU13" s="233"/>
      <c r="JJV13" s="233"/>
      <c r="JJW13" s="233"/>
      <c r="JJX13" s="233"/>
      <c r="JJY13" s="233"/>
      <c r="JJZ13" s="233"/>
      <c r="JKA13" s="233"/>
      <c r="JKB13" s="233"/>
      <c r="JKC13" s="233"/>
      <c r="JKD13" s="233"/>
      <c r="JKE13" s="233"/>
      <c r="JKF13" s="233"/>
      <c r="JKG13" s="233"/>
      <c r="JKH13" s="233"/>
      <c r="JKI13" s="233"/>
      <c r="JKJ13" s="233"/>
      <c r="JKK13" s="233"/>
      <c r="JKL13" s="233"/>
      <c r="JKM13" s="233"/>
      <c r="JKN13" s="233"/>
      <c r="JKO13" s="233"/>
      <c r="JKP13" s="233"/>
      <c r="JKQ13" s="233"/>
      <c r="JKR13" s="233"/>
      <c r="JKS13" s="233"/>
      <c r="JKT13" s="233"/>
      <c r="JKU13" s="233"/>
      <c r="JKV13" s="233"/>
      <c r="JKW13" s="233"/>
      <c r="JKX13" s="233"/>
      <c r="JKY13" s="233"/>
      <c r="JKZ13" s="233"/>
      <c r="JLA13" s="233"/>
      <c r="JLB13" s="233"/>
      <c r="JLC13" s="233"/>
      <c r="JLD13" s="233"/>
      <c r="JLE13" s="233"/>
      <c r="JLF13" s="233"/>
      <c r="JLG13" s="233"/>
      <c r="JLH13" s="233"/>
      <c r="JLI13" s="233"/>
      <c r="JLJ13" s="233"/>
      <c r="JLK13" s="233"/>
      <c r="JLL13" s="233"/>
      <c r="JLM13" s="233"/>
      <c r="JLN13" s="233"/>
      <c r="JLO13" s="233"/>
      <c r="JLP13" s="233"/>
      <c r="JLQ13" s="233"/>
      <c r="JLR13" s="233"/>
      <c r="JLS13" s="233"/>
      <c r="JLT13" s="233"/>
      <c r="JLU13" s="233"/>
      <c r="JLV13" s="233"/>
      <c r="JLW13" s="233"/>
      <c r="JLX13" s="233"/>
      <c r="JLY13" s="233"/>
      <c r="JLZ13" s="233"/>
      <c r="JMA13" s="233"/>
      <c r="JMB13" s="233"/>
      <c r="JMC13" s="233"/>
      <c r="JMD13" s="233"/>
      <c r="JME13" s="233"/>
      <c r="JMF13" s="233"/>
      <c r="JMG13" s="233"/>
      <c r="JMH13" s="233"/>
      <c r="JMI13" s="233"/>
      <c r="JMJ13" s="233"/>
      <c r="JMK13" s="233"/>
      <c r="JML13" s="233"/>
      <c r="JMM13" s="233"/>
      <c r="JMN13" s="233"/>
      <c r="JMO13" s="233"/>
      <c r="JMP13" s="233"/>
      <c r="JMQ13" s="233"/>
      <c r="JMR13" s="233"/>
      <c r="JMS13" s="233"/>
      <c r="JMT13" s="233"/>
      <c r="JMU13" s="233"/>
      <c r="JMV13" s="233"/>
      <c r="JMW13" s="233"/>
      <c r="JMX13" s="233"/>
      <c r="JMY13" s="233"/>
      <c r="JMZ13" s="233"/>
      <c r="JNA13" s="233"/>
      <c r="JNB13" s="233"/>
      <c r="JNC13" s="233"/>
      <c r="JND13" s="233"/>
      <c r="JNE13" s="233"/>
      <c r="JNF13" s="233"/>
      <c r="JNG13" s="233"/>
      <c r="JNH13" s="233"/>
      <c r="JNI13" s="233"/>
      <c r="JNJ13" s="233"/>
      <c r="JNK13" s="233"/>
      <c r="JNL13" s="233"/>
      <c r="JNM13" s="233"/>
      <c r="JNN13" s="233"/>
      <c r="JNO13" s="233"/>
      <c r="JNP13" s="233"/>
      <c r="JNQ13" s="233"/>
      <c r="JNR13" s="233"/>
      <c r="JNS13" s="233"/>
      <c r="JNT13" s="233"/>
      <c r="JNU13" s="233"/>
      <c r="JNV13" s="233"/>
      <c r="JNW13" s="233"/>
      <c r="JNX13" s="233"/>
      <c r="JNY13" s="233"/>
      <c r="JNZ13" s="233"/>
      <c r="JOA13" s="233"/>
      <c r="JOB13" s="233"/>
      <c r="JOC13" s="233"/>
      <c r="JOD13" s="233"/>
      <c r="JOE13" s="233"/>
      <c r="JOF13" s="233"/>
      <c r="JOG13" s="233"/>
      <c r="JOH13" s="233"/>
      <c r="JOI13" s="233"/>
      <c r="JOJ13" s="233"/>
      <c r="JOK13" s="233"/>
      <c r="JOL13" s="233"/>
      <c r="JOM13" s="233"/>
      <c r="JON13" s="233"/>
      <c r="JOO13" s="233"/>
      <c r="JOP13" s="233"/>
      <c r="JOQ13" s="233"/>
      <c r="JOR13" s="233"/>
      <c r="JOS13" s="233"/>
      <c r="JOT13" s="233"/>
      <c r="JOU13" s="233"/>
      <c r="JOV13" s="233"/>
      <c r="JOW13" s="233"/>
      <c r="JOX13" s="233"/>
      <c r="JOY13" s="233"/>
      <c r="JOZ13" s="233"/>
      <c r="JPA13" s="233"/>
      <c r="JPB13" s="233"/>
      <c r="JPC13" s="233"/>
      <c r="JPD13" s="233"/>
      <c r="JPE13" s="233"/>
      <c r="JPF13" s="233"/>
      <c r="JPG13" s="233"/>
      <c r="JPH13" s="233"/>
      <c r="JPI13" s="233"/>
      <c r="JPJ13" s="233"/>
      <c r="JPK13" s="233"/>
      <c r="JPL13" s="233"/>
      <c r="JPM13" s="233"/>
      <c r="JPN13" s="233"/>
      <c r="JPO13" s="233"/>
      <c r="JPP13" s="233"/>
      <c r="JPQ13" s="233"/>
      <c r="JPR13" s="233"/>
      <c r="JPS13" s="233"/>
      <c r="JPT13" s="233"/>
      <c r="JPU13" s="233"/>
      <c r="JPV13" s="233"/>
      <c r="JPW13" s="233"/>
      <c r="JPX13" s="233"/>
      <c r="JPY13" s="233"/>
      <c r="JPZ13" s="233"/>
      <c r="JQA13" s="233"/>
      <c r="JQB13" s="233"/>
      <c r="JQC13" s="233"/>
      <c r="JQD13" s="233"/>
      <c r="JQE13" s="233"/>
      <c r="JQF13" s="233"/>
      <c r="JQG13" s="233"/>
      <c r="JQH13" s="233"/>
      <c r="JQI13" s="233"/>
      <c r="JQJ13" s="233"/>
      <c r="JQK13" s="233"/>
      <c r="JQL13" s="233"/>
      <c r="JQM13" s="233"/>
      <c r="JQN13" s="233"/>
      <c r="JQO13" s="233"/>
      <c r="JQP13" s="233"/>
      <c r="JQQ13" s="233"/>
      <c r="JQR13" s="233"/>
      <c r="JQS13" s="233"/>
      <c r="JQT13" s="233"/>
      <c r="JQU13" s="233"/>
      <c r="JQV13" s="233"/>
      <c r="JQW13" s="233"/>
      <c r="JQX13" s="233"/>
      <c r="JQY13" s="233"/>
      <c r="JQZ13" s="233"/>
      <c r="JRA13" s="233"/>
      <c r="JRB13" s="233"/>
      <c r="JRC13" s="233"/>
      <c r="JRD13" s="233"/>
      <c r="JRE13" s="233"/>
      <c r="JRF13" s="233"/>
      <c r="JRG13" s="233"/>
      <c r="JRH13" s="233"/>
      <c r="JRI13" s="233"/>
      <c r="JRJ13" s="233"/>
      <c r="JRK13" s="233"/>
      <c r="JRL13" s="233"/>
      <c r="JRM13" s="233"/>
      <c r="JRN13" s="233"/>
      <c r="JRO13" s="233"/>
      <c r="JRP13" s="233"/>
      <c r="JRQ13" s="233"/>
      <c r="JRR13" s="233"/>
      <c r="JRS13" s="233"/>
      <c r="JRT13" s="233"/>
      <c r="JRU13" s="233"/>
      <c r="JRV13" s="233"/>
      <c r="JRW13" s="233"/>
      <c r="JRX13" s="233"/>
      <c r="JRY13" s="233"/>
      <c r="JRZ13" s="233"/>
      <c r="JSA13" s="233"/>
      <c r="JSB13" s="233"/>
      <c r="JSC13" s="233"/>
      <c r="JSD13" s="233"/>
      <c r="JSE13" s="233"/>
      <c r="JSF13" s="233"/>
      <c r="JSG13" s="233"/>
      <c r="JSH13" s="233"/>
      <c r="JSI13" s="233"/>
      <c r="JSJ13" s="233"/>
      <c r="JSK13" s="233"/>
      <c r="JSL13" s="233"/>
      <c r="JSM13" s="233"/>
      <c r="JSN13" s="233"/>
      <c r="JSO13" s="233"/>
      <c r="JSP13" s="233"/>
      <c r="JSQ13" s="233"/>
      <c r="JSR13" s="233"/>
      <c r="JSS13" s="233"/>
      <c r="JST13" s="233"/>
      <c r="JSU13" s="233"/>
      <c r="JSV13" s="233"/>
      <c r="JSW13" s="233"/>
      <c r="JSX13" s="233"/>
      <c r="JSY13" s="233"/>
      <c r="JSZ13" s="233"/>
      <c r="JTA13" s="233"/>
      <c r="JTB13" s="233"/>
      <c r="JTC13" s="233"/>
      <c r="JTD13" s="233"/>
      <c r="JTE13" s="233"/>
      <c r="JTF13" s="233"/>
      <c r="JTG13" s="233"/>
      <c r="JTH13" s="233"/>
      <c r="JTI13" s="233"/>
      <c r="JTJ13" s="233"/>
      <c r="JTK13" s="233"/>
      <c r="JTL13" s="233"/>
      <c r="JTM13" s="233"/>
      <c r="JTN13" s="233"/>
      <c r="JTO13" s="233"/>
      <c r="JTP13" s="233"/>
      <c r="JTQ13" s="233"/>
      <c r="JTR13" s="233"/>
      <c r="JTS13" s="233"/>
      <c r="JTT13" s="233"/>
      <c r="JTU13" s="233"/>
      <c r="JTV13" s="233"/>
      <c r="JTW13" s="233"/>
      <c r="JTX13" s="233"/>
      <c r="JTY13" s="233"/>
      <c r="JTZ13" s="233"/>
      <c r="JUA13" s="233"/>
      <c r="JUB13" s="233"/>
      <c r="JUC13" s="233"/>
      <c r="JUD13" s="233"/>
      <c r="JUE13" s="233"/>
      <c r="JUF13" s="233"/>
      <c r="JUG13" s="233"/>
      <c r="JUH13" s="233"/>
      <c r="JUI13" s="233"/>
      <c r="JUJ13" s="233"/>
      <c r="JUK13" s="233"/>
      <c r="JUL13" s="233"/>
      <c r="JUM13" s="233"/>
      <c r="JUN13" s="233"/>
      <c r="JUO13" s="233"/>
      <c r="JUP13" s="233"/>
      <c r="JUQ13" s="233"/>
      <c r="JUR13" s="233"/>
      <c r="JUS13" s="233"/>
      <c r="JUT13" s="233"/>
      <c r="JUU13" s="233"/>
      <c r="JUV13" s="233"/>
      <c r="JUW13" s="233"/>
      <c r="JUX13" s="233"/>
      <c r="JUY13" s="233"/>
      <c r="JUZ13" s="233"/>
      <c r="JVA13" s="233"/>
      <c r="JVB13" s="233"/>
      <c r="JVC13" s="233"/>
      <c r="JVD13" s="233"/>
      <c r="JVE13" s="233"/>
      <c r="JVF13" s="233"/>
      <c r="JVG13" s="233"/>
      <c r="JVH13" s="233"/>
      <c r="JVI13" s="233"/>
      <c r="JVJ13" s="233"/>
      <c r="JVK13" s="233"/>
      <c r="JVL13" s="233"/>
      <c r="JVM13" s="233"/>
      <c r="JVN13" s="233"/>
      <c r="JVO13" s="233"/>
      <c r="JVP13" s="233"/>
      <c r="JVQ13" s="233"/>
      <c r="JVR13" s="233"/>
      <c r="JVS13" s="233"/>
      <c r="JVT13" s="233"/>
      <c r="JVU13" s="233"/>
      <c r="JVV13" s="233"/>
      <c r="JVW13" s="233"/>
      <c r="JVX13" s="233"/>
      <c r="JVY13" s="233"/>
      <c r="JVZ13" s="233"/>
      <c r="JWA13" s="233"/>
      <c r="JWB13" s="233"/>
      <c r="JWC13" s="233"/>
      <c r="JWD13" s="233"/>
      <c r="JWE13" s="233"/>
      <c r="JWF13" s="233"/>
      <c r="JWG13" s="233"/>
      <c r="JWH13" s="233"/>
      <c r="JWI13" s="233"/>
      <c r="JWJ13" s="233"/>
      <c r="JWK13" s="233"/>
      <c r="JWL13" s="233"/>
      <c r="JWM13" s="233"/>
      <c r="JWN13" s="233"/>
      <c r="JWO13" s="233"/>
      <c r="JWP13" s="233"/>
      <c r="JWQ13" s="233"/>
      <c r="JWR13" s="233"/>
      <c r="JWS13" s="233"/>
      <c r="JWT13" s="233"/>
      <c r="JWU13" s="233"/>
      <c r="JWV13" s="233"/>
      <c r="JWW13" s="233"/>
      <c r="JWX13" s="233"/>
      <c r="JWY13" s="233"/>
      <c r="JWZ13" s="233"/>
      <c r="JXA13" s="233"/>
      <c r="JXB13" s="233"/>
      <c r="JXC13" s="233"/>
      <c r="JXD13" s="233"/>
      <c r="JXE13" s="233"/>
      <c r="JXF13" s="233"/>
      <c r="JXG13" s="233"/>
      <c r="JXH13" s="233"/>
      <c r="JXI13" s="233"/>
      <c r="JXJ13" s="233"/>
      <c r="JXK13" s="233"/>
      <c r="JXL13" s="233"/>
      <c r="JXM13" s="233"/>
      <c r="JXN13" s="233"/>
      <c r="JXO13" s="233"/>
      <c r="JXP13" s="233"/>
      <c r="JXQ13" s="233"/>
      <c r="JXR13" s="233"/>
      <c r="JXS13" s="233"/>
      <c r="JXT13" s="233"/>
      <c r="JXU13" s="233"/>
      <c r="JXV13" s="233"/>
      <c r="JXW13" s="233"/>
      <c r="JXX13" s="233"/>
      <c r="JXY13" s="233"/>
      <c r="JXZ13" s="233"/>
      <c r="JYA13" s="233"/>
      <c r="JYB13" s="233"/>
      <c r="JYC13" s="233"/>
      <c r="JYD13" s="233"/>
      <c r="JYE13" s="233"/>
      <c r="JYF13" s="233"/>
      <c r="JYG13" s="233"/>
      <c r="JYH13" s="233"/>
      <c r="JYI13" s="233"/>
      <c r="JYJ13" s="233"/>
      <c r="JYK13" s="233"/>
      <c r="JYL13" s="233"/>
      <c r="JYM13" s="233"/>
      <c r="JYN13" s="233"/>
      <c r="JYO13" s="233"/>
      <c r="JYP13" s="233"/>
      <c r="JYQ13" s="233"/>
      <c r="JYR13" s="233"/>
      <c r="JYS13" s="233"/>
      <c r="JYT13" s="233"/>
      <c r="JYU13" s="233"/>
      <c r="JYV13" s="233"/>
      <c r="JYW13" s="233"/>
      <c r="JYX13" s="233"/>
      <c r="JYY13" s="233"/>
      <c r="JYZ13" s="233"/>
      <c r="JZA13" s="233"/>
      <c r="JZB13" s="233"/>
      <c r="JZC13" s="233"/>
      <c r="JZD13" s="233"/>
      <c r="JZE13" s="233"/>
      <c r="JZF13" s="233"/>
      <c r="JZG13" s="233"/>
      <c r="JZH13" s="233"/>
      <c r="JZI13" s="233"/>
      <c r="JZJ13" s="233"/>
      <c r="JZK13" s="233"/>
      <c r="JZL13" s="233"/>
      <c r="JZM13" s="233"/>
      <c r="JZN13" s="233"/>
      <c r="JZO13" s="233"/>
      <c r="JZP13" s="233"/>
      <c r="JZQ13" s="233"/>
      <c r="JZR13" s="233"/>
      <c r="JZS13" s="233"/>
      <c r="JZT13" s="233"/>
      <c r="JZU13" s="233"/>
      <c r="JZV13" s="233"/>
      <c r="JZW13" s="233"/>
      <c r="JZX13" s="233"/>
      <c r="JZY13" s="233"/>
      <c r="JZZ13" s="233"/>
      <c r="KAA13" s="233"/>
      <c r="KAB13" s="233"/>
      <c r="KAC13" s="233"/>
      <c r="KAD13" s="233"/>
      <c r="KAE13" s="233"/>
      <c r="KAF13" s="233"/>
      <c r="KAG13" s="233"/>
      <c r="KAH13" s="233"/>
      <c r="KAI13" s="233"/>
      <c r="KAJ13" s="233"/>
      <c r="KAK13" s="233"/>
      <c r="KAL13" s="233"/>
      <c r="KAM13" s="233"/>
      <c r="KAN13" s="233"/>
      <c r="KAO13" s="233"/>
      <c r="KAP13" s="233"/>
      <c r="KAQ13" s="233"/>
      <c r="KAR13" s="233"/>
      <c r="KAS13" s="233"/>
      <c r="KAT13" s="233"/>
      <c r="KAU13" s="233"/>
      <c r="KAV13" s="233"/>
      <c r="KAW13" s="233"/>
      <c r="KAX13" s="233"/>
      <c r="KAY13" s="233"/>
      <c r="KAZ13" s="233"/>
      <c r="KBA13" s="233"/>
      <c r="KBB13" s="233"/>
      <c r="KBC13" s="233"/>
      <c r="KBD13" s="233"/>
      <c r="KBE13" s="233"/>
      <c r="KBF13" s="233"/>
      <c r="KBG13" s="233"/>
      <c r="KBH13" s="233"/>
      <c r="KBI13" s="233"/>
      <c r="KBJ13" s="233"/>
      <c r="KBK13" s="233"/>
      <c r="KBL13" s="233"/>
      <c r="KBM13" s="233"/>
      <c r="KBN13" s="233"/>
      <c r="KBO13" s="233"/>
      <c r="KBP13" s="233"/>
      <c r="KBQ13" s="233"/>
      <c r="KBR13" s="233"/>
      <c r="KBS13" s="233"/>
      <c r="KBT13" s="233"/>
      <c r="KBU13" s="233"/>
      <c r="KBV13" s="233"/>
      <c r="KBW13" s="233"/>
      <c r="KBX13" s="233"/>
      <c r="KBY13" s="233"/>
      <c r="KBZ13" s="233"/>
      <c r="KCA13" s="233"/>
      <c r="KCB13" s="233"/>
      <c r="KCC13" s="233"/>
      <c r="KCD13" s="233"/>
      <c r="KCE13" s="233"/>
      <c r="KCF13" s="233"/>
      <c r="KCG13" s="233"/>
      <c r="KCH13" s="233"/>
      <c r="KCI13" s="233"/>
      <c r="KCJ13" s="233"/>
      <c r="KCK13" s="233"/>
      <c r="KCL13" s="233"/>
      <c r="KCM13" s="233"/>
      <c r="KCN13" s="233"/>
      <c r="KCO13" s="233"/>
      <c r="KCP13" s="233"/>
      <c r="KCQ13" s="233"/>
      <c r="KCR13" s="233"/>
      <c r="KCS13" s="233"/>
      <c r="KCT13" s="233"/>
      <c r="KCU13" s="233"/>
      <c r="KCV13" s="233"/>
      <c r="KCW13" s="233"/>
      <c r="KCX13" s="233"/>
      <c r="KCY13" s="233"/>
      <c r="KCZ13" s="233"/>
      <c r="KDA13" s="233"/>
      <c r="KDB13" s="233"/>
      <c r="KDC13" s="233"/>
      <c r="KDD13" s="233"/>
      <c r="KDE13" s="233"/>
      <c r="KDF13" s="233"/>
      <c r="KDG13" s="233"/>
      <c r="KDH13" s="233"/>
      <c r="KDI13" s="233"/>
      <c r="KDJ13" s="233"/>
      <c r="KDK13" s="233"/>
      <c r="KDL13" s="233"/>
      <c r="KDM13" s="233"/>
      <c r="KDN13" s="233"/>
      <c r="KDO13" s="233"/>
      <c r="KDP13" s="233"/>
      <c r="KDQ13" s="233"/>
      <c r="KDR13" s="233"/>
      <c r="KDS13" s="233"/>
      <c r="KDT13" s="233"/>
      <c r="KDU13" s="233"/>
      <c r="KDV13" s="233"/>
      <c r="KDW13" s="233"/>
      <c r="KDX13" s="233"/>
      <c r="KDY13" s="233"/>
      <c r="KDZ13" s="233"/>
      <c r="KEA13" s="233"/>
      <c r="KEB13" s="233"/>
      <c r="KEC13" s="233"/>
      <c r="KED13" s="233"/>
      <c r="KEE13" s="233"/>
      <c r="KEF13" s="233"/>
      <c r="KEG13" s="233"/>
      <c r="KEH13" s="233"/>
      <c r="KEI13" s="233"/>
      <c r="KEJ13" s="233"/>
      <c r="KEK13" s="233"/>
      <c r="KEL13" s="233"/>
      <c r="KEM13" s="233"/>
      <c r="KEN13" s="233"/>
      <c r="KEO13" s="233"/>
      <c r="KEP13" s="233"/>
      <c r="KEQ13" s="233"/>
      <c r="KER13" s="233"/>
      <c r="KES13" s="233"/>
      <c r="KET13" s="233"/>
      <c r="KEU13" s="233"/>
      <c r="KEV13" s="233"/>
      <c r="KEW13" s="233"/>
      <c r="KEX13" s="233"/>
      <c r="KEY13" s="233"/>
      <c r="KEZ13" s="233"/>
      <c r="KFA13" s="233"/>
      <c r="KFB13" s="233"/>
      <c r="KFC13" s="233"/>
      <c r="KFD13" s="233"/>
      <c r="KFE13" s="233"/>
      <c r="KFF13" s="233"/>
      <c r="KFG13" s="233"/>
      <c r="KFH13" s="233"/>
      <c r="KFI13" s="233"/>
      <c r="KFJ13" s="233"/>
      <c r="KFK13" s="233"/>
      <c r="KFL13" s="233"/>
      <c r="KFM13" s="233"/>
      <c r="KFN13" s="233"/>
      <c r="KFO13" s="233"/>
      <c r="KFP13" s="233"/>
      <c r="KFQ13" s="233"/>
      <c r="KFR13" s="233"/>
      <c r="KFS13" s="233"/>
      <c r="KFT13" s="233"/>
      <c r="KFU13" s="233"/>
      <c r="KFV13" s="233"/>
      <c r="KFW13" s="233"/>
      <c r="KFX13" s="233"/>
      <c r="KFY13" s="233"/>
      <c r="KFZ13" s="233"/>
      <c r="KGA13" s="233"/>
      <c r="KGB13" s="233"/>
      <c r="KGC13" s="233"/>
      <c r="KGD13" s="233"/>
      <c r="KGE13" s="233"/>
      <c r="KGF13" s="233"/>
      <c r="KGG13" s="233"/>
      <c r="KGH13" s="233"/>
      <c r="KGI13" s="233"/>
      <c r="KGJ13" s="233"/>
      <c r="KGK13" s="233"/>
      <c r="KGL13" s="233"/>
      <c r="KGM13" s="233"/>
      <c r="KGN13" s="233"/>
      <c r="KGO13" s="233"/>
      <c r="KGP13" s="233"/>
      <c r="KGQ13" s="233"/>
      <c r="KGR13" s="233"/>
      <c r="KGS13" s="233"/>
      <c r="KGT13" s="233"/>
      <c r="KGU13" s="233"/>
      <c r="KGV13" s="233"/>
      <c r="KGW13" s="233"/>
      <c r="KGX13" s="233"/>
      <c r="KGY13" s="233"/>
      <c r="KGZ13" s="233"/>
      <c r="KHA13" s="233"/>
      <c r="KHB13" s="233"/>
      <c r="KHC13" s="233"/>
      <c r="KHD13" s="233"/>
      <c r="KHE13" s="233"/>
      <c r="KHF13" s="233"/>
      <c r="KHG13" s="233"/>
      <c r="KHH13" s="233"/>
      <c r="KHI13" s="233"/>
      <c r="KHJ13" s="233"/>
      <c r="KHK13" s="233"/>
      <c r="KHL13" s="233"/>
      <c r="KHM13" s="233"/>
      <c r="KHN13" s="233"/>
      <c r="KHO13" s="233"/>
      <c r="KHP13" s="233"/>
      <c r="KHQ13" s="233"/>
      <c r="KHR13" s="233"/>
      <c r="KHS13" s="233"/>
      <c r="KHT13" s="233"/>
      <c r="KHU13" s="233"/>
      <c r="KHV13" s="233"/>
      <c r="KHW13" s="233"/>
      <c r="KHX13" s="233"/>
      <c r="KHY13" s="233"/>
      <c r="KHZ13" s="233"/>
      <c r="KIA13" s="233"/>
      <c r="KIB13" s="233"/>
      <c r="KIC13" s="233"/>
      <c r="KID13" s="233"/>
      <c r="KIE13" s="233"/>
      <c r="KIF13" s="233"/>
      <c r="KIG13" s="233"/>
      <c r="KIH13" s="233"/>
      <c r="KII13" s="233"/>
      <c r="KIJ13" s="233"/>
      <c r="KIK13" s="233"/>
      <c r="KIL13" s="233"/>
      <c r="KIM13" s="233"/>
      <c r="KIN13" s="233"/>
      <c r="KIO13" s="233"/>
      <c r="KIP13" s="233"/>
      <c r="KIQ13" s="233"/>
      <c r="KIR13" s="233"/>
      <c r="KIS13" s="233"/>
      <c r="KIT13" s="233"/>
      <c r="KIU13" s="233"/>
      <c r="KIV13" s="233"/>
      <c r="KIW13" s="233"/>
      <c r="KIX13" s="233"/>
      <c r="KIY13" s="233"/>
      <c r="KIZ13" s="233"/>
      <c r="KJA13" s="233"/>
      <c r="KJB13" s="233"/>
      <c r="KJC13" s="233"/>
      <c r="KJD13" s="233"/>
      <c r="KJE13" s="233"/>
      <c r="KJF13" s="233"/>
      <c r="KJG13" s="233"/>
      <c r="KJH13" s="233"/>
      <c r="KJI13" s="233"/>
      <c r="KJJ13" s="233"/>
      <c r="KJK13" s="233"/>
      <c r="KJL13" s="233"/>
      <c r="KJM13" s="233"/>
      <c r="KJN13" s="233"/>
      <c r="KJO13" s="233"/>
      <c r="KJP13" s="233"/>
      <c r="KJQ13" s="233"/>
      <c r="KJR13" s="233"/>
      <c r="KJS13" s="233"/>
      <c r="KJT13" s="233"/>
      <c r="KJU13" s="233"/>
      <c r="KJV13" s="233"/>
      <c r="KJW13" s="233"/>
      <c r="KJX13" s="233"/>
      <c r="KJY13" s="233"/>
      <c r="KJZ13" s="233"/>
      <c r="KKA13" s="233"/>
      <c r="KKB13" s="233"/>
      <c r="KKC13" s="233"/>
      <c r="KKD13" s="233"/>
      <c r="KKE13" s="233"/>
      <c r="KKF13" s="233"/>
      <c r="KKG13" s="233"/>
      <c r="KKH13" s="233"/>
      <c r="KKI13" s="233"/>
      <c r="KKJ13" s="233"/>
      <c r="KKK13" s="233"/>
      <c r="KKL13" s="233"/>
      <c r="KKM13" s="233"/>
      <c r="KKN13" s="233"/>
      <c r="KKO13" s="233"/>
      <c r="KKP13" s="233"/>
      <c r="KKQ13" s="233"/>
      <c r="KKR13" s="233"/>
      <c r="KKS13" s="233"/>
      <c r="KKT13" s="233"/>
      <c r="KKU13" s="233"/>
      <c r="KKV13" s="233"/>
      <c r="KKW13" s="233"/>
      <c r="KKX13" s="233"/>
      <c r="KKY13" s="233"/>
      <c r="KKZ13" s="233"/>
      <c r="KLA13" s="233"/>
      <c r="KLB13" s="233"/>
      <c r="KLC13" s="233"/>
      <c r="KLD13" s="233"/>
      <c r="KLE13" s="233"/>
      <c r="KLF13" s="233"/>
      <c r="KLG13" s="233"/>
      <c r="KLH13" s="233"/>
      <c r="KLI13" s="233"/>
      <c r="KLJ13" s="233"/>
      <c r="KLK13" s="233"/>
      <c r="KLL13" s="233"/>
      <c r="KLM13" s="233"/>
      <c r="KLN13" s="233"/>
      <c r="KLO13" s="233"/>
      <c r="KLP13" s="233"/>
      <c r="KLQ13" s="233"/>
      <c r="KLR13" s="233"/>
      <c r="KLS13" s="233"/>
      <c r="KLT13" s="233"/>
      <c r="KLU13" s="233"/>
      <c r="KLV13" s="233"/>
      <c r="KLW13" s="233"/>
      <c r="KLX13" s="233"/>
      <c r="KLY13" s="233"/>
      <c r="KLZ13" s="233"/>
      <c r="KMA13" s="233"/>
      <c r="KMB13" s="233"/>
      <c r="KMC13" s="233"/>
      <c r="KMD13" s="233"/>
      <c r="KME13" s="233"/>
      <c r="KMF13" s="233"/>
      <c r="KMG13" s="233"/>
      <c r="KMH13" s="233"/>
      <c r="KMI13" s="233"/>
      <c r="KMJ13" s="233"/>
      <c r="KMK13" s="233"/>
      <c r="KML13" s="233"/>
      <c r="KMM13" s="233"/>
      <c r="KMN13" s="233"/>
      <c r="KMO13" s="233"/>
      <c r="KMP13" s="233"/>
      <c r="KMQ13" s="233"/>
      <c r="KMR13" s="233"/>
      <c r="KMS13" s="233"/>
      <c r="KMT13" s="233"/>
      <c r="KMU13" s="233"/>
      <c r="KMV13" s="233"/>
      <c r="KMW13" s="233"/>
      <c r="KMX13" s="233"/>
      <c r="KMY13" s="233"/>
      <c r="KMZ13" s="233"/>
      <c r="KNA13" s="233"/>
      <c r="KNB13" s="233"/>
      <c r="KNC13" s="233"/>
      <c r="KND13" s="233"/>
      <c r="KNE13" s="233"/>
      <c r="KNF13" s="233"/>
      <c r="KNG13" s="233"/>
      <c r="KNH13" s="233"/>
      <c r="KNI13" s="233"/>
      <c r="KNJ13" s="233"/>
      <c r="KNK13" s="233"/>
      <c r="KNL13" s="233"/>
      <c r="KNM13" s="233"/>
      <c r="KNN13" s="233"/>
      <c r="KNO13" s="233"/>
      <c r="KNP13" s="233"/>
      <c r="KNQ13" s="233"/>
      <c r="KNR13" s="233"/>
      <c r="KNS13" s="233"/>
      <c r="KNT13" s="233"/>
      <c r="KNU13" s="233"/>
      <c r="KNV13" s="233"/>
      <c r="KNW13" s="233"/>
      <c r="KNX13" s="233"/>
      <c r="KNY13" s="233"/>
      <c r="KNZ13" s="233"/>
      <c r="KOA13" s="233"/>
      <c r="KOB13" s="233"/>
      <c r="KOC13" s="233"/>
      <c r="KOD13" s="233"/>
      <c r="KOE13" s="233"/>
      <c r="KOF13" s="233"/>
      <c r="KOG13" s="233"/>
      <c r="KOH13" s="233"/>
      <c r="KOI13" s="233"/>
      <c r="KOJ13" s="233"/>
      <c r="KOK13" s="233"/>
      <c r="KOL13" s="233"/>
      <c r="KOM13" s="233"/>
      <c r="KON13" s="233"/>
      <c r="KOO13" s="233"/>
      <c r="KOP13" s="233"/>
      <c r="KOQ13" s="233"/>
      <c r="KOR13" s="233"/>
      <c r="KOS13" s="233"/>
      <c r="KOT13" s="233"/>
      <c r="KOU13" s="233"/>
      <c r="KOV13" s="233"/>
      <c r="KOW13" s="233"/>
      <c r="KOX13" s="233"/>
      <c r="KOY13" s="233"/>
      <c r="KOZ13" s="233"/>
      <c r="KPA13" s="233"/>
      <c r="KPB13" s="233"/>
      <c r="KPC13" s="233"/>
      <c r="KPD13" s="233"/>
      <c r="KPE13" s="233"/>
      <c r="KPF13" s="233"/>
      <c r="KPG13" s="233"/>
      <c r="KPH13" s="233"/>
      <c r="KPI13" s="233"/>
      <c r="KPJ13" s="233"/>
      <c r="KPK13" s="233"/>
      <c r="KPL13" s="233"/>
      <c r="KPM13" s="233"/>
      <c r="KPN13" s="233"/>
      <c r="KPO13" s="233"/>
      <c r="KPP13" s="233"/>
      <c r="KPQ13" s="233"/>
      <c r="KPR13" s="233"/>
      <c r="KPS13" s="233"/>
      <c r="KPT13" s="233"/>
      <c r="KPU13" s="233"/>
      <c r="KPV13" s="233"/>
      <c r="KPW13" s="233"/>
      <c r="KPX13" s="233"/>
      <c r="KPY13" s="233"/>
      <c r="KPZ13" s="233"/>
      <c r="KQA13" s="233"/>
      <c r="KQB13" s="233"/>
      <c r="KQC13" s="233"/>
      <c r="KQD13" s="233"/>
      <c r="KQE13" s="233"/>
      <c r="KQF13" s="233"/>
      <c r="KQG13" s="233"/>
      <c r="KQH13" s="233"/>
      <c r="KQI13" s="233"/>
      <c r="KQJ13" s="233"/>
      <c r="KQK13" s="233"/>
      <c r="KQL13" s="233"/>
      <c r="KQM13" s="233"/>
      <c r="KQN13" s="233"/>
      <c r="KQO13" s="233"/>
      <c r="KQP13" s="233"/>
      <c r="KQQ13" s="233"/>
      <c r="KQR13" s="233"/>
      <c r="KQS13" s="233"/>
      <c r="KQT13" s="233"/>
      <c r="KQU13" s="233"/>
      <c r="KQV13" s="233"/>
      <c r="KQW13" s="233"/>
      <c r="KQX13" s="233"/>
      <c r="KQY13" s="233"/>
      <c r="KQZ13" s="233"/>
      <c r="KRA13" s="233"/>
      <c r="KRB13" s="233"/>
      <c r="KRC13" s="233"/>
      <c r="KRD13" s="233"/>
      <c r="KRE13" s="233"/>
      <c r="KRF13" s="233"/>
      <c r="KRG13" s="233"/>
      <c r="KRH13" s="233"/>
      <c r="KRI13" s="233"/>
      <c r="KRJ13" s="233"/>
      <c r="KRK13" s="233"/>
      <c r="KRL13" s="233"/>
      <c r="KRM13" s="233"/>
      <c r="KRN13" s="233"/>
      <c r="KRO13" s="233"/>
      <c r="KRP13" s="233"/>
      <c r="KRQ13" s="233"/>
      <c r="KRR13" s="233"/>
      <c r="KRS13" s="233"/>
      <c r="KRT13" s="233"/>
      <c r="KRU13" s="233"/>
      <c r="KRV13" s="233"/>
      <c r="KRW13" s="233"/>
      <c r="KRX13" s="233"/>
      <c r="KRY13" s="233"/>
      <c r="KRZ13" s="233"/>
      <c r="KSA13" s="233"/>
      <c r="KSB13" s="233"/>
      <c r="KSC13" s="233"/>
      <c r="KSD13" s="233"/>
      <c r="KSE13" s="233"/>
      <c r="KSF13" s="233"/>
      <c r="KSG13" s="233"/>
      <c r="KSH13" s="233"/>
      <c r="KSI13" s="233"/>
      <c r="KSJ13" s="233"/>
      <c r="KSK13" s="233"/>
      <c r="KSL13" s="233"/>
      <c r="KSM13" s="233"/>
      <c r="KSN13" s="233"/>
      <c r="KSO13" s="233"/>
      <c r="KSP13" s="233"/>
      <c r="KSQ13" s="233"/>
      <c r="KSR13" s="233"/>
      <c r="KSS13" s="233"/>
      <c r="KST13" s="233"/>
      <c r="KSU13" s="233"/>
      <c r="KSV13" s="233"/>
      <c r="KSW13" s="233"/>
      <c r="KSX13" s="233"/>
      <c r="KSY13" s="233"/>
      <c r="KSZ13" s="233"/>
      <c r="KTA13" s="233"/>
      <c r="KTB13" s="233"/>
      <c r="KTC13" s="233"/>
      <c r="KTD13" s="233"/>
      <c r="KTE13" s="233"/>
      <c r="KTF13" s="233"/>
      <c r="KTG13" s="233"/>
      <c r="KTH13" s="233"/>
      <c r="KTI13" s="233"/>
      <c r="KTJ13" s="233"/>
      <c r="KTK13" s="233"/>
      <c r="KTL13" s="233"/>
      <c r="KTM13" s="233"/>
      <c r="KTN13" s="233"/>
      <c r="KTO13" s="233"/>
      <c r="KTP13" s="233"/>
      <c r="KTQ13" s="233"/>
      <c r="KTR13" s="233"/>
      <c r="KTS13" s="233"/>
      <c r="KTT13" s="233"/>
      <c r="KTU13" s="233"/>
      <c r="KTV13" s="233"/>
      <c r="KTW13" s="233"/>
      <c r="KTX13" s="233"/>
      <c r="KTY13" s="233"/>
      <c r="KTZ13" s="233"/>
      <c r="KUA13" s="233"/>
      <c r="KUB13" s="233"/>
      <c r="KUC13" s="233"/>
      <c r="KUD13" s="233"/>
      <c r="KUE13" s="233"/>
      <c r="KUF13" s="233"/>
      <c r="KUG13" s="233"/>
      <c r="KUH13" s="233"/>
      <c r="KUI13" s="233"/>
      <c r="KUJ13" s="233"/>
      <c r="KUK13" s="233"/>
      <c r="KUL13" s="233"/>
      <c r="KUM13" s="233"/>
      <c r="KUN13" s="233"/>
      <c r="KUO13" s="233"/>
      <c r="KUP13" s="233"/>
      <c r="KUQ13" s="233"/>
      <c r="KUR13" s="233"/>
      <c r="KUS13" s="233"/>
      <c r="KUT13" s="233"/>
      <c r="KUU13" s="233"/>
      <c r="KUV13" s="233"/>
      <c r="KUW13" s="233"/>
      <c r="KUX13" s="233"/>
      <c r="KUY13" s="233"/>
      <c r="KUZ13" s="233"/>
      <c r="KVA13" s="233"/>
      <c r="KVB13" s="233"/>
      <c r="KVC13" s="233"/>
      <c r="KVD13" s="233"/>
      <c r="KVE13" s="233"/>
      <c r="KVF13" s="233"/>
      <c r="KVG13" s="233"/>
      <c r="KVH13" s="233"/>
      <c r="KVI13" s="233"/>
      <c r="KVJ13" s="233"/>
      <c r="KVK13" s="233"/>
      <c r="KVL13" s="233"/>
      <c r="KVM13" s="233"/>
      <c r="KVN13" s="233"/>
      <c r="KVO13" s="233"/>
      <c r="KVP13" s="233"/>
      <c r="KVQ13" s="233"/>
      <c r="KVR13" s="233"/>
      <c r="KVS13" s="233"/>
      <c r="KVT13" s="233"/>
      <c r="KVU13" s="233"/>
      <c r="KVV13" s="233"/>
      <c r="KVW13" s="233"/>
      <c r="KVX13" s="233"/>
      <c r="KVY13" s="233"/>
      <c r="KVZ13" s="233"/>
      <c r="KWA13" s="233"/>
      <c r="KWB13" s="233"/>
      <c r="KWC13" s="233"/>
      <c r="KWD13" s="233"/>
      <c r="KWE13" s="233"/>
      <c r="KWF13" s="233"/>
      <c r="KWG13" s="233"/>
      <c r="KWH13" s="233"/>
      <c r="KWI13" s="233"/>
      <c r="KWJ13" s="233"/>
      <c r="KWK13" s="233"/>
      <c r="KWL13" s="233"/>
      <c r="KWM13" s="233"/>
      <c r="KWN13" s="233"/>
      <c r="KWO13" s="233"/>
      <c r="KWP13" s="233"/>
      <c r="KWQ13" s="233"/>
      <c r="KWR13" s="233"/>
      <c r="KWS13" s="233"/>
      <c r="KWT13" s="233"/>
      <c r="KWU13" s="233"/>
      <c r="KWV13" s="233"/>
      <c r="KWW13" s="233"/>
      <c r="KWX13" s="233"/>
      <c r="KWY13" s="233"/>
      <c r="KWZ13" s="233"/>
      <c r="KXA13" s="233"/>
      <c r="KXB13" s="233"/>
      <c r="KXC13" s="233"/>
      <c r="KXD13" s="233"/>
      <c r="KXE13" s="233"/>
      <c r="KXF13" s="233"/>
      <c r="KXG13" s="233"/>
      <c r="KXH13" s="233"/>
      <c r="KXI13" s="233"/>
      <c r="KXJ13" s="233"/>
      <c r="KXK13" s="233"/>
      <c r="KXL13" s="233"/>
      <c r="KXM13" s="233"/>
      <c r="KXN13" s="233"/>
      <c r="KXO13" s="233"/>
      <c r="KXP13" s="233"/>
      <c r="KXQ13" s="233"/>
      <c r="KXR13" s="233"/>
      <c r="KXS13" s="233"/>
      <c r="KXT13" s="233"/>
      <c r="KXU13" s="233"/>
      <c r="KXV13" s="233"/>
      <c r="KXW13" s="233"/>
      <c r="KXX13" s="233"/>
      <c r="KXY13" s="233"/>
      <c r="KXZ13" s="233"/>
      <c r="KYA13" s="233"/>
      <c r="KYB13" s="233"/>
      <c r="KYC13" s="233"/>
      <c r="KYD13" s="233"/>
      <c r="KYE13" s="233"/>
      <c r="KYF13" s="233"/>
      <c r="KYG13" s="233"/>
      <c r="KYH13" s="233"/>
      <c r="KYI13" s="233"/>
      <c r="KYJ13" s="233"/>
      <c r="KYK13" s="233"/>
      <c r="KYL13" s="233"/>
      <c r="KYM13" s="233"/>
      <c r="KYN13" s="233"/>
      <c r="KYO13" s="233"/>
      <c r="KYP13" s="233"/>
      <c r="KYQ13" s="233"/>
      <c r="KYR13" s="233"/>
      <c r="KYS13" s="233"/>
      <c r="KYT13" s="233"/>
      <c r="KYU13" s="233"/>
      <c r="KYV13" s="233"/>
      <c r="KYW13" s="233"/>
      <c r="KYX13" s="233"/>
      <c r="KYY13" s="233"/>
      <c r="KYZ13" s="233"/>
      <c r="KZA13" s="233"/>
      <c r="KZB13" s="233"/>
      <c r="KZC13" s="233"/>
      <c r="KZD13" s="233"/>
      <c r="KZE13" s="233"/>
      <c r="KZF13" s="233"/>
      <c r="KZG13" s="233"/>
      <c r="KZH13" s="233"/>
      <c r="KZI13" s="233"/>
      <c r="KZJ13" s="233"/>
      <c r="KZK13" s="233"/>
      <c r="KZL13" s="233"/>
      <c r="KZM13" s="233"/>
      <c r="KZN13" s="233"/>
      <c r="KZO13" s="233"/>
      <c r="KZP13" s="233"/>
      <c r="KZQ13" s="233"/>
      <c r="KZR13" s="233"/>
      <c r="KZS13" s="233"/>
      <c r="KZT13" s="233"/>
      <c r="KZU13" s="233"/>
      <c r="KZV13" s="233"/>
      <c r="KZW13" s="233"/>
      <c r="KZX13" s="233"/>
      <c r="KZY13" s="233"/>
      <c r="KZZ13" s="233"/>
      <c r="LAA13" s="233"/>
      <c r="LAB13" s="233"/>
      <c r="LAC13" s="233"/>
      <c r="LAD13" s="233"/>
      <c r="LAE13" s="233"/>
      <c r="LAF13" s="233"/>
      <c r="LAG13" s="233"/>
      <c r="LAH13" s="233"/>
      <c r="LAI13" s="233"/>
      <c r="LAJ13" s="233"/>
      <c r="LAK13" s="233"/>
      <c r="LAL13" s="233"/>
      <c r="LAM13" s="233"/>
      <c r="LAN13" s="233"/>
      <c r="LAO13" s="233"/>
      <c r="LAP13" s="233"/>
      <c r="LAQ13" s="233"/>
      <c r="LAR13" s="233"/>
      <c r="LAS13" s="233"/>
      <c r="LAT13" s="233"/>
      <c r="LAU13" s="233"/>
      <c r="LAV13" s="233"/>
      <c r="LAW13" s="233"/>
      <c r="LAX13" s="233"/>
      <c r="LAY13" s="233"/>
      <c r="LAZ13" s="233"/>
      <c r="LBA13" s="233"/>
      <c r="LBB13" s="233"/>
      <c r="LBC13" s="233"/>
      <c r="LBD13" s="233"/>
      <c r="LBE13" s="233"/>
      <c r="LBF13" s="233"/>
      <c r="LBG13" s="233"/>
      <c r="LBH13" s="233"/>
      <c r="LBI13" s="233"/>
      <c r="LBJ13" s="233"/>
      <c r="LBK13" s="233"/>
      <c r="LBL13" s="233"/>
      <c r="LBM13" s="233"/>
      <c r="LBN13" s="233"/>
      <c r="LBO13" s="233"/>
      <c r="LBP13" s="233"/>
      <c r="LBQ13" s="233"/>
      <c r="LBR13" s="233"/>
      <c r="LBS13" s="233"/>
      <c r="LBT13" s="233"/>
      <c r="LBU13" s="233"/>
      <c r="LBV13" s="233"/>
      <c r="LBW13" s="233"/>
      <c r="LBX13" s="233"/>
      <c r="LBY13" s="233"/>
      <c r="LBZ13" s="233"/>
      <c r="LCA13" s="233"/>
      <c r="LCB13" s="233"/>
      <c r="LCC13" s="233"/>
      <c r="LCD13" s="233"/>
      <c r="LCE13" s="233"/>
      <c r="LCF13" s="233"/>
      <c r="LCG13" s="233"/>
      <c r="LCH13" s="233"/>
      <c r="LCI13" s="233"/>
      <c r="LCJ13" s="233"/>
      <c r="LCK13" s="233"/>
      <c r="LCL13" s="233"/>
      <c r="LCM13" s="233"/>
      <c r="LCN13" s="233"/>
      <c r="LCO13" s="233"/>
      <c r="LCP13" s="233"/>
      <c r="LCQ13" s="233"/>
      <c r="LCR13" s="233"/>
      <c r="LCS13" s="233"/>
      <c r="LCT13" s="233"/>
      <c r="LCU13" s="233"/>
      <c r="LCV13" s="233"/>
      <c r="LCW13" s="233"/>
      <c r="LCX13" s="233"/>
      <c r="LCY13" s="233"/>
      <c r="LCZ13" s="233"/>
      <c r="LDA13" s="233"/>
      <c r="LDB13" s="233"/>
      <c r="LDC13" s="233"/>
      <c r="LDD13" s="233"/>
      <c r="LDE13" s="233"/>
      <c r="LDF13" s="233"/>
      <c r="LDG13" s="233"/>
      <c r="LDH13" s="233"/>
      <c r="LDI13" s="233"/>
      <c r="LDJ13" s="233"/>
      <c r="LDK13" s="233"/>
      <c r="LDL13" s="233"/>
      <c r="LDM13" s="233"/>
      <c r="LDN13" s="233"/>
      <c r="LDO13" s="233"/>
      <c r="LDP13" s="233"/>
      <c r="LDQ13" s="233"/>
      <c r="LDR13" s="233"/>
      <c r="LDS13" s="233"/>
      <c r="LDT13" s="233"/>
      <c r="LDU13" s="233"/>
      <c r="LDV13" s="233"/>
      <c r="LDW13" s="233"/>
      <c r="LDX13" s="233"/>
      <c r="LDY13" s="233"/>
      <c r="LDZ13" s="233"/>
      <c r="LEA13" s="233"/>
      <c r="LEB13" s="233"/>
      <c r="LEC13" s="233"/>
      <c r="LED13" s="233"/>
      <c r="LEE13" s="233"/>
      <c r="LEF13" s="233"/>
      <c r="LEG13" s="233"/>
      <c r="LEH13" s="233"/>
      <c r="LEI13" s="233"/>
      <c r="LEJ13" s="233"/>
      <c r="LEK13" s="233"/>
      <c r="LEL13" s="233"/>
      <c r="LEM13" s="233"/>
      <c r="LEN13" s="233"/>
      <c r="LEO13" s="233"/>
      <c r="LEP13" s="233"/>
      <c r="LEQ13" s="233"/>
      <c r="LER13" s="233"/>
      <c r="LES13" s="233"/>
      <c r="LET13" s="233"/>
      <c r="LEU13" s="233"/>
      <c r="LEV13" s="233"/>
      <c r="LEW13" s="233"/>
      <c r="LEX13" s="233"/>
      <c r="LEY13" s="233"/>
      <c r="LEZ13" s="233"/>
      <c r="LFA13" s="233"/>
      <c r="LFB13" s="233"/>
      <c r="LFC13" s="233"/>
      <c r="LFD13" s="233"/>
      <c r="LFE13" s="233"/>
      <c r="LFF13" s="233"/>
      <c r="LFG13" s="233"/>
      <c r="LFH13" s="233"/>
      <c r="LFI13" s="233"/>
      <c r="LFJ13" s="233"/>
      <c r="LFK13" s="233"/>
      <c r="LFL13" s="233"/>
      <c r="LFM13" s="233"/>
      <c r="LFN13" s="233"/>
      <c r="LFO13" s="233"/>
      <c r="LFP13" s="233"/>
      <c r="LFQ13" s="233"/>
      <c r="LFR13" s="233"/>
      <c r="LFS13" s="233"/>
      <c r="LFT13" s="233"/>
      <c r="LFU13" s="233"/>
      <c r="LFV13" s="233"/>
      <c r="LFW13" s="233"/>
      <c r="LFX13" s="233"/>
      <c r="LFY13" s="233"/>
      <c r="LFZ13" s="233"/>
      <c r="LGA13" s="233"/>
      <c r="LGB13" s="233"/>
      <c r="LGC13" s="233"/>
      <c r="LGD13" s="233"/>
      <c r="LGE13" s="233"/>
      <c r="LGF13" s="233"/>
      <c r="LGG13" s="233"/>
      <c r="LGH13" s="233"/>
      <c r="LGI13" s="233"/>
      <c r="LGJ13" s="233"/>
      <c r="LGK13" s="233"/>
      <c r="LGL13" s="233"/>
      <c r="LGM13" s="233"/>
      <c r="LGN13" s="233"/>
      <c r="LGO13" s="233"/>
      <c r="LGP13" s="233"/>
      <c r="LGQ13" s="233"/>
      <c r="LGR13" s="233"/>
      <c r="LGS13" s="233"/>
      <c r="LGT13" s="233"/>
      <c r="LGU13" s="233"/>
      <c r="LGV13" s="233"/>
      <c r="LGW13" s="233"/>
      <c r="LGX13" s="233"/>
      <c r="LGY13" s="233"/>
      <c r="LGZ13" s="233"/>
      <c r="LHA13" s="233"/>
      <c r="LHB13" s="233"/>
      <c r="LHC13" s="233"/>
      <c r="LHD13" s="233"/>
      <c r="LHE13" s="233"/>
      <c r="LHF13" s="233"/>
      <c r="LHG13" s="233"/>
      <c r="LHH13" s="233"/>
      <c r="LHI13" s="233"/>
      <c r="LHJ13" s="233"/>
      <c r="LHK13" s="233"/>
      <c r="LHL13" s="233"/>
      <c r="LHM13" s="233"/>
      <c r="LHN13" s="233"/>
      <c r="LHO13" s="233"/>
      <c r="LHP13" s="233"/>
      <c r="LHQ13" s="233"/>
      <c r="LHR13" s="233"/>
      <c r="LHS13" s="233"/>
      <c r="LHT13" s="233"/>
      <c r="LHU13" s="233"/>
      <c r="LHV13" s="233"/>
      <c r="LHW13" s="233"/>
      <c r="LHX13" s="233"/>
      <c r="LHY13" s="233"/>
      <c r="LHZ13" s="233"/>
      <c r="LIA13" s="233"/>
      <c r="LIB13" s="233"/>
      <c r="LIC13" s="233"/>
      <c r="LID13" s="233"/>
      <c r="LIE13" s="233"/>
      <c r="LIF13" s="233"/>
      <c r="LIG13" s="233"/>
      <c r="LIH13" s="233"/>
      <c r="LII13" s="233"/>
      <c r="LIJ13" s="233"/>
      <c r="LIK13" s="233"/>
      <c r="LIL13" s="233"/>
      <c r="LIM13" s="233"/>
      <c r="LIN13" s="233"/>
      <c r="LIO13" s="233"/>
      <c r="LIP13" s="233"/>
      <c r="LIQ13" s="233"/>
      <c r="LIR13" s="233"/>
      <c r="LIS13" s="233"/>
      <c r="LIT13" s="233"/>
      <c r="LIU13" s="233"/>
      <c r="LIV13" s="233"/>
      <c r="LIW13" s="233"/>
      <c r="LIX13" s="233"/>
      <c r="LIY13" s="233"/>
      <c r="LIZ13" s="233"/>
      <c r="LJA13" s="233"/>
      <c r="LJB13" s="233"/>
      <c r="LJC13" s="233"/>
      <c r="LJD13" s="233"/>
      <c r="LJE13" s="233"/>
      <c r="LJF13" s="233"/>
      <c r="LJG13" s="233"/>
      <c r="LJH13" s="233"/>
      <c r="LJI13" s="233"/>
      <c r="LJJ13" s="233"/>
      <c r="LJK13" s="233"/>
      <c r="LJL13" s="233"/>
      <c r="LJM13" s="233"/>
      <c r="LJN13" s="233"/>
      <c r="LJO13" s="233"/>
      <c r="LJP13" s="233"/>
      <c r="LJQ13" s="233"/>
      <c r="LJR13" s="233"/>
      <c r="LJS13" s="233"/>
      <c r="LJT13" s="233"/>
      <c r="LJU13" s="233"/>
      <c r="LJV13" s="233"/>
      <c r="LJW13" s="233"/>
      <c r="LJX13" s="233"/>
      <c r="LJY13" s="233"/>
      <c r="LJZ13" s="233"/>
      <c r="LKA13" s="233"/>
      <c r="LKB13" s="233"/>
      <c r="LKC13" s="233"/>
      <c r="LKD13" s="233"/>
      <c r="LKE13" s="233"/>
      <c r="LKF13" s="233"/>
      <c r="LKG13" s="233"/>
      <c r="LKH13" s="233"/>
      <c r="LKI13" s="233"/>
      <c r="LKJ13" s="233"/>
      <c r="LKK13" s="233"/>
      <c r="LKL13" s="233"/>
      <c r="LKM13" s="233"/>
      <c r="LKN13" s="233"/>
      <c r="LKO13" s="233"/>
      <c r="LKP13" s="233"/>
      <c r="LKQ13" s="233"/>
      <c r="LKR13" s="233"/>
      <c r="LKS13" s="233"/>
      <c r="LKT13" s="233"/>
      <c r="LKU13" s="233"/>
      <c r="LKV13" s="233"/>
      <c r="LKW13" s="233"/>
      <c r="LKX13" s="233"/>
      <c r="LKY13" s="233"/>
      <c r="LKZ13" s="233"/>
      <c r="LLA13" s="233"/>
      <c r="LLB13" s="233"/>
      <c r="LLC13" s="233"/>
      <c r="LLD13" s="233"/>
      <c r="LLE13" s="233"/>
      <c r="LLF13" s="233"/>
      <c r="LLG13" s="233"/>
      <c r="LLH13" s="233"/>
      <c r="LLI13" s="233"/>
      <c r="LLJ13" s="233"/>
      <c r="LLK13" s="233"/>
      <c r="LLL13" s="233"/>
      <c r="LLM13" s="233"/>
      <c r="LLN13" s="233"/>
      <c r="LLO13" s="233"/>
      <c r="LLP13" s="233"/>
      <c r="LLQ13" s="233"/>
      <c r="LLR13" s="233"/>
      <c r="LLS13" s="233"/>
      <c r="LLT13" s="233"/>
      <c r="LLU13" s="233"/>
      <c r="LLV13" s="233"/>
      <c r="LLW13" s="233"/>
      <c r="LLX13" s="233"/>
      <c r="LLY13" s="233"/>
      <c r="LLZ13" s="233"/>
      <c r="LMA13" s="233"/>
      <c r="LMB13" s="233"/>
      <c r="LMC13" s="233"/>
      <c r="LMD13" s="233"/>
      <c r="LME13" s="233"/>
      <c r="LMF13" s="233"/>
      <c r="LMG13" s="233"/>
      <c r="LMH13" s="233"/>
      <c r="LMI13" s="233"/>
      <c r="LMJ13" s="233"/>
      <c r="LMK13" s="233"/>
      <c r="LML13" s="233"/>
      <c r="LMM13" s="233"/>
      <c r="LMN13" s="233"/>
      <c r="LMO13" s="233"/>
      <c r="LMP13" s="233"/>
      <c r="LMQ13" s="233"/>
      <c r="LMR13" s="233"/>
      <c r="LMS13" s="233"/>
      <c r="LMT13" s="233"/>
      <c r="LMU13" s="233"/>
      <c r="LMV13" s="233"/>
      <c r="LMW13" s="233"/>
      <c r="LMX13" s="233"/>
      <c r="LMY13" s="233"/>
      <c r="LMZ13" s="233"/>
      <c r="LNA13" s="233"/>
      <c r="LNB13" s="233"/>
      <c r="LNC13" s="233"/>
      <c r="LND13" s="233"/>
      <c r="LNE13" s="233"/>
      <c r="LNF13" s="233"/>
      <c r="LNG13" s="233"/>
      <c r="LNH13" s="233"/>
      <c r="LNI13" s="233"/>
      <c r="LNJ13" s="233"/>
      <c r="LNK13" s="233"/>
      <c r="LNL13" s="233"/>
      <c r="LNM13" s="233"/>
      <c r="LNN13" s="233"/>
      <c r="LNO13" s="233"/>
      <c r="LNP13" s="233"/>
      <c r="LNQ13" s="233"/>
      <c r="LNR13" s="233"/>
      <c r="LNS13" s="233"/>
      <c r="LNT13" s="233"/>
      <c r="LNU13" s="233"/>
      <c r="LNV13" s="233"/>
      <c r="LNW13" s="233"/>
      <c r="LNX13" s="233"/>
      <c r="LNY13" s="233"/>
      <c r="LNZ13" s="233"/>
      <c r="LOA13" s="233"/>
      <c r="LOB13" s="233"/>
      <c r="LOC13" s="233"/>
      <c r="LOD13" s="233"/>
      <c r="LOE13" s="233"/>
      <c r="LOF13" s="233"/>
      <c r="LOG13" s="233"/>
      <c r="LOH13" s="233"/>
      <c r="LOI13" s="233"/>
      <c r="LOJ13" s="233"/>
      <c r="LOK13" s="233"/>
      <c r="LOL13" s="233"/>
      <c r="LOM13" s="233"/>
      <c r="LON13" s="233"/>
      <c r="LOO13" s="233"/>
      <c r="LOP13" s="233"/>
      <c r="LOQ13" s="233"/>
      <c r="LOR13" s="233"/>
      <c r="LOS13" s="233"/>
      <c r="LOT13" s="233"/>
      <c r="LOU13" s="233"/>
      <c r="LOV13" s="233"/>
      <c r="LOW13" s="233"/>
      <c r="LOX13" s="233"/>
      <c r="LOY13" s="233"/>
      <c r="LOZ13" s="233"/>
      <c r="LPA13" s="233"/>
      <c r="LPB13" s="233"/>
      <c r="LPC13" s="233"/>
      <c r="LPD13" s="233"/>
      <c r="LPE13" s="233"/>
      <c r="LPF13" s="233"/>
      <c r="LPG13" s="233"/>
      <c r="LPH13" s="233"/>
      <c r="LPI13" s="233"/>
      <c r="LPJ13" s="233"/>
      <c r="LPK13" s="233"/>
      <c r="LPL13" s="233"/>
      <c r="LPM13" s="233"/>
      <c r="LPN13" s="233"/>
      <c r="LPO13" s="233"/>
      <c r="LPP13" s="233"/>
      <c r="LPQ13" s="233"/>
      <c r="LPR13" s="233"/>
      <c r="LPS13" s="233"/>
      <c r="LPT13" s="233"/>
      <c r="LPU13" s="233"/>
      <c r="LPV13" s="233"/>
      <c r="LPW13" s="233"/>
      <c r="LPX13" s="233"/>
      <c r="LPY13" s="233"/>
      <c r="LPZ13" s="233"/>
      <c r="LQA13" s="233"/>
      <c r="LQB13" s="233"/>
      <c r="LQC13" s="233"/>
      <c r="LQD13" s="233"/>
      <c r="LQE13" s="233"/>
      <c r="LQF13" s="233"/>
      <c r="LQG13" s="233"/>
      <c r="LQH13" s="233"/>
      <c r="LQI13" s="233"/>
      <c r="LQJ13" s="233"/>
      <c r="LQK13" s="233"/>
      <c r="LQL13" s="233"/>
      <c r="LQM13" s="233"/>
      <c r="LQN13" s="233"/>
      <c r="LQO13" s="233"/>
      <c r="LQP13" s="233"/>
      <c r="LQQ13" s="233"/>
      <c r="LQR13" s="233"/>
      <c r="LQS13" s="233"/>
      <c r="LQT13" s="233"/>
      <c r="LQU13" s="233"/>
      <c r="LQV13" s="233"/>
      <c r="LQW13" s="233"/>
      <c r="LQX13" s="233"/>
      <c r="LQY13" s="233"/>
      <c r="LQZ13" s="233"/>
      <c r="LRA13" s="233"/>
      <c r="LRB13" s="233"/>
      <c r="LRC13" s="233"/>
      <c r="LRD13" s="233"/>
      <c r="LRE13" s="233"/>
      <c r="LRF13" s="233"/>
      <c r="LRG13" s="233"/>
      <c r="LRH13" s="233"/>
      <c r="LRI13" s="233"/>
      <c r="LRJ13" s="233"/>
      <c r="LRK13" s="233"/>
      <c r="LRL13" s="233"/>
      <c r="LRM13" s="233"/>
      <c r="LRN13" s="233"/>
      <c r="LRO13" s="233"/>
      <c r="LRP13" s="233"/>
      <c r="LRQ13" s="233"/>
      <c r="LRR13" s="233"/>
      <c r="LRS13" s="233"/>
      <c r="LRT13" s="233"/>
      <c r="LRU13" s="233"/>
      <c r="LRV13" s="233"/>
      <c r="LRW13" s="233"/>
      <c r="LRX13" s="233"/>
      <c r="LRY13" s="233"/>
      <c r="LRZ13" s="233"/>
      <c r="LSA13" s="233"/>
      <c r="LSB13" s="233"/>
      <c r="LSC13" s="233"/>
      <c r="LSD13" s="233"/>
      <c r="LSE13" s="233"/>
      <c r="LSF13" s="233"/>
      <c r="LSG13" s="233"/>
      <c r="LSH13" s="233"/>
      <c r="LSI13" s="233"/>
      <c r="LSJ13" s="233"/>
      <c r="LSK13" s="233"/>
      <c r="LSL13" s="233"/>
      <c r="LSM13" s="233"/>
      <c r="LSN13" s="233"/>
      <c r="LSO13" s="233"/>
      <c r="LSP13" s="233"/>
      <c r="LSQ13" s="233"/>
      <c r="LSR13" s="233"/>
      <c r="LSS13" s="233"/>
      <c r="LST13" s="233"/>
      <c r="LSU13" s="233"/>
      <c r="LSV13" s="233"/>
      <c r="LSW13" s="233"/>
      <c r="LSX13" s="233"/>
      <c r="LSY13" s="233"/>
      <c r="LSZ13" s="233"/>
      <c r="LTA13" s="233"/>
      <c r="LTB13" s="233"/>
      <c r="LTC13" s="233"/>
      <c r="LTD13" s="233"/>
      <c r="LTE13" s="233"/>
      <c r="LTF13" s="233"/>
      <c r="LTG13" s="233"/>
      <c r="LTH13" s="233"/>
      <c r="LTI13" s="233"/>
      <c r="LTJ13" s="233"/>
      <c r="LTK13" s="233"/>
      <c r="LTL13" s="233"/>
      <c r="LTM13" s="233"/>
      <c r="LTN13" s="233"/>
      <c r="LTO13" s="233"/>
      <c r="LTP13" s="233"/>
      <c r="LTQ13" s="233"/>
      <c r="LTR13" s="233"/>
      <c r="LTS13" s="233"/>
      <c r="LTT13" s="233"/>
      <c r="LTU13" s="233"/>
      <c r="LTV13" s="233"/>
      <c r="LTW13" s="233"/>
      <c r="LTX13" s="233"/>
      <c r="LTY13" s="233"/>
      <c r="LTZ13" s="233"/>
      <c r="LUA13" s="233"/>
      <c r="LUB13" s="233"/>
      <c r="LUC13" s="233"/>
      <c r="LUD13" s="233"/>
      <c r="LUE13" s="233"/>
      <c r="LUF13" s="233"/>
      <c r="LUG13" s="233"/>
      <c r="LUH13" s="233"/>
      <c r="LUI13" s="233"/>
      <c r="LUJ13" s="233"/>
      <c r="LUK13" s="233"/>
      <c r="LUL13" s="233"/>
      <c r="LUM13" s="233"/>
      <c r="LUN13" s="233"/>
      <c r="LUO13" s="233"/>
      <c r="LUP13" s="233"/>
      <c r="LUQ13" s="233"/>
      <c r="LUR13" s="233"/>
      <c r="LUS13" s="233"/>
      <c r="LUT13" s="233"/>
      <c r="LUU13" s="233"/>
      <c r="LUV13" s="233"/>
      <c r="LUW13" s="233"/>
      <c r="LUX13" s="233"/>
      <c r="LUY13" s="233"/>
      <c r="LUZ13" s="233"/>
      <c r="LVA13" s="233"/>
      <c r="LVB13" s="233"/>
      <c r="LVC13" s="233"/>
      <c r="LVD13" s="233"/>
      <c r="LVE13" s="233"/>
      <c r="LVF13" s="233"/>
      <c r="LVG13" s="233"/>
      <c r="LVH13" s="233"/>
      <c r="LVI13" s="233"/>
      <c r="LVJ13" s="233"/>
      <c r="LVK13" s="233"/>
      <c r="LVL13" s="233"/>
      <c r="LVM13" s="233"/>
      <c r="LVN13" s="233"/>
      <c r="LVO13" s="233"/>
      <c r="LVP13" s="233"/>
      <c r="LVQ13" s="233"/>
      <c r="LVR13" s="233"/>
      <c r="LVS13" s="233"/>
      <c r="LVT13" s="233"/>
      <c r="LVU13" s="233"/>
      <c r="LVV13" s="233"/>
      <c r="LVW13" s="233"/>
      <c r="LVX13" s="233"/>
      <c r="LVY13" s="233"/>
      <c r="LVZ13" s="233"/>
      <c r="LWA13" s="233"/>
      <c r="LWB13" s="233"/>
      <c r="LWC13" s="233"/>
      <c r="LWD13" s="233"/>
      <c r="LWE13" s="233"/>
      <c r="LWF13" s="233"/>
      <c r="LWG13" s="233"/>
      <c r="LWH13" s="233"/>
      <c r="LWI13" s="233"/>
      <c r="LWJ13" s="233"/>
      <c r="LWK13" s="233"/>
      <c r="LWL13" s="233"/>
      <c r="LWM13" s="233"/>
      <c r="LWN13" s="233"/>
      <c r="LWO13" s="233"/>
      <c r="LWP13" s="233"/>
      <c r="LWQ13" s="233"/>
      <c r="LWR13" s="233"/>
      <c r="LWS13" s="233"/>
      <c r="LWT13" s="233"/>
      <c r="LWU13" s="233"/>
      <c r="LWV13" s="233"/>
      <c r="LWW13" s="233"/>
      <c r="LWX13" s="233"/>
      <c r="LWY13" s="233"/>
      <c r="LWZ13" s="233"/>
      <c r="LXA13" s="233"/>
      <c r="LXB13" s="233"/>
      <c r="LXC13" s="233"/>
      <c r="LXD13" s="233"/>
      <c r="LXE13" s="233"/>
      <c r="LXF13" s="233"/>
      <c r="LXG13" s="233"/>
      <c r="LXH13" s="233"/>
      <c r="LXI13" s="233"/>
      <c r="LXJ13" s="233"/>
      <c r="LXK13" s="233"/>
      <c r="LXL13" s="233"/>
      <c r="LXM13" s="233"/>
      <c r="LXN13" s="233"/>
      <c r="LXO13" s="233"/>
      <c r="LXP13" s="233"/>
      <c r="LXQ13" s="233"/>
      <c r="LXR13" s="233"/>
      <c r="LXS13" s="233"/>
      <c r="LXT13" s="233"/>
      <c r="LXU13" s="233"/>
      <c r="LXV13" s="233"/>
      <c r="LXW13" s="233"/>
      <c r="LXX13" s="233"/>
      <c r="LXY13" s="233"/>
      <c r="LXZ13" s="233"/>
      <c r="LYA13" s="233"/>
      <c r="LYB13" s="233"/>
      <c r="LYC13" s="233"/>
      <c r="LYD13" s="233"/>
      <c r="LYE13" s="233"/>
      <c r="LYF13" s="233"/>
      <c r="LYG13" s="233"/>
      <c r="LYH13" s="233"/>
      <c r="LYI13" s="233"/>
      <c r="LYJ13" s="233"/>
      <c r="LYK13" s="233"/>
      <c r="LYL13" s="233"/>
      <c r="LYM13" s="233"/>
      <c r="LYN13" s="233"/>
      <c r="LYO13" s="233"/>
      <c r="LYP13" s="233"/>
      <c r="LYQ13" s="233"/>
      <c r="LYR13" s="233"/>
      <c r="LYS13" s="233"/>
      <c r="LYT13" s="233"/>
      <c r="LYU13" s="233"/>
      <c r="LYV13" s="233"/>
      <c r="LYW13" s="233"/>
      <c r="LYX13" s="233"/>
      <c r="LYY13" s="233"/>
      <c r="LYZ13" s="233"/>
      <c r="LZA13" s="233"/>
      <c r="LZB13" s="233"/>
      <c r="LZC13" s="233"/>
      <c r="LZD13" s="233"/>
      <c r="LZE13" s="233"/>
      <c r="LZF13" s="233"/>
      <c r="LZG13" s="233"/>
      <c r="LZH13" s="233"/>
      <c r="LZI13" s="233"/>
      <c r="LZJ13" s="233"/>
      <c r="LZK13" s="233"/>
      <c r="LZL13" s="233"/>
      <c r="LZM13" s="233"/>
      <c r="LZN13" s="233"/>
      <c r="LZO13" s="233"/>
      <c r="LZP13" s="233"/>
      <c r="LZQ13" s="233"/>
      <c r="LZR13" s="233"/>
      <c r="LZS13" s="233"/>
      <c r="LZT13" s="233"/>
      <c r="LZU13" s="233"/>
      <c r="LZV13" s="233"/>
      <c r="LZW13" s="233"/>
      <c r="LZX13" s="233"/>
      <c r="LZY13" s="233"/>
      <c r="LZZ13" s="233"/>
      <c r="MAA13" s="233"/>
      <c r="MAB13" s="233"/>
      <c r="MAC13" s="233"/>
      <c r="MAD13" s="233"/>
      <c r="MAE13" s="233"/>
      <c r="MAF13" s="233"/>
      <c r="MAG13" s="233"/>
      <c r="MAH13" s="233"/>
      <c r="MAI13" s="233"/>
      <c r="MAJ13" s="233"/>
      <c r="MAK13" s="233"/>
      <c r="MAL13" s="233"/>
      <c r="MAM13" s="233"/>
      <c r="MAN13" s="233"/>
      <c r="MAO13" s="233"/>
      <c r="MAP13" s="233"/>
      <c r="MAQ13" s="233"/>
      <c r="MAR13" s="233"/>
      <c r="MAS13" s="233"/>
      <c r="MAT13" s="233"/>
      <c r="MAU13" s="233"/>
      <c r="MAV13" s="233"/>
      <c r="MAW13" s="233"/>
      <c r="MAX13" s="233"/>
      <c r="MAY13" s="233"/>
      <c r="MAZ13" s="233"/>
      <c r="MBA13" s="233"/>
      <c r="MBB13" s="233"/>
      <c r="MBC13" s="233"/>
      <c r="MBD13" s="233"/>
      <c r="MBE13" s="233"/>
      <c r="MBF13" s="233"/>
      <c r="MBG13" s="233"/>
      <c r="MBH13" s="233"/>
      <c r="MBI13" s="233"/>
      <c r="MBJ13" s="233"/>
      <c r="MBK13" s="233"/>
      <c r="MBL13" s="233"/>
      <c r="MBM13" s="233"/>
      <c r="MBN13" s="233"/>
      <c r="MBO13" s="233"/>
      <c r="MBP13" s="233"/>
      <c r="MBQ13" s="233"/>
      <c r="MBR13" s="233"/>
      <c r="MBS13" s="233"/>
      <c r="MBT13" s="233"/>
      <c r="MBU13" s="233"/>
      <c r="MBV13" s="233"/>
      <c r="MBW13" s="233"/>
      <c r="MBX13" s="233"/>
      <c r="MBY13" s="233"/>
      <c r="MBZ13" s="233"/>
      <c r="MCA13" s="233"/>
      <c r="MCB13" s="233"/>
      <c r="MCC13" s="233"/>
      <c r="MCD13" s="233"/>
      <c r="MCE13" s="233"/>
      <c r="MCF13" s="233"/>
      <c r="MCG13" s="233"/>
      <c r="MCH13" s="233"/>
      <c r="MCI13" s="233"/>
      <c r="MCJ13" s="233"/>
      <c r="MCK13" s="233"/>
      <c r="MCL13" s="233"/>
      <c r="MCM13" s="233"/>
      <c r="MCN13" s="233"/>
      <c r="MCO13" s="233"/>
      <c r="MCP13" s="233"/>
      <c r="MCQ13" s="233"/>
      <c r="MCR13" s="233"/>
      <c r="MCS13" s="233"/>
      <c r="MCT13" s="233"/>
      <c r="MCU13" s="233"/>
      <c r="MCV13" s="233"/>
      <c r="MCW13" s="233"/>
      <c r="MCX13" s="233"/>
      <c r="MCY13" s="233"/>
      <c r="MCZ13" s="233"/>
      <c r="MDA13" s="233"/>
      <c r="MDB13" s="233"/>
      <c r="MDC13" s="233"/>
      <c r="MDD13" s="233"/>
      <c r="MDE13" s="233"/>
      <c r="MDF13" s="233"/>
      <c r="MDG13" s="233"/>
      <c r="MDH13" s="233"/>
      <c r="MDI13" s="233"/>
      <c r="MDJ13" s="233"/>
      <c r="MDK13" s="233"/>
      <c r="MDL13" s="233"/>
      <c r="MDM13" s="233"/>
      <c r="MDN13" s="233"/>
      <c r="MDO13" s="233"/>
      <c r="MDP13" s="233"/>
      <c r="MDQ13" s="233"/>
      <c r="MDR13" s="233"/>
      <c r="MDS13" s="233"/>
      <c r="MDT13" s="233"/>
      <c r="MDU13" s="233"/>
      <c r="MDV13" s="233"/>
      <c r="MDW13" s="233"/>
      <c r="MDX13" s="233"/>
      <c r="MDY13" s="233"/>
      <c r="MDZ13" s="233"/>
      <c r="MEA13" s="233"/>
      <c r="MEB13" s="233"/>
      <c r="MEC13" s="233"/>
      <c r="MED13" s="233"/>
      <c r="MEE13" s="233"/>
      <c r="MEF13" s="233"/>
      <c r="MEG13" s="233"/>
      <c r="MEH13" s="233"/>
      <c r="MEI13" s="233"/>
      <c r="MEJ13" s="233"/>
      <c r="MEK13" s="233"/>
      <c r="MEL13" s="233"/>
      <c r="MEM13" s="233"/>
      <c r="MEN13" s="233"/>
      <c r="MEO13" s="233"/>
      <c r="MEP13" s="233"/>
      <c r="MEQ13" s="233"/>
      <c r="MER13" s="233"/>
      <c r="MES13" s="233"/>
      <c r="MET13" s="233"/>
      <c r="MEU13" s="233"/>
      <c r="MEV13" s="233"/>
      <c r="MEW13" s="233"/>
      <c r="MEX13" s="233"/>
      <c r="MEY13" s="233"/>
      <c r="MEZ13" s="233"/>
      <c r="MFA13" s="233"/>
      <c r="MFB13" s="233"/>
      <c r="MFC13" s="233"/>
      <c r="MFD13" s="233"/>
      <c r="MFE13" s="233"/>
      <c r="MFF13" s="233"/>
      <c r="MFG13" s="233"/>
      <c r="MFH13" s="233"/>
      <c r="MFI13" s="233"/>
      <c r="MFJ13" s="233"/>
      <c r="MFK13" s="233"/>
      <c r="MFL13" s="233"/>
      <c r="MFM13" s="233"/>
      <c r="MFN13" s="233"/>
      <c r="MFO13" s="233"/>
      <c r="MFP13" s="233"/>
      <c r="MFQ13" s="233"/>
      <c r="MFR13" s="233"/>
      <c r="MFS13" s="233"/>
      <c r="MFT13" s="233"/>
      <c r="MFU13" s="233"/>
      <c r="MFV13" s="233"/>
      <c r="MFW13" s="233"/>
      <c r="MFX13" s="233"/>
      <c r="MFY13" s="233"/>
      <c r="MFZ13" s="233"/>
      <c r="MGA13" s="233"/>
      <c r="MGB13" s="233"/>
      <c r="MGC13" s="233"/>
      <c r="MGD13" s="233"/>
      <c r="MGE13" s="233"/>
      <c r="MGF13" s="233"/>
      <c r="MGG13" s="233"/>
      <c r="MGH13" s="233"/>
      <c r="MGI13" s="233"/>
      <c r="MGJ13" s="233"/>
      <c r="MGK13" s="233"/>
      <c r="MGL13" s="233"/>
      <c r="MGM13" s="233"/>
      <c r="MGN13" s="233"/>
      <c r="MGO13" s="233"/>
      <c r="MGP13" s="233"/>
      <c r="MGQ13" s="233"/>
      <c r="MGR13" s="233"/>
      <c r="MGS13" s="233"/>
      <c r="MGT13" s="233"/>
      <c r="MGU13" s="233"/>
      <c r="MGV13" s="233"/>
      <c r="MGW13" s="233"/>
      <c r="MGX13" s="233"/>
      <c r="MGY13" s="233"/>
      <c r="MGZ13" s="233"/>
      <c r="MHA13" s="233"/>
      <c r="MHB13" s="233"/>
      <c r="MHC13" s="233"/>
      <c r="MHD13" s="233"/>
      <c r="MHE13" s="233"/>
      <c r="MHF13" s="233"/>
      <c r="MHG13" s="233"/>
      <c r="MHH13" s="233"/>
      <c r="MHI13" s="233"/>
      <c r="MHJ13" s="233"/>
      <c r="MHK13" s="233"/>
      <c r="MHL13" s="233"/>
      <c r="MHM13" s="233"/>
      <c r="MHN13" s="233"/>
      <c r="MHO13" s="233"/>
      <c r="MHP13" s="233"/>
      <c r="MHQ13" s="233"/>
      <c r="MHR13" s="233"/>
      <c r="MHS13" s="233"/>
      <c r="MHT13" s="233"/>
      <c r="MHU13" s="233"/>
      <c r="MHV13" s="233"/>
      <c r="MHW13" s="233"/>
      <c r="MHX13" s="233"/>
      <c r="MHY13" s="233"/>
      <c r="MHZ13" s="233"/>
      <c r="MIA13" s="233"/>
      <c r="MIB13" s="233"/>
      <c r="MIC13" s="233"/>
      <c r="MID13" s="233"/>
      <c r="MIE13" s="233"/>
      <c r="MIF13" s="233"/>
      <c r="MIG13" s="233"/>
      <c r="MIH13" s="233"/>
      <c r="MII13" s="233"/>
      <c r="MIJ13" s="233"/>
      <c r="MIK13" s="233"/>
      <c r="MIL13" s="233"/>
      <c r="MIM13" s="233"/>
      <c r="MIN13" s="233"/>
      <c r="MIO13" s="233"/>
      <c r="MIP13" s="233"/>
      <c r="MIQ13" s="233"/>
      <c r="MIR13" s="233"/>
      <c r="MIS13" s="233"/>
      <c r="MIT13" s="233"/>
      <c r="MIU13" s="233"/>
      <c r="MIV13" s="233"/>
      <c r="MIW13" s="233"/>
      <c r="MIX13" s="233"/>
      <c r="MIY13" s="233"/>
      <c r="MIZ13" s="233"/>
      <c r="MJA13" s="233"/>
      <c r="MJB13" s="233"/>
      <c r="MJC13" s="233"/>
      <c r="MJD13" s="233"/>
      <c r="MJE13" s="233"/>
      <c r="MJF13" s="233"/>
      <c r="MJG13" s="233"/>
      <c r="MJH13" s="233"/>
      <c r="MJI13" s="233"/>
      <c r="MJJ13" s="233"/>
      <c r="MJK13" s="233"/>
      <c r="MJL13" s="233"/>
      <c r="MJM13" s="233"/>
      <c r="MJN13" s="233"/>
      <c r="MJO13" s="233"/>
      <c r="MJP13" s="233"/>
      <c r="MJQ13" s="233"/>
      <c r="MJR13" s="233"/>
      <c r="MJS13" s="233"/>
      <c r="MJT13" s="233"/>
      <c r="MJU13" s="233"/>
      <c r="MJV13" s="233"/>
      <c r="MJW13" s="233"/>
      <c r="MJX13" s="233"/>
      <c r="MJY13" s="233"/>
      <c r="MJZ13" s="233"/>
      <c r="MKA13" s="233"/>
      <c r="MKB13" s="233"/>
      <c r="MKC13" s="233"/>
      <c r="MKD13" s="233"/>
      <c r="MKE13" s="233"/>
      <c r="MKF13" s="233"/>
      <c r="MKG13" s="233"/>
      <c r="MKH13" s="233"/>
      <c r="MKI13" s="233"/>
      <c r="MKJ13" s="233"/>
      <c r="MKK13" s="233"/>
      <c r="MKL13" s="233"/>
      <c r="MKM13" s="233"/>
      <c r="MKN13" s="233"/>
      <c r="MKO13" s="233"/>
      <c r="MKP13" s="233"/>
      <c r="MKQ13" s="233"/>
      <c r="MKR13" s="233"/>
      <c r="MKS13" s="233"/>
      <c r="MKT13" s="233"/>
      <c r="MKU13" s="233"/>
      <c r="MKV13" s="233"/>
      <c r="MKW13" s="233"/>
      <c r="MKX13" s="233"/>
      <c r="MKY13" s="233"/>
      <c r="MKZ13" s="233"/>
      <c r="MLA13" s="233"/>
      <c r="MLB13" s="233"/>
      <c r="MLC13" s="233"/>
      <c r="MLD13" s="233"/>
      <c r="MLE13" s="233"/>
      <c r="MLF13" s="233"/>
      <c r="MLG13" s="233"/>
      <c r="MLH13" s="233"/>
      <c r="MLI13" s="233"/>
      <c r="MLJ13" s="233"/>
      <c r="MLK13" s="233"/>
      <c r="MLL13" s="233"/>
      <c r="MLM13" s="233"/>
      <c r="MLN13" s="233"/>
      <c r="MLO13" s="233"/>
      <c r="MLP13" s="233"/>
      <c r="MLQ13" s="233"/>
      <c r="MLR13" s="233"/>
      <c r="MLS13" s="233"/>
      <c r="MLT13" s="233"/>
      <c r="MLU13" s="233"/>
      <c r="MLV13" s="233"/>
      <c r="MLW13" s="233"/>
      <c r="MLX13" s="233"/>
      <c r="MLY13" s="233"/>
      <c r="MLZ13" s="233"/>
      <c r="MMA13" s="233"/>
      <c r="MMB13" s="233"/>
      <c r="MMC13" s="233"/>
      <c r="MMD13" s="233"/>
      <c r="MME13" s="233"/>
      <c r="MMF13" s="233"/>
      <c r="MMG13" s="233"/>
      <c r="MMH13" s="233"/>
      <c r="MMI13" s="233"/>
      <c r="MMJ13" s="233"/>
      <c r="MMK13" s="233"/>
      <c r="MML13" s="233"/>
      <c r="MMM13" s="233"/>
      <c r="MMN13" s="233"/>
      <c r="MMO13" s="233"/>
      <c r="MMP13" s="233"/>
      <c r="MMQ13" s="233"/>
      <c r="MMR13" s="233"/>
      <c r="MMS13" s="233"/>
      <c r="MMT13" s="233"/>
      <c r="MMU13" s="233"/>
      <c r="MMV13" s="233"/>
      <c r="MMW13" s="233"/>
      <c r="MMX13" s="233"/>
      <c r="MMY13" s="233"/>
      <c r="MMZ13" s="233"/>
      <c r="MNA13" s="233"/>
      <c r="MNB13" s="233"/>
      <c r="MNC13" s="233"/>
      <c r="MND13" s="233"/>
      <c r="MNE13" s="233"/>
      <c r="MNF13" s="233"/>
      <c r="MNG13" s="233"/>
      <c r="MNH13" s="233"/>
      <c r="MNI13" s="233"/>
      <c r="MNJ13" s="233"/>
      <c r="MNK13" s="233"/>
      <c r="MNL13" s="233"/>
      <c r="MNM13" s="233"/>
      <c r="MNN13" s="233"/>
      <c r="MNO13" s="233"/>
      <c r="MNP13" s="233"/>
      <c r="MNQ13" s="233"/>
      <c r="MNR13" s="233"/>
      <c r="MNS13" s="233"/>
      <c r="MNT13" s="233"/>
      <c r="MNU13" s="233"/>
      <c r="MNV13" s="233"/>
      <c r="MNW13" s="233"/>
      <c r="MNX13" s="233"/>
      <c r="MNY13" s="233"/>
      <c r="MNZ13" s="233"/>
      <c r="MOA13" s="233"/>
      <c r="MOB13" s="233"/>
      <c r="MOC13" s="233"/>
      <c r="MOD13" s="233"/>
      <c r="MOE13" s="233"/>
      <c r="MOF13" s="233"/>
      <c r="MOG13" s="233"/>
      <c r="MOH13" s="233"/>
      <c r="MOI13" s="233"/>
      <c r="MOJ13" s="233"/>
      <c r="MOK13" s="233"/>
      <c r="MOL13" s="233"/>
      <c r="MOM13" s="233"/>
      <c r="MON13" s="233"/>
      <c r="MOO13" s="233"/>
      <c r="MOP13" s="233"/>
      <c r="MOQ13" s="233"/>
      <c r="MOR13" s="233"/>
      <c r="MOS13" s="233"/>
      <c r="MOT13" s="233"/>
      <c r="MOU13" s="233"/>
      <c r="MOV13" s="233"/>
      <c r="MOW13" s="233"/>
      <c r="MOX13" s="233"/>
      <c r="MOY13" s="233"/>
      <c r="MOZ13" s="233"/>
      <c r="MPA13" s="233"/>
      <c r="MPB13" s="233"/>
      <c r="MPC13" s="233"/>
      <c r="MPD13" s="233"/>
      <c r="MPE13" s="233"/>
      <c r="MPF13" s="233"/>
      <c r="MPG13" s="233"/>
      <c r="MPH13" s="233"/>
      <c r="MPI13" s="233"/>
      <c r="MPJ13" s="233"/>
      <c r="MPK13" s="233"/>
      <c r="MPL13" s="233"/>
      <c r="MPM13" s="233"/>
      <c r="MPN13" s="233"/>
      <c r="MPO13" s="233"/>
      <c r="MPP13" s="233"/>
      <c r="MPQ13" s="233"/>
      <c r="MPR13" s="233"/>
      <c r="MPS13" s="233"/>
      <c r="MPT13" s="233"/>
      <c r="MPU13" s="233"/>
      <c r="MPV13" s="233"/>
      <c r="MPW13" s="233"/>
      <c r="MPX13" s="233"/>
      <c r="MPY13" s="233"/>
      <c r="MPZ13" s="233"/>
      <c r="MQA13" s="233"/>
      <c r="MQB13" s="233"/>
      <c r="MQC13" s="233"/>
      <c r="MQD13" s="233"/>
      <c r="MQE13" s="233"/>
      <c r="MQF13" s="233"/>
      <c r="MQG13" s="233"/>
      <c r="MQH13" s="233"/>
      <c r="MQI13" s="233"/>
      <c r="MQJ13" s="233"/>
      <c r="MQK13" s="233"/>
      <c r="MQL13" s="233"/>
      <c r="MQM13" s="233"/>
      <c r="MQN13" s="233"/>
      <c r="MQO13" s="233"/>
      <c r="MQP13" s="233"/>
      <c r="MQQ13" s="233"/>
      <c r="MQR13" s="233"/>
      <c r="MQS13" s="233"/>
      <c r="MQT13" s="233"/>
      <c r="MQU13" s="233"/>
      <c r="MQV13" s="233"/>
      <c r="MQW13" s="233"/>
      <c r="MQX13" s="233"/>
      <c r="MQY13" s="233"/>
      <c r="MQZ13" s="233"/>
      <c r="MRA13" s="233"/>
      <c r="MRB13" s="233"/>
      <c r="MRC13" s="233"/>
      <c r="MRD13" s="233"/>
      <c r="MRE13" s="233"/>
      <c r="MRF13" s="233"/>
      <c r="MRG13" s="233"/>
      <c r="MRH13" s="233"/>
      <c r="MRI13" s="233"/>
      <c r="MRJ13" s="233"/>
      <c r="MRK13" s="233"/>
      <c r="MRL13" s="233"/>
      <c r="MRM13" s="233"/>
      <c r="MRN13" s="233"/>
      <c r="MRO13" s="233"/>
      <c r="MRP13" s="233"/>
      <c r="MRQ13" s="233"/>
      <c r="MRR13" s="233"/>
      <c r="MRS13" s="233"/>
      <c r="MRT13" s="233"/>
      <c r="MRU13" s="233"/>
      <c r="MRV13" s="233"/>
      <c r="MRW13" s="233"/>
      <c r="MRX13" s="233"/>
      <c r="MRY13" s="233"/>
      <c r="MRZ13" s="233"/>
      <c r="MSA13" s="233"/>
      <c r="MSB13" s="233"/>
      <c r="MSC13" s="233"/>
      <c r="MSD13" s="233"/>
      <c r="MSE13" s="233"/>
      <c r="MSF13" s="233"/>
      <c r="MSG13" s="233"/>
      <c r="MSH13" s="233"/>
      <c r="MSI13" s="233"/>
      <c r="MSJ13" s="233"/>
      <c r="MSK13" s="233"/>
      <c r="MSL13" s="233"/>
      <c r="MSM13" s="233"/>
      <c r="MSN13" s="233"/>
      <c r="MSO13" s="233"/>
      <c r="MSP13" s="233"/>
      <c r="MSQ13" s="233"/>
      <c r="MSR13" s="233"/>
      <c r="MSS13" s="233"/>
      <c r="MST13" s="233"/>
      <c r="MSU13" s="233"/>
      <c r="MSV13" s="233"/>
      <c r="MSW13" s="233"/>
      <c r="MSX13" s="233"/>
      <c r="MSY13" s="233"/>
      <c r="MSZ13" s="233"/>
      <c r="MTA13" s="233"/>
      <c r="MTB13" s="233"/>
      <c r="MTC13" s="233"/>
      <c r="MTD13" s="233"/>
      <c r="MTE13" s="233"/>
      <c r="MTF13" s="233"/>
      <c r="MTG13" s="233"/>
      <c r="MTH13" s="233"/>
      <c r="MTI13" s="233"/>
      <c r="MTJ13" s="233"/>
      <c r="MTK13" s="233"/>
      <c r="MTL13" s="233"/>
      <c r="MTM13" s="233"/>
      <c r="MTN13" s="233"/>
      <c r="MTO13" s="233"/>
      <c r="MTP13" s="233"/>
      <c r="MTQ13" s="233"/>
      <c r="MTR13" s="233"/>
      <c r="MTS13" s="233"/>
      <c r="MTT13" s="233"/>
      <c r="MTU13" s="233"/>
      <c r="MTV13" s="233"/>
      <c r="MTW13" s="233"/>
      <c r="MTX13" s="233"/>
      <c r="MTY13" s="233"/>
      <c r="MTZ13" s="233"/>
      <c r="MUA13" s="233"/>
      <c r="MUB13" s="233"/>
      <c r="MUC13" s="233"/>
      <c r="MUD13" s="233"/>
      <c r="MUE13" s="233"/>
      <c r="MUF13" s="233"/>
      <c r="MUG13" s="233"/>
      <c r="MUH13" s="233"/>
      <c r="MUI13" s="233"/>
      <c r="MUJ13" s="233"/>
      <c r="MUK13" s="233"/>
      <c r="MUL13" s="233"/>
      <c r="MUM13" s="233"/>
      <c r="MUN13" s="233"/>
      <c r="MUO13" s="233"/>
      <c r="MUP13" s="233"/>
      <c r="MUQ13" s="233"/>
      <c r="MUR13" s="233"/>
      <c r="MUS13" s="233"/>
      <c r="MUT13" s="233"/>
      <c r="MUU13" s="233"/>
      <c r="MUV13" s="233"/>
      <c r="MUW13" s="233"/>
      <c r="MUX13" s="233"/>
      <c r="MUY13" s="233"/>
      <c r="MUZ13" s="233"/>
      <c r="MVA13" s="233"/>
      <c r="MVB13" s="233"/>
      <c r="MVC13" s="233"/>
      <c r="MVD13" s="233"/>
      <c r="MVE13" s="233"/>
      <c r="MVF13" s="233"/>
      <c r="MVG13" s="233"/>
      <c r="MVH13" s="233"/>
      <c r="MVI13" s="233"/>
      <c r="MVJ13" s="233"/>
      <c r="MVK13" s="233"/>
      <c r="MVL13" s="233"/>
      <c r="MVM13" s="233"/>
      <c r="MVN13" s="233"/>
      <c r="MVO13" s="233"/>
      <c r="MVP13" s="233"/>
      <c r="MVQ13" s="233"/>
      <c r="MVR13" s="233"/>
      <c r="MVS13" s="233"/>
      <c r="MVT13" s="233"/>
      <c r="MVU13" s="233"/>
      <c r="MVV13" s="233"/>
      <c r="MVW13" s="233"/>
      <c r="MVX13" s="233"/>
      <c r="MVY13" s="233"/>
      <c r="MVZ13" s="233"/>
      <c r="MWA13" s="233"/>
      <c r="MWB13" s="233"/>
      <c r="MWC13" s="233"/>
      <c r="MWD13" s="233"/>
      <c r="MWE13" s="233"/>
      <c r="MWF13" s="233"/>
      <c r="MWG13" s="233"/>
      <c r="MWH13" s="233"/>
      <c r="MWI13" s="233"/>
      <c r="MWJ13" s="233"/>
      <c r="MWK13" s="233"/>
      <c r="MWL13" s="233"/>
      <c r="MWM13" s="233"/>
      <c r="MWN13" s="233"/>
      <c r="MWO13" s="233"/>
      <c r="MWP13" s="233"/>
      <c r="MWQ13" s="233"/>
      <c r="MWR13" s="233"/>
      <c r="MWS13" s="233"/>
      <c r="MWT13" s="233"/>
      <c r="MWU13" s="233"/>
      <c r="MWV13" s="233"/>
      <c r="MWW13" s="233"/>
      <c r="MWX13" s="233"/>
      <c r="MWY13" s="233"/>
      <c r="MWZ13" s="233"/>
      <c r="MXA13" s="233"/>
      <c r="MXB13" s="233"/>
      <c r="MXC13" s="233"/>
      <c r="MXD13" s="233"/>
      <c r="MXE13" s="233"/>
      <c r="MXF13" s="233"/>
      <c r="MXG13" s="233"/>
      <c r="MXH13" s="233"/>
      <c r="MXI13" s="233"/>
      <c r="MXJ13" s="233"/>
      <c r="MXK13" s="233"/>
      <c r="MXL13" s="233"/>
      <c r="MXM13" s="233"/>
      <c r="MXN13" s="233"/>
      <c r="MXO13" s="233"/>
      <c r="MXP13" s="233"/>
      <c r="MXQ13" s="233"/>
      <c r="MXR13" s="233"/>
      <c r="MXS13" s="233"/>
      <c r="MXT13" s="233"/>
      <c r="MXU13" s="233"/>
      <c r="MXV13" s="233"/>
      <c r="MXW13" s="233"/>
      <c r="MXX13" s="233"/>
      <c r="MXY13" s="233"/>
      <c r="MXZ13" s="233"/>
      <c r="MYA13" s="233"/>
      <c r="MYB13" s="233"/>
      <c r="MYC13" s="233"/>
      <c r="MYD13" s="233"/>
      <c r="MYE13" s="233"/>
      <c r="MYF13" s="233"/>
      <c r="MYG13" s="233"/>
      <c r="MYH13" s="233"/>
      <c r="MYI13" s="233"/>
      <c r="MYJ13" s="233"/>
      <c r="MYK13" s="233"/>
      <c r="MYL13" s="233"/>
      <c r="MYM13" s="233"/>
      <c r="MYN13" s="233"/>
      <c r="MYO13" s="233"/>
      <c r="MYP13" s="233"/>
      <c r="MYQ13" s="233"/>
      <c r="MYR13" s="233"/>
      <c r="MYS13" s="233"/>
      <c r="MYT13" s="233"/>
      <c r="MYU13" s="233"/>
      <c r="MYV13" s="233"/>
      <c r="MYW13" s="233"/>
      <c r="MYX13" s="233"/>
      <c r="MYY13" s="233"/>
      <c r="MYZ13" s="233"/>
      <c r="MZA13" s="233"/>
      <c r="MZB13" s="233"/>
      <c r="MZC13" s="233"/>
      <c r="MZD13" s="233"/>
      <c r="MZE13" s="233"/>
      <c r="MZF13" s="233"/>
      <c r="MZG13" s="233"/>
      <c r="MZH13" s="233"/>
      <c r="MZI13" s="233"/>
      <c r="MZJ13" s="233"/>
      <c r="MZK13" s="233"/>
      <c r="MZL13" s="233"/>
      <c r="MZM13" s="233"/>
      <c r="MZN13" s="233"/>
      <c r="MZO13" s="233"/>
      <c r="MZP13" s="233"/>
      <c r="MZQ13" s="233"/>
      <c r="MZR13" s="233"/>
      <c r="MZS13" s="233"/>
      <c r="MZT13" s="233"/>
      <c r="MZU13" s="233"/>
      <c r="MZV13" s="233"/>
      <c r="MZW13" s="233"/>
      <c r="MZX13" s="233"/>
      <c r="MZY13" s="233"/>
      <c r="MZZ13" s="233"/>
      <c r="NAA13" s="233"/>
      <c r="NAB13" s="233"/>
      <c r="NAC13" s="233"/>
      <c r="NAD13" s="233"/>
      <c r="NAE13" s="233"/>
      <c r="NAF13" s="233"/>
      <c r="NAG13" s="233"/>
      <c r="NAH13" s="233"/>
      <c r="NAI13" s="233"/>
      <c r="NAJ13" s="233"/>
      <c r="NAK13" s="233"/>
      <c r="NAL13" s="233"/>
      <c r="NAM13" s="233"/>
      <c r="NAN13" s="233"/>
      <c r="NAO13" s="233"/>
      <c r="NAP13" s="233"/>
      <c r="NAQ13" s="233"/>
      <c r="NAR13" s="233"/>
      <c r="NAS13" s="233"/>
      <c r="NAT13" s="233"/>
      <c r="NAU13" s="233"/>
      <c r="NAV13" s="233"/>
      <c r="NAW13" s="233"/>
      <c r="NAX13" s="233"/>
      <c r="NAY13" s="233"/>
      <c r="NAZ13" s="233"/>
      <c r="NBA13" s="233"/>
      <c r="NBB13" s="233"/>
      <c r="NBC13" s="233"/>
      <c r="NBD13" s="233"/>
      <c r="NBE13" s="233"/>
      <c r="NBF13" s="233"/>
      <c r="NBG13" s="233"/>
      <c r="NBH13" s="233"/>
      <c r="NBI13" s="233"/>
      <c r="NBJ13" s="233"/>
      <c r="NBK13" s="233"/>
      <c r="NBL13" s="233"/>
      <c r="NBM13" s="233"/>
      <c r="NBN13" s="233"/>
      <c r="NBO13" s="233"/>
      <c r="NBP13" s="233"/>
      <c r="NBQ13" s="233"/>
      <c r="NBR13" s="233"/>
      <c r="NBS13" s="233"/>
      <c r="NBT13" s="233"/>
      <c r="NBU13" s="233"/>
      <c r="NBV13" s="233"/>
      <c r="NBW13" s="233"/>
      <c r="NBX13" s="233"/>
      <c r="NBY13" s="233"/>
      <c r="NBZ13" s="233"/>
      <c r="NCA13" s="233"/>
      <c r="NCB13" s="233"/>
      <c r="NCC13" s="233"/>
      <c r="NCD13" s="233"/>
      <c r="NCE13" s="233"/>
      <c r="NCF13" s="233"/>
      <c r="NCG13" s="233"/>
      <c r="NCH13" s="233"/>
      <c r="NCI13" s="233"/>
      <c r="NCJ13" s="233"/>
      <c r="NCK13" s="233"/>
      <c r="NCL13" s="233"/>
      <c r="NCM13" s="233"/>
      <c r="NCN13" s="233"/>
      <c r="NCO13" s="233"/>
      <c r="NCP13" s="233"/>
      <c r="NCQ13" s="233"/>
      <c r="NCR13" s="233"/>
      <c r="NCS13" s="233"/>
      <c r="NCT13" s="233"/>
      <c r="NCU13" s="233"/>
      <c r="NCV13" s="233"/>
      <c r="NCW13" s="233"/>
      <c r="NCX13" s="233"/>
      <c r="NCY13" s="233"/>
      <c r="NCZ13" s="233"/>
      <c r="NDA13" s="233"/>
      <c r="NDB13" s="233"/>
      <c r="NDC13" s="233"/>
      <c r="NDD13" s="233"/>
      <c r="NDE13" s="233"/>
      <c r="NDF13" s="233"/>
      <c r="NDG13" s="233"/>
      <c r="NDH13" s="233"/>
      <c r="NDI13" s="233"/>
      <c r="NDJ13" s="233"/>
      <c r="NDK13" s="233"/>
      <c r="NDL13" s="233"/>
      <c r="NDM13" s="233"/>
      <c r="NDN13" s="233"/>
      <c r="NDO13" s="233"/>
      <c r="NDP13" s="233"/>
      <c r="NDQ13" s="233"/>
      <c r="NDR13" s="233"/>
      <c r="NDS13" s="233"/>
      <c r="NDT13" s="233"/>
      <c r="NDU13" s="233"/>
      <c r="NDV13" s="233"/>
      <c r="NDW13" s="233"/>
      <c r="NDX13" s="233"/>
      <c r="NDY13" s="233"/>
      <c r="NDZ13" s="233"/>
      <c r="NEA13" s="233"/>
      <c r="NEB13" s="233"/>
      <c r="NEC13" s="233"/>
      <c r="NED13" s="233"/>
      <c r="NEE13" s="233"/>
      <c r="NEF13" s="233"/>
      <c r="NEG13" s="233"/>
      <c r="NEH13" s="233"/>
      <c r="NEI13" s="233"/>
      <c r="NEJ13" s="233"/>
      <c r="NEK13" s="233"/>
      <c r="NEL13" s="233"/>
      <c r="NEM13" s="233"/>
      <c r="NEN13" s="233"/>
      <c r="NEO13" s="233"/>
      <c r="NEP13" s="233"/>
      <c r="NEQ13" s="233"/>
      <c r="NER13" s="233"/>
      <c r="NES13" s="233"/>
      <c r="NET13" s="233"/>
      <c r="NEU13" s="233"/>
      <c r="NEV13" s="233"/>
      <c r="NEW13" s="233"/>
      <c r="NEX13" s="233"/>
      <c r="NEY13" s="233"/>
      <c r="NEZ13" s="233"/>
      <c r="NFA13" s="233"/>
      <c r="NFB13" s="233"/>
      <c r="NFC13" s="233"/>
      <c r="NFD13" s="233"/>
      <c r="NFE13" s="233"/>
      <c r="NFF13" s="233"/>
      <c r="NFG13" s="233"/>
      <c r="NFH13" s="233"/>
      <c r="NFI13" s="233"/>
      <c r="NFJ13" s="233"/>
      <c r="NFK13" s="233"/>
      <c r="NFL13" s="233"/>
      <c r="NFM13" s="233"/>
      <c r="NFN13" s="233"/>
      <c r="NFO13" s="233"/>
      <c r="NFP13" s="233"/>
      <c r="NFQ13" s="233"/>
      <c r="NFR13" s="233"/>
      <c r="NFS13" s="233"/>
      <c r="NFT13" s="233"/>
      <c r="NFU13" s="233"/>
      <c r="NFV13" s="233"/>
      <c r="NFW13" s="233"/>
      <c r="NFX13" s="233"/>
      <c r="NFY13" s="233"/>
      <c r="NFZ13" s="233"/>
      <c r="NGA13" s="233"/>
      <c r="NGB13" s="233"/>
      <c r="NGC13" s="233"/>
      <c r="NGD13" s="233"/>
      <c r="NGE13" s="233"/>
      <c r="NGF13" s="233"/>
      <c r="NGG13" s="233"/>
      <c r="NGH13" s="233"/>
      <c r="NGI13" s="233"/>
      <c r="NGJ13" s="233"/>
      <c r="NGK13" s="233"/>
      <c r="NGL13" s="233"/>
      <c r="NGM13" s="233"/>
      <c r="NGN13" s="233"/>
      <c r="NGO13" s="233"/>
      <c r="NGP13" s="233"/>
      <c r="NGQ13" s="233"/>
      <c r="NGR13" s="233"/>
      <c r="NGS13" s="233"/>
      <c r="NGT13" s="233"/>
      <c r="NGU13" s="233"/>
      <c r="NGV13" s="233"/>
      <c r="NGW13" s="233"/>
      <c r="NGX13" s="233"/>
      <c r="NGY13" s="233"/>
      <c r="NGZ13" s="233"/>
      <c r="NHA13" s="233"/>
      <c r="NHB13" s="233"/>
      <c r="NHC13" s="233"/>
      <c r="NHD13" s="233"/>
      <c r="NHE13" s="233"/>
      <c r="NHF13" s="233"/>
      <c r="NHG13" s="233"/>
      <c r="NHH13" s="233"/>
      <c r="NHI13" s="233"/>
      <c r="NHJ13" s="233"/>
      <c r="NHK13" s="233"/>
      <c r="NHL13" s="233"/>
      <c r="NHM13" s="233"/>
      <c r="NHN13" s="233"/>
      <c r="NHO13" s="233"/>
      <c r="NHP13" s="233"/>
      <c r="NHQ13" s="233"/>
      <c r="NHR13" s="233"/>
      <c r="NHS13" s="233"/>
      <c r="NHT13" s="233"/>
      <c r="NHU13" s="233"/>
      <c r="NHV13" s="233"/>
      <c r="NHW13" s="233"/>
      <c r="NHX13" s="233"/>
      <c r="NHY13" s="233"/>
      <c r="NHZ13" s="233"/>
      <c r="NIA13" s="233"/>
      <c r="NIB13" s="233"/>
      <c r="NIC13" s="233"/>
      <c r="NID13" s="233"/>
      <c r="NIE13" s="233"/>
      <c r="NIF13" s="233"/>
      <c r="NIG13" s="233"/>
      <c r="NIH13" s="233"/>
      <c r="NII13" s="233"/>
      <c r="NIJ13" s="233"/>
      <c r="NIK13" s="233"/>
      <c r="NIL13" s="233"/>
      <c r="NIM13" s="233"/>
      <c r="NIN13" s="233"/>
      <c r="NIO13" s="233"/>
      <c r="NIP13" s="233"/>
      <c r="NIQ13" s="233"/>
      <c r="NIR13" s="233"/>
      <c r="NIS13" s="233"/>
      <c r="NIT13" s="233"/>
      <c r="NIU13" s="233"/>
      <c r="NIV13" s="233"/>
      <c r="NIW13" s="233"/>
      <c r="NIX13" s="233"/>
      <c r="NIY13" s="233"/>
      <c r="NIZ13" s="233"/>
      <c r="NJA13" s="233"/>
      <c r="NJB13" s="233"/>
      <c r="NJC13" s="233"/>
      <c r="NJD13" s="233"/>
      <c r="NJE13" s="233"/>
      <c r="NJF13" s="233"/>
      <c r="NJG13" s="233"/>
      <c r="NJH13" s="233"/>
      <c r="NJI13" s="233"/>
      <c r="NJJ13" s="233"/>
      <c r="NJK13" s="233"/>
      <c r="NJL13" s="233"/>
      <c r="NJM13" s="233"/>
      <c r="NJN13" s="233"/>
      <c r="NJO13" s="233"/>
      <c r="NJP13" s="233"/>
      <c r="NJQ13" s="233"/>
      <c r="NJR13" s="233"/>
      <c r="NJS13" s="233"/>
      <c r="NJT13" s="233"/>
      <c r="NJU13" s="233"/>
      <c r="NJV13" s="233"/>
      <c r="NJW13" s="233"/>
      <c r="NJX13" s="233"/>
      <c r="NJY13" s="233"/>
      <c r="NJZ13" s="233"/>
      <c r="NKA13" s="233"/>
      <c r="NKB13" s="233"/>
      <c r="NKC13" s="233"/>
      <c r="NKD13" s="233"/>
      <c r="NKE13" s="233"/>
      <c r="NKF13" s="233"/>
      <c r="NKG13" s="233"/>
      <c r="NKH13" s="233"/>
      <c r="NKI13" s="233"/>
      <c r="NKJ13" s="233"/>
      <c r="NKK13" s="233"/>
      <c r="NKL13" s="233"/>
      <c r="NKM13" s="233"/>
      <c r="NKN13" s="233"/>
      <c r="NKO13" s="233"/>
      <c r="NKP13" s="233"/>
      <c r="NKQ13" s="233"/>
      <c r="NKR13" s="233"/>
      <c r="NKS13" s="233"/>
      <c r="NKT13" s="233"/>
      <c r="NKU13" s="233"/>
      <c r="NKV13" s="233"/>
      <c r="NKW13" s="233"/>
      <c r="NKX13" s="233"/>
      <c r="NKY13" s="233"/>
      <c r="NKZ13" s="233"/>
      <c r="NLA13" s="233"/>
      <c r="NLB13" s="233"/>
      <c r="NLC13" s="233"/>
      <c r="NLD13" s="233"/>
      <c r="NLE13" s="233"/>
      <c r="NLF13" s="233"/>
      <c r="NLG13" s="233"/>
      <c r="NLH13" s="233"/>
      <c r="NLI13" s="233"/>
      <c r="NLJ13" s="233"/>
      <c r="NLK13" s="233"/>
      <c r="NLL13" s="233"/>
      <c r="NLM13" s="233"/>
      <c r="NLN13" s="233"/>
      <c r="NLO13" s="233"/>
      <c r="NLP13" s="233"/>
      <c r="NLQ13" s="233"/>
      <c r="NLR13" s="233"/>
      <c r="NLS13" s="233"/>
      <c r="NLT13" s="233"/>
      <c r="NLU13" s="233"/>
      <c r="NLV13" s="233"/>
      <c r="NLW13" s="233"/>
      <c r="NLX13" s="233"/>
      <c r="NLY13" s="233"/>
      <c r="NLZ13" s="233"/>
      <c r="NMA13" s="233"/>
      <c r="NMB13" s="233"/>
      <c r="NMC13" s="233"/>
      <c r="NMD13" s="233"/>
      <c r="NME13" s="233"/>
      <c r="NMF13" s="233"/>
      <c r="NMG13" s="233"/>
      <c r="NMH13" s="233"/>
      <c r="NMI13" s="233"/>
      <c r="NMJ13" s="233"/>
      <c r="NMK13" s="233"/>
      <c r="NML13" s="233"/>
      <c r="NMM13" s="233"/>
      <c r="NMN13" s="233"/>
      <c r="NMO13" s="233"/>
      <c r="NMP13" s="233"/>
      <c r="NMQ13" s="233"/>
      <c r="NMR13" s="233"/>
      <c r="NMS13" s="233"/>
      <c r="NMT13" s="233"/>
      <c r="NMU13" s="233"/>
      <c r="NMV13" s="233"/>
      <c r="NMW13" s="233"/>
      <c r="NMX13" s="233"/>
      <c r="NMY13" s="233"/>
      <c r="NMZ13" s="233"/>
      <c r="NNA13" s="233"/>
      <c r="NNB13" s="233"/>
      <c r="NNC13" s="233"/>
      <c r="NND13" s="233"/>
      <c r="NNE13" s="233"/>
      <c r="NNF13" s="233"/>
      <c r="NNG13" s="233"/>
      <c r="NNH13" s="233"/>
      <c r="NNI13" s="233"/>
      <c r="NNJ13" s="233"/>
      <c r="NNK13" s="233"/>
      <c r="NNL13" s="233"/>
      <c r="NNM13" s="233"/>
      <c r="NNN13" s="233"/>
      <c r="NNO13" s="233"/>
      <c r="NNP13" s="233"/>
      <c r="NNQ13" s="233"/>
      <c r="NNR13" s="233"/>
      <c r="NNS13" s="233"/>
      <c r="NNT13" s="233"/>
      <c r="NNU13" s="233"/>
      <c r="NNV13" s="233"/>
      <c r="NNW13" s="233"/>
      <c r="NNX13" s="233"/>
      <c r="NNY13" s="233"/>
      <c r="NNZ13" s="233"/>
      <c r="NOA13" s="233"/>
      <c r="NOB13" s="233"/>
      <c r="NOC13" s="233"/>
      <c r="NOD13" s="233"/>
      <c r="NOE13" s="233"/>
      <c r="NOF13" s="233"/>
      <c r="NOG13" s="233"/>
      <c r="NOH13" s="233"/>
      <c r="NOI13" s="233"/>
      <c r="NOJ13" s="233"/>
      <c r="NOK13" s="233"/>
      <c r="NOL13" s="233"/>
      <c r="NOM13" s="233"/>
      <c r="NON13" s="233"/>
      <c r="NOO13" s="233"/>
      <c r="NOP13" s="233"/>
      <c r="NOQ13" s="233"/>
      <c r="NOR13" s="233"/>
      <c r="NOS13" s="233"/>
      <c r="NOT13" s="233"/>
      <c r="NOU13" s="233"/>
      <c r="NOV13" s="233"/>
      <c r="NOW13" s="233"/>
      <c r="NOX13" s="233"/>
      <c r="NOY13" s="233"/>
      <c r="NOZ13" s="233"/>
      <c r="NPA13" s="233"/>
      <c r="NPB13" s="233"/>
      <c r="NPC13" s="233"/>
      <c r="NPD13" s="233"/>
      <c r="NPE13" s="233"/>
      <c r="NPF13" s="233"/>
      <c r="NPG13" s="233"/>
      <c r="NPH13" s="233"/>
      <c r="NPI13" s="233"/>
      <c r="NPJ13" s="233"/>
      <c r="NPK13" s="233"/>
      <c r="NPL13" s="233"/>
      <c r="NPM13" s="233"/>
      <c r="NPN13" s="233"/>
      <c r="NPO13" s="233"/>
      <c r="NPP13" s="233"/>
      <c r="NPQ13" s="233"/>
      <c r="NPR13" s="233"/>
      <c r="NPS13" s="233"/>
      <c r="NPT13" s="233"/>
      <c r="NPU13" s="233"/>
      <c r="NPV13" s="233"/>
      <c r="NPW13" s="233"/>
      <c r="NPX13" s="233"/>
      <c r="NPY13" s="233"/>
      <c r="NPZ13" s="233"/>
      <c r="NQA13" s="233"/>
      <c r="NQB13" s="233"/>
      <c r="NQC13" s="233"/>
      <c r="NQD13" s="233"/>
      <c r="NQE13" s="233"/>
      <c r="NQF13" s="233"/>
      <c r="NQG13" s="233"/>
      <c r="NQH13" s="233"/>
      <c r="NQI13" s="233"/>
      <c r="NQJ13" s="233"/>
      <c r="NQK13" s="233"/>
      <c r="NQL13" s="233"/>
      <c r="NQM13" s="233"/>
      <c r="NQN13" s="233"/>
      <c r="NQO13" s="233"/>
      <c r="NQP13" s="233"/>
      <c r="NQQ13" s="233"/>
      <c r="NQR13" s="233"/>
      <c r="NQS13" s="233"/>
      <c r="NQT13" s="233"/>
      <c r="NQU13" s="233"/>
      <c r="NQV13" s="233"/>
      <c r="NQW13" s="233"/>
      <c r="NQX13" s="233"/>
      <c r="NQY13" s="233"/>
      <c r="NQZ13" s="233"/>
      <c r="NRA13" s="233"/>
      <c r="NRB13" s="233"/>
      <c r="NRC13" s="233"/>
      <c r="NRD13" s="233"/>
      <c r="NRE13" s="233"/>
      <c r="NRF13" s="233"/>
      <c r="NRG13" s="233"/>
      <c r="NRH13" s="233"/>
      <c r="NRI13" s="233"/>
      <c r="NRJ13" s="233"/>
      <c r="NRK13" s="233"/>
      <c r="NRL13" s="233"/>
      <c r="NRM13" s="233"/>
      <c r="NRN13" s="233"/>
      <c r="NRO13" s="233"/>
      <c r="NRP13" s="233"/>
      <c r="NRQ13" s="233"/>
      <c r="NRR13" s="233"/>
      <c r="NRS13" s="233"/>
      <c r="NRT13" s="233"/>
      <c r="NRU13" s="233"/>
      <c r="NRV13" s="233"/>
      <c r="NRW13" s="233"/>
      <c r="NRX13" s="233"/>
      <c r="NRY13" s="233"/>
      <c r="NRZ13" s="233"/>
      <c r="NSA13" s="233"/>
      <c r="NSB13" s="233"/>
      <c r="NSC13" s="233"/>
      <c r="NSD13" s="233"/>
      <c r="NSE13" s="233"/>
      <c r="NSF13" s="233"/>
      <c r="NSG13" s="233"/>
      <c r="NSH13" s="233"/>
      <c r="NSI13" s="233"/>
      <c r="NSJ13" s="233"/>
      <c r="NSK13" s="233"/>
      <c r="NSL13" s="233"/>
      <c r="NSM13" s="233"/>
      <c r="NSN13" s="233"/>
      <c r="NSO13" s="233"/>
      <c r="NSP13" s="233"/>
      <c r="NSQ13" s="233"/>
      <c r="NSR13" s="233"/>
      <c r="NSS13" s="233"/>
      <c r="NST13" s="233"/>
      <c r="NSU13" s="233"/>
      <c r="NSV13" s="233"/>
      <c r="NSW13" s="233"/>
      <c r="NSX13" s="233"/>
      <c r="NSY13" s="233"/>
      <c r="NSZ13" s="233"/>
      <c r="NTA13" s="233"/>
      <c r="NTB13" s="233"/>
      <c r="NTC13" s="233"/>
      <c r="NTD13" s="233"/>
      <c r="NTE13" s="233"/>
      <c r="NTF13" s="233"/>
      <c r="NTG13" s="233"/>
      <c r="NTH13" s="233"/>
      <c r="NTI13" s="233"/>
      <c r="NTJ13" s="233"/>
      <c r="NTK13" s="233"/>
      <c r="NTL13" s="233"/>
      <c r="NTM13" s="233"/>
      <c r="NTN13" s="233"/>
      <c r="NTO13" s="233"/>
      <c r="NTP13" s="233"/>
      <c r="NTQ13" s="233"/>
      <c r="NTR13" s="233"/>
      <c r="NTS13" s="233"/>
      <c r="NTT13" s="233"/>
      <c r="NTU13" s="233"/>
      <c r="NTV13" s="233"/>
      <c r="NTW13" s="233"/>
      <c r="NTX13" s="233"/>
      <c r="NTY13" s="233"/>
      <c r="NTZ13" s="233"/>
      <c r="NUA13" s="233"/>
      <c r="NUB13" s="233"/>
      <c r="NUC13" s="233"/>
      <c r="NUD13" s="233"/>
      <c r="NUE13" s="233"/>
      <c r="NUF13" s="233"/>
      <c r="NUG13" s="233"/>
      <c r="NUH13" s="233"/>
      <c r="NUI13" s="233"/>
      <c r="NUJ13" s="233"/>
      <c r="NUK13" s="233"/>
      <c r="NUL13" s="233"/>
      <c r="NUM13" s="233"/>
      <c r="NUN13" s="233"/>
      <c r="NUO13" s="233"/>
      <c r="NUP13" s="233"/>
      <c r="NUQ13" s="233"/>
      <c r="NUR13" s="233"/>
      <c r="NUS13" s="233"/>
      <c r="NUT13" s="233"/>
      <c r="NUU13" s="233"/>
      <c r="NUV13" s="233"/>
      <c r="NUW13" s="233"/>
      <c r="NUX13" s="233"/>
      <c r="NUY13" s="233"/>
      <c r="NUZ13" s="233"/>
      <c r="NVA13" s="233"/>
      <c r="NVB13" s="233"/>
      <c r="NVC13" s="233"/>
      <c r="NVD13" s="233"/>
      <c r="NVE13" s="233"/>
      <c r="NVF13" s="233"/>
      <c r="NVG13" s="233"/>
      <c r="NVH13" s="233"/>
      <c r="NVI13" s="233"/>
      <c r="NVJ13" s="233"/>
      <c r="NVK13" s="233"/>
      <c r="NVL13" s="233"/>
      <c r="NVM13" s="233"/>
      <c r="NVN13" s="233"/>
      <c r="NVO13" s="233"/>
      <c r="NVP13" s="233"/>
      <c r="NVQ13" s="233"/>
      <c r="NVR13" s="233"/>
      <c r="NVS13" s="233"/>
      <c r="NVT13" s="233"/>
      <c r="NVU13" s="233"/>
      <c r="NVV13" s="233"/>
      <c r="NVW13" s="233"/>
      <c r="NVX13" s="233"/>
      <c r="NVY13" s="233"/>
      <c r="NVZ13" s="233"/>
      <c r="NWA13" s="233"/>
      <c r="NWB13" s="233"/>
      <c r="NWC13" s="233"/>
      <c r="NWD13" s="233"/>
      <c r="NWE13" s="233"/>
      <c r="NWF13" s="233"/>
      <c r="NWG13" s="233"/>
      <c r="NWH13" s="233"/>
      <c r="NWI13" s="233"/>
      <c r="NWJ13" s="233"/>
      <c r="NWK13" s="233"/>
      <c r="NWL13" s="233"/>
      <c r="NWM13" s="233"/>
      <c r="NWN13" s="233"/>
      <c r="NWO13" s="233"/>
      <c r="NWP13" s="233"/>
      <c r="NWQ13" s="233"/>
      <c r="NWR13" s="233"/>
      <c r="NWS13" s="233"/>
      <c r="NWT13" s="233"/>
      <c r="NWU13" s="233"/>
      <c r="NWV13" s="233"/>
      <c r="NWW13" s="233"/>
      <c r="NWX13" s="233"/>
      <c r="NWY13" s="233"/>
      <c r="NWZ13" s="233"/>
      <c r="NXA13" s="233"/>
      <c r="NXB13" s="233"/>
      <c r="NXC13" s="233"/>
      <c r="NXD13" s="233"/>
      <c r="NXE13" s="233"/>
      <c r="NXF13" s="233"/>
      <c r="NXG13" s="233"/>
      <c r="NXH13" s="233"/>
      <c r="NXI13" s="233"/>
      <c r="NXJ13" s="233"/>
      <c r="NXK13" s="233"/>
      <c r="NXL13" s="233"/>
      <c r="NXM13" s="233"/>
      <c r="NXN13" s="233"/>
      <c r="NXO13" s="233"/>
      <c r="NXP13" s="233"/>
      <c r="NXQ13" s="233"/>
      <c r="NXR13" s="233"/>
      <c r="NXS13" s="233"/>
      <c r="NXT13" s="233"/>
      <c r="NXU13" s="233"/>
      <c r="NXV13" s="233"/>
      <c r="NXW13" s="233"/>
      <c r="NXX13" s="233"/>
      <c r="NXY13" s="233"/>
      <c r="NXZ13" s="233"/>
      <c r="NYA13" s="233"/>
      <c r="NYB13" s="233"/>
      <c r="NYC13" s="233"/>
      <c r="NYD13" s="233"/>
      <c r="NYE13" s="233"/>
      <c r="NYF13" s="233"/>
      <c r="NYG13" s="233"/>
      <c r="NYH13" s="233"/>
      <c r="NYI13" s="233"/>
      <c r="NYJ13" s="233"/>
      <c r="NYK13" s="233"/>
      <c r="NYL13" s="233"/>
      <c r="NYM13" s="233"/>
      <c r="NYN13" s="233"/>
      <c r="NYO13" s="233"/>
      <c r="NYP13" s="233"/>
      <c r="NYQ13" s="233"/>
      <c r="NYR13" s="233"/>
      <c r="NYS13" s="233"/>
      <c r="NYT13" s="233"/>
      <c r="NYU13" s="233"/>
      <c r="NYV13" s="233"/>
      <c r="NYW13" s="233"/>
      <c r="NYX13" s="233"/>
      <c r="NYY13" s="233"/>
      <c r="NYZ13" s="233"/>
      <c r="NZA13" s="233"/>
      <c r="NZB13" s="233"/>
      <c r="NZC13" s="233"/>
      <c r="NZD13" s="233"/>
      <c r="NZE13" s="233"/>
      <c r="NZF13" s="233"/>
      <c r="NZG13" s="233"/>
      <c r="NZH13" s="233"/>
      <c r="NZI13" s="233"/>
      <c r="NZJ13" s="233"/>
      <c r="NZK13" s="233"/>
      <c r="NZL13" s="233"/>
      <c r="NZM13" s="233"/>
      <c r="NZN13" s="233"/>
      <c r="NZO13" s="233"/>
      <c r="NZP13" s="233"/>
      <c r="NZQ13" s="233"/>
      <c r="NZR13" s="233"/>
      <c r="NZS13" s="233"/>
      <c r="NZT13" s="233"/>
      <c r="NZU13" s="233"/>
      <c r="NZV13" s="233"/>
      <c r="NZW13" s="233"/>
      <c r="NZX13" s="233"/>
      <c r="NZY13" s="233"/>
      <c r="NZZ13" s="233"/>
      <c r="OAA13" s="233"/>
      <c r="OAB13" s="233"/>
      <c r="OAC13" s="233"/>
      <c r="OAD13" s="233"/>
      <c r="OAE13" s="233"/>
      <c r="OAF13" s="233"/>
      <c r="OAG13" s="233"/>
      <c r="OAH13" s="233"/>
      <c r="OAI13" s="233"/>
      <c r="OAJ13" s="233"/>
      <c r="OAK13" s="233"/>
      <c r="OAL13" s="233"/>
      <c r="OAM13" s="233"/>
      <c r="OAN13" s="233"/>
      <c r="OAO13" s="233"/>
      <c r="OAP13" s="233"/>
      <c r="OAQ13" s="233"/>
      <c r="OAR13" s="233"/>
      <c r="OAS13" s="233"/>
      <c r="OAT13" s="233"/>
      <c r="OAU13" s="233"/>
      <c r="OAV13" s="233"/>
      <c r="OAW13" s="233"/>
      <c r="OAX13" s="233"/>
      <c r="OAY13" s="233"/>
      <c r="OAZ13" s="233"/>
      <c r="OBA13" s="233"/>
      <c r="OBB13" s="233"/>
      <c r="OBC13" s="233"/>
      <c r="OBD13" s="233"/>
      <c r="OBE13" s="233"/>
      <c r="OBF13" s="233"/>
      <c r="OBG13" s="233"/>
      <c r="OBH13" s="233"/>
      <c r="OBI13" s="233"/>
      <c r="OBJ13" s="233"/>
      <c r="OBK13" s="233"/>
      <c r="OBL13" s="233"/>
      <c r="OBM13" s="233"/>
      <c r="OBN13" s="233"/>
      <c r="OBO13" s="233"/>
      <c r="OBP13" s="233"/>
      <c r="OBQ13" s="233"/>
      <c r="OBR13" s="233"/>
      <c r="OBS13" s="233"/>
      <c r="OBT13" s="233"/>
      <c r="OBU13" s="233"/>
      <c r="OBV13" s="233"/>
      <c r="OBW13" s="233"/>
      <c r="OBX13" s="233"/>
      <c r="OBY13" s="233"/>
      <c r="OBZ13" s="233"/>
      <c r="OCA13" s="233"/>
      <c r="OCB13" s="233"/>
      <c r="OCC13" s="233"/>
      <c r="OCD13" s="233"/>
      <c r="OCE13" s="233"/>
      <c r="OCF13" s="233"/>
      <c r="OCG13" s="233"/>
      <c r="OCH13" s="233"/>
      <c r="OCI13" s="233"/>
      <c r="OCJ13" s="233"/>
      <c r="OCK13" s="233"/>
      <c r="OCL13" s="233"/>
      <c r="OCM13" s="233"/>
      <c r="OCN13" s="233"/>
      <c r="OCO13" s="233"/>
      <c r="OCP13" s="233"/>
      <c r="OCQ13" s="233"/>
      <c r="OCR13" s="233"/>
      <c r="OCS13" s="233"/>
      <c r="OCT13" s="233"/>
      <c r="OCU13" s="233"/>
      <c r="OCV13" s="233"/>
      <c r="OCW13" s="233"/>
      <c r="OCX13" s="233"/>
      <c r="OCY13" s="233"/>
      <c r="OCZ13" s="233"/>
      <c r="ODA13" s="233"/>
      <c r="ODB13" s="233"/>
      <c r="ODC13" s="233"/>
      <c r="ODD13" s="233"/>
      <c r="ODE13" s="233"/>
      <c r="ODF13" s="233"/>
      <c r="ODG13" s="233"/>
      <c r="ODH13" s="233"/>
      <c r="ODI13" s="233"/>
      <c r="ODJ13" s="233"/>
      <c r="ODK13" s="233"/>
      <c r="ODL13" s="233"/>
      <c r="ODM13" s="233"/>
      <c r="ODN13" s="233"/>
      <c r="ODO13" s="233"/>
      <c r="ODP13" s="233"/>
      <c r="ODQ13" s="233"/>
      <c r="ODR13" s="233"/>
      <c r="ODS13" s="233"/>
      <c r="ODT13" s="233"/>
      <c r="ODU13" s="233"/>
      <c r="ODV13" s="233"/>
      <c r="ODW13" s="233"/>
      <c r="ODX13" s="233"/>
      <c r="ODY13" s="233"/>
      <c r="ODZ13" s="233"/>
      <c r="OEA13" s="233"/>
      <c r="OEB13" s="233"/>
      <c r="OEC13" s="233"/>
      <c r="OED13" s="233"/>
      <c r="OEE13" s="233"/>
      <c r="OEF13" s="233"/>
      <c r="OEG13" s="233"/>
      <c r="OEH13" s="233"/>
      <c r="OEI13" s="233"/>
      <c r="OEJ13" s="233"/>
      <c r="OEK13" s="233"/>
      <c r="OEL13" s="233"/>
      <c r="OEM13" s="233"/>
      <c r="OEN13" s="233"/>
      <c r="OEO13" s="233"/>
      <c r="OEP13" s="233"/>
      <c r="OEQ13" s="233"/>
      <c r="OER13" s="233"/>
      <c r="OES13" s="233"/>
      <c r="OET13" s="233"/>
      <c r="OEU13" s="233"/>
      <c r="OEV13" s="233"/>
      <c r="OEW13" s="233"/>
      <c r="OEX13" s="233"/>
      <c r="OEY13" s="233"/>
      <c r="OEZ13" s="233"/>
      <c r="OFA13" s="233"/>
      <c r="OFB13" s="233"/>
      <c r="OFC13" s="233"/>
      <c r="OFD13" s="233"/>
      <c r="OFE13" s="233"/>
      <c r="OFF13" s="233"/>
      <c r="OFG13" s="233"/>
      <c r="OFH13" s="233"/>
      <c r="OFI13" s="233"/>
      <c r="OFJ13" s="233"/>
      <c r="OFK13" s="233"/>
      <c r="OFL13" s="233"/>
      <c r="OFM13" s="233"/>
      <c r="OFN13" s="233"/>
      <c r="OFO13" s="233"/>
      <c r="OFP13" s="233"/>
      <c r="OFQ13" s="233"/>
      <c r="OFR13" s="233"/>
      <c r="OFS13" s="233"/>
      <c r="OFT13" s="233"/>
      <c r="OFU13" s="233"/>
      <c r="OFV13" s="233"/>
      <c r="OFW13" s="233"/>
      <c r="OFX13" s="233"/>
      <c r="OFY13" s="233"/>
      <c r="OFZ13" s="233"/>
      <c r="OGA13" s="233"/>
      <c r="OGB13" s="233"/>
      <c r="OGC13" s="233"/>
      <c r="OGD13" s="233"/>
      <c r="OGE13" s="233"/>
      <c r="OGF13" s="233"/>
      <c r="OGG13" s="233"/>
      <c r="OGH13" s="233"/>
      <c r="OGI13" s="233"/>
      <c r="OGJ13" s="233"/>
      <c r="OGK13" s="233"/>
      <c r="OGL13" s="233"/>
      <c r="OGM13" s="233"/>
      <c r="OGN13" s="233"/>
      <c r="OGO13" s="233"/>
      <c r="OGP13" s="233"/>
      <c r="OGQ13" s="233"/>
      <c r="OGR13" s="233"/>
      <c r="OGS13" s="233"/>
      <c r="OGT13" s="233"/>
      <c r="OGU13" s="233"/>
      <c r="OGV13" s="233"/>
      <c r="OGW13" s="233"/>
      <c r="OGX13" s="233"/>
      <c r="OGY13" s="233"/>
      <c r="OGZ13" s="233"/>
      <c r="OHA13" s="233"/>
      <c r="OHB13" s="233"/>
      <c r="OHC13" s="233"/>
      <c r="OHD13" s="233"/>
      <c r="OHE13" s="233"/>
      <c r="OHF13" s="233"/>
      <c r="OHG13" s="233"/>
      <c r="OHH13" s="233"/>
      <c r="OHI13" s="233"/>
      <c r="OHJ13" s="233"/>
      <c r="OHK13" s="233"/>
      <c r="OHL13" s="233"/>
      <c r="OHM13" s="233"/>
      <c r="OHN13" s="233"/>
      <c r="OHO13" s="233"/>
      <c r="OHP13" s="233"/>
      <c r="OHQ13" s="233"/>
      <c r="OHR13" s="233"/>
      <c r="OHS13" s="233"/>
      <c r="OHT13" s="233"/>
      <c r="OHU13" s="233"/>
      <c r="OHV13" s="233"/>
      <c r="OHW13" s="233"/>
      <c r="OHX13" s="233"/>
      <c r="OHY13" s="233"/>
      <c r="OHZ13" s="233"/>
      <c r="OIA13" s="233"/>
      <c r="OIB13" s="233"/>
      <c r="OIC13" s="233"/>
      <c r="OID13" s="233"/>
      <c r="OIE13" s="233"/>
      <c r="OIF13" s="233"/>
      <c r="OIG13" s="233"/>
      <c r="OIH13" s="233"/>
      <c r="OII13" s="233"/>
      <c r="OIJ13" s="233"/>
      <c r="OIK13" s="233"/>
      <c r="OIL13" s="233"/>
      <c r="OIM13" s="233"/>
      <c r="OIN13" s="233"/>
      <c r="OIO13" s="233"/>
      <c r="OIP13" s="233"/>
      <c r="OIQ13" s="233"/>
      <c r="OIR13" s="233"/>
      <c r="OIS13" s="233"/>
      <c r="OIT13" s="233"/>
      <c r="OIU13" s="233"/>
      <c r="OIV13" s="233"/>
      <c r="OIW13" s="233"/>
      <c r="OIX13" s="233"/>
      <c r="OIY13" s="233"/>
      <c r="OIZ13" s="233"/>
      <c r="OJA13" s="233"/>
      <c r="OJB13" s="233"/>
      <c r="OJC13" s="233"/>
      <c r="OJD13" s="233"/>
      <c r="OJE13" s="233"/>
      <c r="OJF13" s="233"/>
      <c r="OJG13" s="233"/>
      <c r="OJH13" s="233"/>
      <c r="OJI13" s="233"/>
      <c r="OJJ13" s="233"/>
      <c r="OJK13" s="233"/>
      <c r="OJL13" s="233"/>
      <c r="OJM13" s="233"/>
      <c r="OJN13" s="233"/>
      <c r="OJO13" s="233"/>
      <c r="OJP13" s="233"/>
      <c r="OJQ13" s="233"/>
      <c r="OJR13" s="233"/>
      <c r="OJS13" s="233"/>
      <c r="OJT13" s="233"/>
      <c r="OJU13" s="233"/>
      <c r="OJV13" s="233"/>
      <c r="OJW13" s="233"/>
      <c r="OJX13" s="233"/>
      <c r="OJY13" s="233"/>
      <c r="OJZ13" s="233"/>
      <c r="OKA13" s="233"/>
      <c r="OKB13" s="233"/>
      <c r="OKC13" s="233"/>
      <c r="OKD13" s="233"/>
      <c r="OKE13" s="233"/>
      <c r="OKF13" s="233"/>
      <c r="OKG13" s="233"/>
      <c r="OKH13" s="233"/>
      <c r="OKI13" s="233"/>
      <c r="OKJ13" s="233"/>
      <c r="OKK13" s="233"/>
      <c r="OKL13" s="233"/>
      <c r="OKM13" s="233"/>
      <c r="OKN13" s="233"/>
      <c r="OKO13" s="233"/>
      <c r="OKP13" s="233"/>
      <c r="OKQ13" s="233"/>
      <c r="OKR13" s="233"/>
      <c r="OKS13" s="233"/>
      <c r="OKT13" s="233"/>
      <c r="OKU13" s="233"/>
      <c r="OKV13" s="233"/>
      <c r="OKW13" s="233"/>
      <c r="OKX13" s="233"/>
      <c r="OKY13" s="233"/>
      <c r="OKZ13" s="233"/>
      <c r="OLA13" s="233"/>
      <c r="OLB13" s="233"/>
      <c r="OLC13" s="233"/>
      <c r="OLD13" s="233"/>
      <c r="OLE13" s="233"/>
      <c r="OLF13" s="233"/>
      <c r="OLG13" s="233"/>
      <c r="OLH13" s="233"/>
      <c r="OLI13" s="233"/>
      <c r="OLJ13" s="233"/>
      <c r="OLK13" s="233"/>
      <c r="OLL13" s="233"/>
      <c r="OLM13" s="233"/>
      <c r="OLN13" s="233"/>
      <c r="OLO13" s="233"/>
      <c r="OLP13" s="233"/>
      <c r="OLQ13" s="233"/>
      <c r="OLR13" s="233"/>
      <c r="OLS13" s="233"/>
      <c r="OLT13" s="233"/>
      <c r="OLU13" s="233"/>
      <c r="OLV13" s="233"/>
      <c r="OLW13" s="233"/>
      <c r="OLX13" s="233"/>
      <c r="OLY13" s="233"/>
      <c r="OLZ13" s="233"/>
      <c r="OMA13" s="233"/>
      <c r="OMB13" s="233"/>
      <c r="OMC13" s="233"/>
      <c r="OMD13" s="233"/>
      <c r="OME13" s="233"/>
      <c r="OMF13" s="233"/>
      <c r="OMG13" s="233"/>
      <c r="OMH13" s="233"/>
      <c r="OMI13" s="233"/>
      <c r="OMJ13" s="233"/>
      <c r="OMK13" s="233"/>
      <c r="OML13" s="233"/>
      <c r="OMM13" s="233"/>
      <c r="OMN13" s="233"/>
      <c r="OMO13" s="233"/>
      <c r="OMP13" s="233"/>
      <c r="OMQ13" s="233"/>
      <c r="OMR13" s="233"/>
      <c r="OMS13" s="233"/>
      <c r="OMT13" s="233"/>
      <c r="OMU13" s="233"/>
      <c r="OMV13" s="233"/>
      <c r="OMW13" s="233"/>
      <c r="OMX13" s="233"/>
      <c r="OMY13" s="233"/>
      <c r="OMZ13" s="233"/>
      <c r="ONA13" s="233"/>
      <c r="ONB13" s="233"/>
      <c r="ONC13" s="233"/>
      <c r="OND13" s="233"/>
      <c r="ONE13" s="233"/>
      <c r="ONF13" s="233"/>
      <c r="ONG13" s="233"/>
      <c r="ONH13" s="233"/>
      <c r="ONI13" s="233"/>
      <c r="ONJ13" s="233"/>
      <c r="ONK13" s="233"/>
      <c r="ONL13" s="233"/>
      <c r="ONM13" s="233"/>
      <c r="ONN13" s="233"/>
      <c r="ONO13" s="233"/>
      <c r="ONP13" s="233"/>
      <c r="ONQ13" s="233"/>
      <c r="ONR13" s="233"/>
      <c r="ONS13" s="233"/>
      <c r="ONT13" s="233"/>
      <c r="ONU13" s="233"/>
      <c r="ONV13" s="233"/>
      <c r="ONW13" s="233"/>
      <c r="ONX13" s="233"/>
      <c r="ONY13" s="233"/>
      <c r="ONZ13" s="233"/>
      <c r="OOA13" s="233"/>
      <c r="OOB13" s="233"/>
      <c r="OOC13" s="233"/>
      <c r="OOD13" s="233"/>
      <c r="OOE13" s="233"/>
      <c r="OOF13" s="233"/>
      <c r="OOG13" s="233"/>
      <c r="OOH13" s="233"/>
      <c r="OOI13" s="233"/>
      <c r="OOJ13" s="233"/>
      <c r="OOK13" s="233"/>
      <c r="OOL13" s="233"/>
      <c r="OOM13" s="233"/>
      <c r="OON13" s="233"/>
      <c r="OOO13" s="233"/>
      <c r="OOP13" s="233"/>
      <c r="OOQ13" s="233"/>
      <c r="OOR13" s="233"/>
      <c r="OOS13" s="233"/>
      <c r="OOT13" s="233"/>
      <c r="OOU13" s="233"/>
      <c r="OOV13" s="233"/>
      <c r="OOW13" s="233"/>
      <c r="OOX13" s="233"/>
      <c r="OOY13" s="233"/>
      <c r="OOZ13" s="233"/>
      <c r="OPA13" s="233"/>
      <c r="OPB13" s="233"/>
      <c r="OPC13" s="233"/>
      <c r="OPD13" s="233"/>
      <c r="OPE13" s="233"/>
      <c r="OPF13" s="233"/>
      <c r="OPG13" s="233"/>
      <c r="OPH13" s="233"/>
      <c r="OPI13" s="233"/>
      <c r="OPJ13" s="233"/>
      <c r="OPK13" s="233"/>
      <c r="OPL13" s="233"/>
      <c r="OPM13" s="233"/>
      <c r="OPN13" s="233"/>
      <c r="OPO13" s="233"/>
      <c r="OPP13" s="233"/>
      <c r="OPQ13" s="233"/>
      <c r="OPR13" s="233"/>
      <c r="OPS13" s="233"/>
      <c r="OPT13" s="233"/>
      <c r="OPU13" s="233"/>
      <c r="OPV13" s="233"/>
      <c r="OPW13" s="233"/>
      <c r="OPX13" s="233"/>
      <c r="OPY13" s="233"/>
      <c r="OPZ13" s="233"/>
      <c r="OQA13" s="233"/>
      <c r="OQB13" s="233"/>
      <c r="OQC13" s="233"/>
      <c r="OQD13" s="233"/>
      <c r="OQE13" s="233"/>
      <c r="OQF13" s="233"/>
      <c r="OQG13" s="233"/>
      <c r="OQH13" s="233"/>
      <c r="OQI13" s="233"/>
      <c r="OQJ13" s="233"/>
      <c r="OQK13" s="233"/>
      <c r="OQL13" s="233"/>
      <c r="OQM13" s="233"/>
      <c r="OQN13" s="233"/>
      <c r="OQO13" s="233"/>
      <c r="OQP13" s="233"/>
      <c r="OQQ13" s="233"/>
      <c r="OQR13" s="233"/>
      <c r="OQS13" s="233"/>
      <c r="OQT13" s="233"/>
      <c r="OQU13" s="233"/>
      <c r="OQV13" s="233"/>
      <c r="OQW13" s="233"/>
      <c r="OQX13" s="233"/>
      <c r="OQY13" s="233"/>
      <c r="OQZ13" s="233"/>
      <c r="ORA13" s="233"/>
      <c r="ORB13" s="233"/>
      <c r="ORC13" s="233"/>
      <c r="ORD13" s="233"/>
      <c r="ORE13" s="233"/>
      <c r="ORF13" s="233"/>
      <c r="ORG13" s="233"/>
      <c r="ORH13" s="233"/>
      <c r="ORI13" s="233"/>
      <c r="ORJ13" s="233"/>
      <c r="ORK13" s="233"/>
      <c r="ORL13" s="233"/>
      <c r="ORM13" s="233"/>
      <c r="ORN13" s="233"/>
      <c r="ORO13" s="233"/>
      <c r="ORP13" s="233"/>
      <c r="ORQ13" s="233"/>
      <c r="ORR13" s="233"/>
      <c r="ORS13" s="233"/>
      <c r="ORT13" s="233"/>
      <c r="ORU13" s="233"/>
      <c r="ORV13" s="233"/>
      <c r="ORW13" s="233"/>
      <c r="ORX13" s="233"/>
      <c r="ORY13" s="233"/>
      <c r="ORZ13" s="233"/>
      <c r="OSA13" s="233"/>
      <c r="OSB13" s="233"/>
      <c r="OSC13" s="233"/>
      <c r="OSD13" s="233"/>
      <c r="OSE13" s="233"/>
      <c r="OSF13" s="233"/>
      <c r="OSG13" s="233"/>
      <c r="OSH13" s="233"/>
      <c r="OSI13" s="233"/>
      <c r="OSJ13" s="233"/>
      <c r="OSK13" s="233"/>
      <c r="OSL13" s="233"/>
      <c r="OSM13" s="233"/>
      <c r="OSN13" s="233"/>
      <c r="OSO13" s="233"/>
      <c r="OSP13" s="233"/>
      <c r="OSQ13" s="233"/>
      <c r="OSR13" s="233"/>
      <c r="OSS13" s="233"/>
      <c r="OST13" s="233"/>
      <c r="OSU13" s="233"/>
      <c r="OSV13" s="233"/>
      <c r="OSW13" s="233"/>
      <c r="OSX13" s="233"/>
      <c r="OSY13" s="233"/>
      <c r="OSZ13" s="233"/>
      <c r="OTA13" s="233"/>
      <c r="OTB13" s="233"/>
      <c r="OTC13" s="233"/>
      <c r="OTD13" s="233"/>
      <c r="OTE13" s="233"/>
      <c r="OTF13" s="233"/>
      <c r="OTG13" s="233"/>
      <c r="OTH13" s="233"/>
      <c r="OTI13" s="233"/>
      <c r="OTJ13" s="233"/>
      <c r="OTK13" s="233"/>
      <c r="OTL13" s="233"/>
      <c r="OTM13" s="233"/>
      <c r="OTN13" s="233"/>
      <c r="OTO13" s="233"/>
      <c r="OTP13" s="233"/>
      <c r="OTQ13" s="233"/>
      <c r="OTR13" s="233"/>
      <c r="OTS13" s="233"/>
      <c r="OTT13" s="233"/>
      <c r="OTU13" s="233"/>
      <c r="OTV13" s="233"/>
      <c r="OTW13" s="233"/>
      <c r="OTX13" s="233"/>
      <c r="OTY13" s="233"/>
      <c r="OTZ13" s="233"/>
      <c r="OUA13" s="233"/>
      <c r="OUB13" s="233"/>
      <c r="OUC13" s="233"/>
      <c r="OUD13" s="233"/>
      <c r="OUE13" s="233"/>
      <c r="OUF13" s="233"/>
      <c r="OUG13" s="233"/>
      <c r="OUH13" s="233"/>
      <c r="OUI13" s="233"/>
      <c r="OUJ13" s="233"/>
      <c r="OUK13" s="233"/>
      <c r="OUL13" s="233"/>
      <c r="OUM13" s="233"/>
      <c r="OUN13" s="233"/>
      <c r="OUO13" s="233"/>
      <c r="OUP13" s="233"/>
      <c r="OUQ13" s="233"/>
      <c r="OUR13" s="233"/>
      <c r="OUS13" s="233"/>
      <c r="OUT13" s="233"/>
      <c r="OUU13" s="233"/>
      <c r="OUV13" s="233"/>
      <c r="OUW13" s="233"/>
      <c r="OUX13" s="233"/>
      <c r="OUY13" s="233"/>
      <c r="OUZ13" s="233"/>
      <c r="OVA13" s="233"/>
      <c r="OVB13" s="233"/>
      <c r="OVC13" s="233"/>
      <c r="OVD13" s="233"/>
      <c r="OVE13" s="233"/>
      <c r="OVF13" s="233"/>
      <c r="OVG13" s="233"/>
      <c r="OVH13" s="233"/>
      <c r="OVI13" s="233"/>
      <c r="OVJ13" s="233"/>
      <c r="OVK13" s="233"/>
      <c r="OVL13" s="233"/>
      <c r="OVM13" s="233"/>
      <c r="OVN13" s="233"/>
      <c r="OVO13" s="233"/>
      <c r="OVP13" s="233"/>
      <c r="OVQ13" s="233"/>
      <c r="OVR13" s="233"/>
      <c r="OVS13" s="233"/>
      <c r="OVT13" s="233"/>
      <c r="OVU13" s="233"/>
      <c r="OVV13" s="233"/>
      <c r="OVW13" s="233"/>
      <c r="OVX13" s="233"/>
      <c r="OVY13" s="233"/>
      <c r="OVZ13" s="233"/>
      <c r="OWA13" s="233"/>
      <c r="OWB13" s="233"/>
      <c r="OWC13" s="233"/>
      <c r="OWD13" s="233"/>
      <c r="OWE13" s="233"/>
      <c r="OWF13" s="233"/>
      <c r="OWG13" s="233"/>
      <c r="OWH13" s="233"/>
      <c r="OWI13" s="233"/>
      <c r="OWJ13" s="233"/>
      <c r="OWK13" s="233"/>
      <c r="OWL13" s="233"/>
      <c r="OWM13" s="233"/>
      <c r="OWN13" s="233"/>
      <c r="OWO13" s="233"/>
      <c r="OWP13" s="233"/>
      <c r="OWQ13" s="233"/>
      <c r="OWR13" s="233"/>
      <c r="OWS13" s="233"/>
      <c r="OWT13" s="233"/>
      <c r="OWU13" s="233"/>
      <c r="OWV13" s="233"/>
      <c r="OWW13" s="233"/>
      <c r="OWX13" s="233"/>
      <c r="OWY13" s="233"/>
      <c r="OWZ13" s="233"/>
      <c r="OXA13" s="233"/>
      <c r="OXB13" s="233"/>
      <c r="OXC13" s="233"/>
      <c r="OXD13" s="233"/>
      <c r="OXE13" s="233"/>
      <c r="OXF13" s="233"/>
      <c r="OXG13" s="233"/>
      <c r="OXH13" s="233"/>
      <c r="OXI13" s="233"/>
      <c r="OXJ13" s="233"/>
      <c r="OXK13" s="233"/>
      <c r="OXL13" s="233"/>
      <c r="OXM13" s="233"/>
      <c r="OXN13" s="233"/>
      <c r="OXO13" s="233"/>
      <c r="OXP13" s="233"/>
      <c r="OXQ13" s="233"/>
      <c r="OXR13" s="233"/>
      <c r="OXS13" s="233"/>
      <c r="OXT13" s="233"/>
      <c r="OXU13" s="233"/>
      <c r="OXV13" s="233"/>
      <c r="OXW13" s="233"/>
      <c r="OXX13" s="233"/>
      <c r="OXY13" s="233"/>
      <c r="OXZ13" s="233"/>
      <c r="OYA13" s="233"/>
      <c r="OYB13" s="233"/>
      <c r="OYC13" s="233"/>
      <c r="OYD13" s="233"/>
      <c r="OYE13" s="233"/>
      <c r="OYF13" s="233"/>
      <c r="OYG13" s="233"/>
      <c r="OYH13" s="233"/>
      <c r="OYI13" s="233"/>
      <c r="OYJ13" s="233"/>
      <c r="OYK13" s="233"/>
      <c r="OYL13" s="233"/>
      <c r="OYM13" s="233"/>
      <c r="OYN13" s="233"/>
      <c r="OYO13" s="233"/>
      <c r="OYP13" s="233"/>
      <c r="OYQ13" s="233"/>
      <c r="OYR13" s="233"/>
      <c r="OYS13" s="233"/>
      <c r="OYT13" s="233"/>
      <c r="OYU13" s="233"/>
      <c r="OYV13" s="233"/>
      <c r="OYW13" s="233"/>
      <c r="OYX13" s="233"/>
      <c r="OYY13" s="233"/>
      <c r="OYZ13" s="233"/>
      <c r="OZA13" s="233"/>
      <c r="OZB13" s="233"/>
      <c r="OZC13" s="233"/>
      <c r="OZD13" s="233"/>
      <c r="OZE13" s="233"/>
      <c r="OZF13" s="233"/>
      <c r="OZG13" s="233"/>
      <c r="OZH13" s="233"/>
      <c r="OZI13" s="233"/>
      <c r="OZJ13" s="233"/>
      <c r="OZK13" s="233"/>
      <c r="OZL13" s="233"/>
      <c r="OZM13" s="233"/>
      <c r="OZN13" s="233"/>
      <c r="OZO13" s="233"/>
      <c r="OZP13" s="233"/>
      <c r="OZQ13" s="233"/>
      <c r="OZR13" s="233"/>
      <c r="OZS13" s="233"/>
      <c r="OZT13" s="233"/>
      <c r="OZU13" s="233"/>
      <c r="OZV13" s="233"/>
      <c r="OZW13" s="233"/>
      <c r="OZX13" s="233"/>
      <c r="OZY13" s="233"/>
      <c r="OZZ13" s="233"/>
      <c r="PAA13" s="233"/>
      <c r="PAB13" s="233"/>
      <c r="PAC13" s="233"/>
      <c r="PAD13" s="233"/>
      <c r="PAE13" s="233"/>
      <c r="PAF13" s="233"/>
      <c r="PAG13" s="233"/>
      <c r="PAH13" s="233"/>
      <c r="PAI13" s="233"/>
      <c r="PAJ13" s="233"/>
      <c r="PAK13" s="233"/>
      <c r="PAL13" s="233"/>
      <c r="PAM13" s="233"/>
      <c r="PAN13" s="233"/>
      <c r="PAO13" s="233"/>
      <c r="PAP13" s="233"/>
      <c r="PAQ13" s="233"/>
      <c r="PAR13" s="233"/>
      <c r="PAS13" s="233"/>
      <c r="PAT13" s="233"/>
      <c r="PAU13" s="233"/>
      <c r="PAV13" s="233"/>
      <c r="PAW13" s="233"/>
      <c r="PAX13" s="233"/>
      <c r="PAY13" s="233"/>
      <c r="PAZ13" s="233"/>
      <c r="PBA13" s="233"/>
      <c r="PBB13" s="233"/>
      <c r="PBC13" s="233"/>
      <c r="PBD13" s="233"/>
      <c r="PBE13" s="233"/>
      <c r="PBF13" s="233"/>
      <c r="PBG13" s="233"/>
      <c r="PBH13" s="233"/>
      <c r="PBI13" s="233"/>
      <c r="PBJ13" s="233"/>
      <c r="PBK13" s="233"/>
      <c r="PBL13" s="233"/>
      <c r="PBM13" s="233"/>
      <c r="PBN13" s="233"/>
      <c r="PBO13" s="233"/>
      <c r="PBP13" s="233"/>
      <c r="PBQ13" s="233"/>
      <c r="PBR13" s="233"/>
      <c r="PBS13" s="233"/>
      <c r="PBT13" s="233"/>
      <c r="PBU13" s="233"/>
      <c r="PBV13" s="233"/>
      <c r="PBW13" s="233"/>
      <c r="PBX13" s="233"/>
      <c r="PBY13" s="233"/>
      <c r="PBZ13" s="233"/>
      <c r="PCA13" s="233"/>
      <c r="PCB13" s="233"/>
      <c r="PCC13" s="233"/>
      <c r="PCD13" s="233"/>
      <c r="PCE13" s="233"/>
      <c r="PCF13" s="233"/>
      <c r="PCG13" s="233"/>
      <c r="PCH13" s="233"/>
      <c r="PCI13" s="233"/>
      <c r="PCJ13" s="233"/>
      <c r="PCK13" s="233"/>
      <c r="PCL13" s="233"/>
      <c r="PCM13" s="233"/>
      <c r="PCN13" s="233"/>
      <c r="PCO13" s="233"/>
      <c r="PCP13" s="233"/>
      <c r="PCQ13" s="233"/>
      <c r="PCR13" s="233"/>
      <c r="PCS13" s="233"/>
      <c r="PCT13" s="233"/>
      <c r="PCU13" s="233"/>
      <c r="PCV13" s="233"/>
      <c r="PCW13" s="233"/>
      <c r="PCX13" s="233"/>
      <c r="PCY13" s="233"/>
      <c r="PCZ13" s="233"/>
      <c r="PDA13" s="233"/>
      <c r="PDB13" s="233"/>
      <c r="PDC13" s="233"/>
      <c r="PDD13" s="233"/>
      <c r="PDE13" s="233"/>
      <c r="PDF13" s="233"/>
      <c r="PDG13" s="233"/>
      <c r="PDH13" s="233"/>
      <c r="PDI13" s="233"/>
      <c r="PDJ13" s="233"/>
      <c r="PDK13" s="233"/>
      <c r="PDL13" s="233"/>
      <c r="PDM13" s="233"/>
      <c r="PDN13" s="233"/>
      <c r="PDO13" s="233"/>
      <c r="PDP13" s="233"/>
      <c r="PDQ13" s="233"/>
      <c r="PDR13" s="233"/>
      <c r="PDS13" s="233"/>
      <c r="PDT13" s="233"/>
      <c r="PDU13" s="233"/>
      <c r="PDV13" s="233"/>
      <c r="PDW13" s="233"/>
      <c r="PDX13" s="233"/>
      <c r="PDY13" s="233"/>
      <c r="PDZ13" s="233"/>
      <c r="PEA13" s="233"/>
      <c r="PEB13" s="233"/>
      <c r="PEC13" s="233"/>
      <c r="PED13" s="233"/>
      <c r="PEE13" s="233"/>
      <c r="PEF13" s="233"/>
      <c r="PEG13" s="233"/>
      <c r="PEH13" s="233"/>
      <c r="PEI13" s="233"/>
      <c r="PEJ13" s="233"/>
      <c r="PEK13" s="233"/>
      <c r="PEL13" s="233"/>
      <c r="PEM13" s="233"/>
      <c r="PEN13" s="233"/>
      <c r="PEO13" s="233"/>
      <c r="PEP13" s="233"/>
      <c r="PEQ13" s="233"/>
      <c r="PER13" s="233"/>
      <c r="PES13" s="233"/>
      <c r="PET13" s="233"/>
      <c r="PEU13" s="233"/>
      <c r="PEV13" s="233"/>
      <c r="PEW13" s="233"/>
      <c r="PEX13" s="233"/>
      <c r="PEY13" s="233"/>
      <c r="PEZ13" s="233"/>
      <c r="PFA13" s="233"/>
      <c r="PFB13" s="233"/>
      <c r="PFC13" s="233"/>
      <c r="PFD13" s="233"/>
      <c r="PFE13" s="233"/>
      <c r="PFF13" s="233"/>
      <c r="PFG13" s="233"/>
      <c r="PFH13" s="233"/>
      <c r="PFI13" s="233"/>
      <c r="PFJ13" s="233"/>
      <c r="PFK13" s="233"/>
      <c r="PFL13" s="233"/>
      <c r="PFM13" s="233"/>
      <c r="PFN13" s="233"/>
      <c r="PFO13" s="233"/>
      <c r="PFP13" s="233"/>
      <c r="PFQ13" s="233"/>
      <c r="PFR13" s="233"/>
      <c r="PFS13" s="233"/>
      <c r="PFT13" s="233"/>
      <c r="PFU13" s="233"/>
      <c r="PFV13" s="233"/>
      <c r="PFW13" s="233"/>
      <c r="PFX13" s="233"/>
      <c r="PFY13" s="233"/>
      <c r="PFZ13" s="233"/>
      <c r="PGA13" s="233"/>
      <c r="PGB13" s="233"/>
      <c r="PGC13" s="233"/>
      <c r="PGD13" s="233"/>
      <c r="PGE13" s="233"/>
      <c r="PGF13" s="233"/>
      <c r="PGG13" s="233"/>
      <c r="PGH13" s="233"/>
      <c r="PGI13" s="233"/>
      <c r="PGJ13" s="233"/>
      <c r="PGK13" s="233"/>
      <c r="PGL13" s="233"/>
      <c r="PGM13" s="233"/>
      <c r="PGN13" s="233"/>
      <c r="PGO13" s="233"/>
      <c r="PGP13" s="233"/>
      <c r="PGQ13" s="233"/>
      <c r="PGR13" s="233"/>
      <c r="PGS13" s="233"/>
      <c r="PGT13" s="233"/>
      <c r="PGU13" s="233"/>
      <c r="PGV13" s="233"/>
      <c r="PGW13" s="233"/>
      <c r="PGX13" s="233"/>
      <c r="PGY13" s="233"/>
      <c r="PGZ13" s="233"/>
      <c r="PHA13" s="233"/>
      <c r="PHB13" s="233"/>
      <c r="PHC13" s="233"/>
      <c r="PHD13" s="233"/>
      <c r="PHE13" s="233"/>
      <c r="PHF13" s="233"/>
      <c r="PHG13" s="233"/>
      <c r="PHH13" s="233"/>
      <c r="PHI13" s="233"/>
      <c r="PHJ13" s="233"/>
      <c r="PHK13" s="233"/>
      <c r="PHL13" s="233"/>
      <c r="PHM13" s="233"/>
      <c r="PHN13" s="233"/>
      <c r="PHO13" s="233"/>
      <c r="PHP13" s="233"/>
      <c r="PHQ13" s="233"/>
      <c r="PHR13" s="233"/>
      <c r="PHS13" s="233"/>
      <c r="PHT13" s="233"/>
      <c r="PHU13" s="233"/>
      <c r="PHV13" s="233"/>
      <c r="PHW13" s="233"/>
      <c r="PHX13" s="233"/>
      <c r="PHY13" s="233"/>
      <c r="PHZ13" s="233"/>
      <c r="PIA13" s="233"/>
      <c r="PIB13" s="233"/>
      <c r="PIC13" s="233"/>
      <c r="PID13" s="233"/>
      <c r="PIE13" s="233"/>
      <c r="PIF13" s="233"/>
      <c r="PIG13" s="233"/>
      <c r="PIH13" s="233"/>
      <c r="PII13" s="233"/>
      <c r="PIJ13" s="233"/>
      <c r="PIK13" s="233"/>
      <c r="PIL13" s="233"/>
      <c r="PIM13" s="233"/>
      <c r="PIN13" s="233"/>
      <c r="PIO13" s="233"/>
      <c r="PIP13" s="233"/>
      <c r="PIQ13" s="233"/>
      <c r="PIR13" s="233"/>
      <c r="PIS13" s="233"/>
      <c r="PIT13" s="233"/>
      <c r="PIU13" s="233"/>
      <c r="PIV13" s="233"/>
      <c r="PIW13" s="233"/>
      <c r="PIX13" s="233"/>
      <c r="PIY13" s="233"/>
      <c r="PIZ13" s="233"/>
      <c r="PJA13" s="233"/>
      <c r="PJB13" s="233"/>
      <c r="PJC13" s="233"/>
      <c r="PJD13" s="233"/>
      <c r="PJE13" s="233"/>
      <c r="PJF13" s="233"/>
      <c r="PJG13" s="233"/>
      <c r="PJH13" s="233"/>
      <c r="PJI13" s="233"/>
      <c r="PJJ13" s="233"/>
      <c r="PJK13" s="233"/>
      <c r="PJL13" s="233"/>
      <c r="PJM13" s="233"/>
      <c r="PJN13" s="233"/>
      <c r="PJO13" s="233"/>
      <c r="PJP13" s="233"/>
      <c r="PJQ13" s="233"/>
      <c r="PJR13" s="233"/>
      <c r="PJS13" s="233"/>
      <c r="PJT13" s="233"/>
      <c r="PJU13" s="233"/>
      <c r="PJV13" s="233"/>
      <c r="PJW13" s="233"/>
      <c r="PJX13" s="233"/>
      <c r="PJY13" s="233"/>
      <c r="PJZ13" s="233"/>
      <c r="PKA13" s="233"/>
      <c r="PKB13" s="233"/>
      <c r="PKC13" s="233"/>
      <c r="PKD13" s="233"/>
      <c r="PKE13" s="233"/>
      <c r="PKF13" s="233"/>
      <c r="PKG13" s="233"/>
      <c r="PKH13" s="233"/>
      <c r="PKI13" s="233"/>
      <c r="PKJ13" s="233"/>
      <c r="PKK13" s="233"/>
      <c r="PKL13" s="233"/>
      <c r="PKM13" s="233"/>
      <c r="PKN13" s="233"/>
      <c r="PKO13" s="233"/>
      <c r="PKP13" s="233"/>
      <c r="PKQ13" s="233"/>
      <c r="PKR13" s="233"/>
      <c r="PKS13" s="233"/>
      <c r="PKT13" s="233"/>
      <c r="PKU13" s="233"/>
      <c r="PKV13" s="233"/>
      <c r="PKW13" s="233"/>
      <c r="PKX13" s="233"/>
      <c r="PKY13" s="233"/>
      <c r="PKZ13" s="233"/>
      <c r="PLA13" s="233"/>
      <c r="PLB13" s="233"/>
      <c r="PLC13" s="233"/>
      <c r="PLD13" s="233"/>
      <c r="PLE13" s="233"/>
      <c r="PLF13" s="233"/>
      <c r="PLG13" s="233"/>
      <c r="PLH13" s="233"/>
      <c r="PLI13" s="233"/>
      <c r="PLJ13" s="233"/>
      <c r="PLK13" s="233"/>
      <c r="PLL13" s="233"/>
      <c r="PLM13" s="233"/>
      <c r="PLN13" s="233"/>
      <c r="PLO13" s="233"/>
      <c r="PLP13" s="233"/>
      <c r="PLQ13" s="233"/>
      <c r="PLR13" s="233"/>
      <c r="PLS13" s="233"/>
      <c r="PLT13" s="233"/>
      <c r="PLU13" s="233"/>
      <c r="PLV13" s="233"/>
      <c r="PLW13" s="233"/>
      <c r="PLX13" s="233"/>
      <c r="PLY13" s="233"/>
      <c r="PLZ13" s="233"/>
      <c r="PMA13" s="233"/>
      <c r="PMB13" s="233"/>
      <c r="PMC13" s="233"/>
      <c r="PMD13" s="233"/>
      <c r="PME13" s="233"/>
      <c r="PMF13" s="233"/>
      <c r="PMG13" s="233"/>
      <c r="PMH13" s="233"/>
      <c r="PMI13" s="233"/>
      <c r="PMJ13" s="233"/>
      <c r="PMK13" s="233"/>
      <c r="PML13" s="233"/>
      <c r="PMM13" s="233"/>
      <c r="PMN13" s="233"/>
      <c r="PMO13" s="233"/>
      <c r="PMP13" s="233"/>
      <c r="PMQ13" s="233"/>
      <c r="PMR13" s="233"/>
      <c r="PMS13" s="233"/>
      <c r="PMT13" s="233"/>
      <c r="PMU13" s="233"/>
      <c r="PMV13" s="233"/>
      <c r="PMW13" s="233"/>
      <c r="PMX13" s="233"/>
      <c r="PMY13" s="233"/>
      <c r="PMZ13" s="233"/>
      <c r="PNA13" s="233"/>
      <c r="PNB13" s="233"/>
      <c r="PNC13" s="233"/>
      <c r="PND13" s="233"/>
      <c r="PNE13" s="233"/>
      <c r="PNF13" s="233"/>
      <c r="PNG13" s="233"/>
      <c r="PNH13" s="233"/>
      <c r="PNI13" s="233"/>
      <c r="PNJ13" s="233"/>
      <c r="PNK13" s="233"/>
      <c r="PNL13" s="233"/>
      <c r="PNM13" s="233"/>
      <c r="PNN13" s="233"/>
      <c r="PNO13" s="233"/>
      <c r="PNP13" s="233"/>
      <c r="PNQ13" s="233"/>
      <c r="PNR13" s="233"/>
      <c r="PNS13" s="233"/>
      <c r="PNT13" s="233"/>
      <c r="PNU13" s="233"/>
      <c r="PNV13" s="233"/>
      <c r="PNW13" s="233"/>
      <c r="PNX13" s="233"/>
      <c r="PNY13" s="233"/>
      <c r="PNZ13" s="233"/>
      <c r="POA13" s="233"/>
      <c r="POB13" s="233"/>
      <c r="POC13" s="233"/>
      <c r="POD13" s="233"/>
      <c r="POE13" s="233"/>
      <c r="POF13" s="233"/>
      <c r="POG13" s="233"/>
      <c r="POH13" s="233"/>
      <c r="POI13" s="233"/>
      <c r="POJ13" s="233"/>
      <c r="POK13" s="233"/>
      <c r="POL13" s="233"/>
      <c r="POM13" s="233"/>
      <c r="PON13" s="233"/>
      <c r="POO13" s="233"/>
      <c r="POP13" s="233"/>
      <c r="POQ13" s="233"/>
      <c r="POR13" s="233"/>
      <c r="POS13" s="233"/>
      <c r="POT13" s="233"/>
      <c r="POU13" s="233"/>
      <c r="POV13" s="233"/>
      <c r="POW13" s="233"/>
      <c r="POX13" s="233"/>
      <c r="POY13" s="233"/>
      <c r="POZ13" s="233"/>
      <c r="PPA13" s="233"/>
      <c r="PPB13" s="233"/>
      <c r="PPC13" s="233"/>
      <c r="PPD13" s="233"/>
      <c r="PPE13" s="233"/>
      <c r="PPF13" s="233"/>
      <c r="PPG13" s="233"/>
      <c r="PPH13" s="233"/>
      <c r="PPI13" s="233"/>
      <c r="PPJ13" s="233"/>
      <c r="PPK13" s="233"/>
      <c r="PPL13" s="233"/>
      <c r="PPM13" s="233"/>
      <c r="PPN13" s="233"/>
      <c r="PPO13" s="233"/>
      <c r="PPP13" s="233"/>
      <c r="PPQ13" s="233"/>
      <c r="PPR13" s="233"/>
      <c r="PPS13" s="233"/>
      <c r="PPT13" s="233"/>
      <c r="PPU13" s="233"/>
      <c r="PPV13" s="233"/>
      <c r="PPW13" s="233"/>
      <c r="PPX13" s="233"/>
      <c r="PPY13" s="233"/>
      <c r="PPZ13" s="233"/>
      <c r="PQA13" s="233"/>
      <c r="PQB13" s="233"/>
      <c r="PQC13" s="233"/>
      <c r="PQD13" s="233"/>
      <c r="PQE13" s="233"/>
      <c r="PQF13" s="233"/>
      <c r="PQG13" s="233"/>
      <c r="PQH13" s="233"/>
      <c r="PQI13" s="233"/>
      <c r="PQJ13" s="233"/>
      <c r="PQK13" s="233"/>
      <c r="PQL13" s="233"/>
      <c r="PQM13" s="233"/>
      <c r="PQN13" s="233"/>
      <c r="PQO13" s="233"/>
      <c r="PQP13" s="233"/>
      <c r="PQQ13" s="233"/>
      <c r="PQR13" s="233"/>
      <c r="PQS13" s="233"/>
      <c r="PQT13" s="233"/>
      <c r="PQU13" s="233"/>
      <c r="PQV13" s="233"/>
      <c r="PQW13" s="233"/>
      <c r="PQX13" s="233"/>
      <c r="PQY13" s="233"/>
      <c r="PQZ13" s="233"/>
      <c r="PRA13" s="233"/>
      <c r="PRB13" s="233"/>
      <c r="PRC13" s="233"/>
      <c r="PRD13" s="233"/>
      <c r="PRE13" s="233"/>
      <c r="PRF13" s="233"/>
      <c r="PRG13" s="233"/>
      <c r="PRH13" s="233"/>
      <c r="PRI13" s="233"/>
      <c r="PRJ13" s="233"/>
      <c r="PRK13" s="233"/>
      <c r="PRL13" s="233"/>
      <c r="PRM13" s="233"/>
      <c r="PRN13" s="233"/>
      <c r="PRO13" s="233"/>
      <c r="PRP13" s="233"/>
      <c r="PRQ13" s="233"/>
      <c r="PRR13" s="233"/>
      <c r="PRS13" s="233"/>
      <c r="PRT13" s="233"/>
      <c r="PRU13" s="233"/>
      <c r="PRV13" s="233"/>
      <c r="PRW13" s="233"/>
      <c r="PRX13" s="233"/>
      <c r="PRY13" s="233"/>
      <c r="PRZ13" s="233"/>
      <c r="PSA13" s="233"/>
      <c r="PSB13" s="233"/>
      <c r="PSC13" s="233"/>
      <c r="PSD13" s="233"/>
      <c r="PSE13" s="233"/>
      <c r="PSF13" s="233"/>
      <c r="PSG13" s="233"/>
      <c r="PSH13" s="233"/>
      <c r="PSI13" s="233"/>
      <c r="PSJ13" s="233"/>
      <c r="PSK13" s="233"/>
      <c r="PSL13" s="233"/>
      <c r="PSM13" s="233"/>
      <c r="PSN13" s="233"/>
      <c r="PSO13" s="233"/>
      <c r="PSP13" s="233"/>
      <c r="PSQ13" s="233"/>
      <c r="PSR13" s="233"/>
      <c r="PSS13" s="233"/>
      <c r="PST13" s="233"/>
      <c r="PSU13" s="233"/>
      <c r="PSV13" s="233"/>
      <c r="PSW13" s="233"/>
      <c r="PSX13" s="233"/>
      <c r="PSY13" s="233"/>
      <c r="PSZ13" s="233"/>
      <c r="PTA13" s="233"/>
      <c r="PTB13" s="233"/>
      <c r="PTC13" s="233"/>
      <c r="PTD13" s="233"/>
      <c r="PTE13" s="233"/>
      <c r="PTF13" s="233"/>
      <c r="PTG13" s="233"/>
      <c r="PTH13" s="233"/>
      <c r="PTI13" s="233"/>
      <c r="PTJ13" s="233"/>
      <c r="PTK13" s="233"/>
      <c r="PTL13" s="233"/>
      <c r="PTM13" s="233"/>
      <c r="PTN13" s="233"/>
      <c r="PTO13" s="233"/>
      <c r="PTP13" s="233"/>
      <c r="PTQ13" s="233"/>
      <c r="PTR13" s="233"/>
      <c r="PTS13" s="233"/>
      <c r="PTT13" s="233"/>
      <c r="PTU13" s="233"/>
      <c r="PTV13" s="233"/>
      <c r="PTW13" s="233"/>
      <c r="PTX13" s="233"/>
      <c r="PTY13" s="233"/>
      <c r="PTZ13" s="233"/>
      <c r="PUA13" s="233"/>
      <c r="PUB13" s="233"/>
      <c r="PUC13" s="233"/>
      <c r="PUD13" s="233"/>
      <c r="PUE13" s="233"/>
      <c r="PUF13" s="233"/>
      <c r="PUG13" s="233"/>
      <c r="PUH13" s="233"/>
      <c r="PUI13" s="233"/>
      <c r="PUJ13" s="233"/>
      <c r="PUK13" s="233"/>
      <c r="PUL13" s="233"/>
      <c r="PUM13" s="233"/>
      <c r="PUN13" s="233"/>
      <c r="PUO13" s="233"/>
      <c r="PUP13" s="233"/>
      <c r="PUQ13" s="233"/>
      <c r="PUR13" s="233"/>
      <c r="PUS13" s="233"/>
      <c r="PUT13" s="233"/>
      <c r="PUU13" s="233"/>
      <c r="PUV13" s="233"/>
      <c r="PUW13" s="233"/>
      <c r="PUX13" s="233"/>
      <c r="PUY13" s="233"/>
      <c r="PUZ13" s="233"/>
      <c r="PVA13" s="233"/>
      <c r="PVB13" s="233"/>
      <c r="PVC13" s="233"/>
      <c r="PVD13" s="233"/>
      <c r="PVE13" s="233"/>
      <c r="PVF13" s="233"/>
      <c r="PVG13" s="233"/>
      <c r="PVH13" s="233"/>
      <c r="PVI13" s="233"/>
      <c r="PVJ13" s="233"/>
      <c r="PVK13" s="233"/>
      <c r="PVL13" s="233"/>
      <c r="PVM13" s="233"/>
      <c r="PVN13" s="233"/>
      <c r="PVO13" s="233"/>
      <c r="PVP13" s="233"/>
      <c r="PVQ13" s="233"/>
      <c r="PVR13" s="233"/>
      <c r="PVS13" s="233"/>
      <c r="PVT13" s="233"/>
      <c r="PVU13" s="233"/>
      <c r="PVV13" s="233"/>
      <c r="PVW13" s="233"/>
      <c r="PVX13" s="233"/>
      <c r="PVY13" s="233"/>
      <c r="PVZ13" s="233"/>
      <c r="PWA13" s="233"/>
      <c r="PWB13" s="233"/>
      <c r="PWC13" s="233"/>
      <c r="PWD13" s="233"/>
      <c r="PWE13" s="233"/>
      <c r="PWF13" s="233"/>
      <c r="PWG13" s="233"/>
      <c r="PWH13" s="233"/>
      <c r="PWI13" s="233"/>
      <c r="PWJ13" s="233"/>
      <c r="PWK13" s="233"/>
      <c r="PWL13" s="233"/>
      <c r="PWM13" s="233"/>
      <c r="PWN13" s="233"/>
      <c r="PWO13" s="233"/>
      <c r="PWP13" s="233"/>
      <c r="PWQ13" s="233"/>
      <c r="PWR13" s="233"/>
      <c r="PWS13" s="233"/>
      <c r="PWT13" s="233"/>
      <c r="PWU13" s="233"/>
      <c r="PWV13" s="233"/>
      <c r="PWW13" s="233"/>
      <c r="PWX13" s="233"/>
      <c r="PWY13" s="233"/>
      <c r="PWZ13" s="233"/>
      <c r="PXA13" s="233"/>
      <c r="PXB13" s="233"/>
      <c r="PXC13" s="233"/>
      <c r="PXD13" s="233"/>
      <c r="PXE13" s="233"/>
      <c r="PXF13" s="233"/>
      <c r="PXG13" s="233"/>
      <c r="PXH13" s="233"/>
      <c r="PXI13" s="233"/>
      <c r="PXJ13" s="233"/>
      <c r="PXK13" s="233"/>
      <c r="PXL13" s="233"/>
      <c r="PXM13" s="233"/>
      <c r="PXN13" s="233"/>
      <c r="PXO13" s="233"/>
      <c r="PXP13" s="233"/>
      <c r="PXQ13" s="233"/>
      <c r="PXR13" s="233"/>
      <c r="PXS13" s="233"/>
      <c r="PXT13" s="233"/>
      <c r="PXU13" s="233"/>
      <c r="PXV13" s="233"/>
      <c r="PXW13" s="233"/>
      <c r="PXX13" s="233"/>
      <c r="PXY13" s="233"/>
      <c r="PXZ13" s="233"/>
      <c r="PYA13" s="233"/>
      <c r="PYB13" s="233"/>
      <c r="PYC13" s="233"/>
      <c r="PYD13" s="233"/>
      <c r="PYE13" s="233"/>
      <c r="PYF13" s="233"/>
      <c r="PYG13" s="233"/>
      <c r="PYH13" s="233"/>
      <c r="PYI13" s="233"/>
      <c r="PYJ13" s="233"/>
      <c r="PYK13" s="233"/>
      <c r="PYL13" s="233"/>
      <c r="PYM13" s="233"/>
      <c r="PYN13" s="233"/>
      <c r="PYO13" s="233"/>
      <c r="PYP13" s="233"/>
      <c r="PYQ13" s="233"/>
      <c r="PYR13" s="233"/>
      <c r="PYS13" s="233"/>
      <c r="PYT13" s="233"/>
      <c r="PYU13" s="233"/>
      <c r="PYV13" s="233"/>
      <c r="PYW13" s="233"/>
      <c r="PYX13" s="233"/>
      <c r="PYY13" s="233"/>
      <c r="PYZ13" s="233"/>
      <c r="PZA13" s="233"/>
      <c r="PZB13" s="233"/>
      <c r="PZC13" s="233"/>
      <c r="PZD13" s="233"/>
      <c r="PZE13" s="233"/>
      <c r="PZF13" s="233"/>
      <c r="PZG13" s="233"/>
      <c r="PZH13" s="233"/>
      <c r="PZI13" s="233"/>
      <c r="PZJ13" s="233"/>
      <c r="PZK13" s="233"/>
      <c r="PZL13" s="233"/>
      <c r="PZM13" s="233"/>
      <c r="PZN13" s="233"/>
      <c r="PZO13" s="233"/>
      <c r="PZP13" s="233"/>
      <c r="PZQ13" s="233"/>
      <c r="PZR13" s="233"/>
      <c r="PZS13" s="233"/>
      <c r="PZT13" s="233"/>
      <c r="PZU13" s="233"/>
      <c r="PZV13" s="233"/>
      <c r="PZW13" s="233"/>
      <c r="PZX13" s="233"/>
      <c r="PZY13" s="233"/>
      <c r="PZZ13" s="233"/>
      <c r="QAA13" s="233"/>
      <c r="QAB13" s="233"/>
      <c r="QAC13" s="233"/>
      <c r="QAD13" s="233"/>
      <c r="QAE13" s="233"/>
      <c r="QAF13" s="233"/>
      <c r="QAG13" s="233"/>
      <c r="QAH13" s="233"/>
      <c r="QAI13" s="233"/>
      <c r="QAJ13" s="233"/>
      <c r="QAK13" s="233"/>
      <c r="QAL13" s="233"/>
      <c r="QAM13" s="233"/>
      <c r="QAN13" s="233"/>
      <c r="QAO13" s="233"/>
      <c r="QAP13" s="233"/>
      <c r="QAQ13" s="233"/>
      <c r="QAR13" s="233"/>
      <c r="QAS13" s="233"/>
      <c r="QAT13" s="233"/>
      <c r="QAU13" s="233"/>
      <c r="QAV13" s="233"/>
      <c r="QAW13" s="233"/>
      <c r="QAX13" s="233"/>
      <c r="QAY13" s="233"/>
      <c r="QAZ13" s="233"/>
      <c r="QBA13" s="233"/>
      <c r="QBB13" s="233"/>
      <c r="QBC13" s="233"/>
      <c r="QBD13" s="233"/>
      <c r="QBE13" s="233"/>
      <c r="QBF13" s="233"/>
      <c r="QBG13" s="233"/>
      <c r="QBH13" s="233"/>
      <c r="QBI13" s="233"/>
      <c r="QBJ13" s="233"/>
      <c r="QBK13" s="233"/>
      <c r="QBL13" s="233"/>
      <c r="QBM13" s="233"/>
      <c r="QBN13" s="233"/>
      <c r="QBO13" s="233"/>
      <c r="QBP13" s="233"/>
      <c r="QBQ13" s="233"/>
      <c r="QBR13" s="233"/>
      <c r="QBS13" s="233"/>
      <c r="QBT13" s="233"/>
      <c r="QBU13" s="233"/>
      <c r="QBV13" s="233"/>
      <c r="QBW13" s="233"/>
      <c r="QBX13" s="233"/>
      <c r="QBY13" s="233"/>
      <c r="QBZ13" s="233"/>
      <c r="QCA13" s="233"/>
      <c r="QCB13" s="233"/>
      <c r="QCC13" s="233"/>
      <c r="QCD13" s="233"/>
      <c r="QCE13" s="233"/>
      <c r="QCF13" s="233"/>
      <c r="QCG13" s="233"/>
      <c r="QCH13" s="233"/>
      <c r="QCI13" s="233"/>
      <c r="QCJ13" s="233"/>
      <c r="QCK13" s="233"/>
      <c r="QCL13" s="233"/>
      <c r="QCM13" s="233"/>
      <c r="QCN13" s="233"/>
      <c r="QCO13" s="233"/>
      <c r="QCP13" s="233"/>
      <c r="QCQ13" s="233"/>
      <c r="QCR13" s="233"/>
      <c r="QCS13" s="233"/>
      <c r="QCT13" s="233"/>
      <c r="QCU13" s="233"/>
      <c r="QCV13" s="233"/>
      <c r="QCW13" s="233"/>
      <c r="QCX13" s="233"/>
      <c r="QCY13" s="233"/>
      <c r="QCZ13" s="233"/>
      <c r="QDA13" s="233"/>
      <c r="QDB13" s="233"/>
      <c r="QDC13" s="233"/>
      <c r="QDD13" s="233"/>
      <c r="QDE13" s="233"/>
      <c r="QDF13" s="233"/>
      <c r="QDG13" s="233"/>
      <c r="QDH13" s="233"/>
      <c r="QDI13" s="233"/>
      <c r="QDJ13" s="233"/>
      <c r="QDK13" s="233"/>
      <c r="QDL13" s="233"/>
      <c r="QDM13" s="233"/>
      <c r="QDN13" s="233"/>
      <c r="QDO13" s="233"/>
      <c r="QDP13" s="233"/>
      <c r="QDQ13" s="233"/>
      <c r="QDR13" s="233"/>
      <c r="QDS13" s="233"/>
      <c r="QDT13" s="233"/>
      <c r="QDU13" s="233"/>
      <c r="QDV13" s="233"/>
      <c r="QDW13" s="233"/>
      <c r="QDX13" s="233"/>
      <c r="QDY13" s="233"/>
      <c r="QDZ13" s="233"/>
      <c r="QEA13" s="233"/>
      <c r="QEB13" s="233"/>
      <c r="QEC13" s="233"/>
      <c r="QED13" s="233"/>
      <c r="QEE13" s="233"/>
      <c r="QEF13" s="233"/>
      <c r="QEG13" s="233"/>
      <c r="QEH13" s="233"/>
      <c r="QEI13" s="233"/>
      <c r="QEJ13" s="233"/>
      <c r="QEK13" s="233"/>
      <c r="QEL13" s="233"/>
      <c r="QEM13" s="233"/>
      <c r="QEN13" s="233"/>
      <c r="QEO13" s="233"/>
      <c r="QEP13" s="233"/>
      <c r="QEQ13" s="233"/>
      <c r="QER13" s="233"/>
      <c r="QES13" s="233"/>
      <c r="QET13" s="233"/>
      <c r="QEU13" s="233"/>
      <c r="QEV13" s="233"/>
      <c r="QEW13" s="233"/>
      <c r="QEX13" s="233"/>
      <c r="QEY13" s="233"/>
      <c r="QEZ13" s="233"/>
      <c r="QFA13" s="233"/>
      <c r="QFB13" s="233"/>
      <c r="QFC13" s="233"/>
      <c r="QFD13" s="233"/>
      <c r="QFE13" s="233"/>
      <c r="QFF13" s="233"/>
      <c r="QFG13" s="233"/>
      <c r="QFH13" s="233"/>
      <c r="QFI13" s="233"/>
      <c r="QFJ13" s="233"/>
      <c r="QFK13" s="233"/>
      <c r="QFL13" s="233"/>
      <c r="QFM13" s="233"/>
      <c r="QFN13" s="233"/>
      <c r="QFO13" s="233"/>
      <c r="QFP13" s="233"/>
      <c r="QFQ13" s="233"/>
      <c r="QFR13" s="233"/>
      <c r="QFS13" s="233"/>
      <c r="QFT13" s="233"/>
      <c r="QFU13" s="233"/>
      <c r="QFV13" s="233"/>
      <c r="QFW13" s="233"/>
      <c r="QFX13" s="233"/>
      <c r="QFY13" s="233"/>
      <c r="QFZ13" s="233"/>
      <c r="QGA13" s="233"/>
      <c r="QGB13" s="233"/>
      <c r="QGC13" s="233"/>
      <c r="QGD13" s="233"/>
      <c r="QGE13" s="233"/>
      <c r="QGF13" s="233"/>
      <c r="QGG13" s="233"/>
      <c r="QGH13" s="233"/>
      <c r="QGI13" s="233"/>
      <c r="QGJ13" s="233"/>
      <c r="QGK13" s="233"/>
      <c r="QGL13" s="233"/>
      <c r="QGM13" s="233"/>
      <c r="QGN13" s="233"/>
      <c r="QGO13" s="233"/>
      <c r="QGP13" s="233"/>
      <c r="QGQ13" s="233"/>
      <c r="QGR13" s="233"/>
      <c r="QGS13" s="233"/>
      <c r="QGT13" s="233"/>
      <c r="QGU13" s="233"/>
      <c r="QGV13" s="233"/>
      <c r="QGW13" s="233"/>
      <c r="QGX13" s="233"/>
      <c r="QGY13" s="233"/>
      <c r="QGZ13" s="233"/>
      <c r="QHA13" s="233"/>
      <c r="QHB13" s="233"/>
      <c r="QHC13" s="233"/>
      <c r="QHD13" s="233"/>
      <c r="QHE13" s="233"/>
      <c r="QHF13" s="233"/>
      <c r="QHG13" s="233"/>
      <c r="QHH13" s="233"/>
      <c r="QHI13" s="233"/>
      <c r="QHJ13" s="233"/>
      <c r="QHK13" s="233"/>
      <c r="QHL13" s="233"/>
      <c r="QHM13" s="233"/>
      <c r="QHN13" s="233"/>
      <c r="QHO13" s="233"/>
      <c r="QHP13" s="233"/>
      <c r="QHQ13" s="233"/>
      <c r="QHR13" s="233"/>
      <c r="QHS13" s="233"/>
      <c r="QHT13" s="233"/>
      <c r="QHU13" s="233"/>
      <c r="QHV13" s="233"/>
      <c r="QHW13" s="233"/>
      <c r="QHX13" s="233"/>
      <c r="QHY13" s="233"/>
      <c r="QHZ13" s="233"/>
      <c r="QIA13" s="233"/>
      <c r="QIB13" s="233"/>
      <c r="QIC13" s="233"/>
      <c r="QID13" s="233"/>
      <c r="QIE13" s="233"/>
      <c r="QIF13" s="233"/>
      <c r="QIG13" s="233"/>
      <c r="QIH13" s="233"/>
      <c r="QII13" s="233"/>
      <c r="QIJ13" s="233"/>
      <c r="QIK13" s="233"/>
      <c r="QIL13" s="233"/>
      <c r="QIM13" s="233"/>
      <c r="QIN13" s="233"/>
      <c r="QIO13" s="233"/>
      <c r="QIP13" s="233"/>
      <c r="QIQ13" s="233"/>
      <c r="QIR13" s="233"/>
      <c r="QIS13" s="233"/>
      <c r="QIT13" s="233"/>
      <c r="QIU13" s="233"/>
      <c r="QIV13" s="233"/>
      <c r="QIW13" s="233"/>
      <c r="QIX13" s="233"/>
      <c r="QIY13" s="233"/>
      <c r="QIZ13" s="233"/>
      <c r="QJA13" s="233"/>
      <c r="QJB13" s="233"/>
      <c r="QJC13" s="233"/>
      <c r="QJD13" s="233"/>
      <c r="QJE13" s="233"/>
      <c r="QJF13" s="233"/>
      <c r="QJG13" s="233"/>
      <c r="QJH13" s="233"/>
      <c r="QJI13" s="233"/>
      <c r="QJJ13" s="233"/>
      <c r="QJK13" s="233"/>
      <c r="QJL13" s="233"/>
      <c r="QJM13" s="233"/>
      <c r="QJN13" s="233"/>
      <c r="QJO13" s="233"/>
      <c r="QJP13" s="233"/>
      <c r="QJQ13" s="233"/>
      <c r="QJR13" s="233"/>
      <c r="QJS13" s="233"/>
      <c r="QJT13" s="233"/>
      <c r="QJU13" s="233"/>
      <c r="QJV13" s="233"/>
      <c r="QJW13" s="233"/>
      <c r="QJX13" s="233"/>
      <c r="QJY13" s="233"/>
      <c r="QJZ13" s="233"/>
      <c r="QKA13" s="233"/>
      <c r="QKB13" s="233"/>
      <c r="QKC13" s="233"/>
      <c r="QKD13" s="233"/>
      <c r="QKE13" s="233"/>
      <c r="QKF13" s="233"/>
      <c r="QKG13" s="233"/>
      <c r="QKH13" s="233"/>
      <c r="QKI13" s="233"/>
      <c r="QKJ13" s="233"/>
      <c r="QKK13" s="233"/>
      <c r="QKL13" s="233"/>
      <c r="QKM13" s="233"/>
      <c r="QKN13" s="233"/>
      <c r="QKO13" s="233"/>
      <c r="QKP13" s="233"/>
      <c r="QKQ13" s="233"/>
      <c r="QKR13" s="233"/>
      <c r="QKS13" s="233"/>
      <c r="QKT13" s="233"/>
      <c r="QKU13" s="233"/>
      <c r="QKV13" s="233"/>
      <c r="QKW13" s="233"/>
      <c r="QKX13" s="233"/>
      <c r="QKY13" s="233"/>
      <c r="QKZ13" s="233"/>
      <c r="QLA13" s="233"/>
      <c r="QLB13" s="233"/>
      <c r="QLC13" s="233"/>
      <c r="QLD13" s="233"/>
      <c r="QLE13" s="233"/>
      <c r="QLF13" s="233"/>
      <c r="QLG13" s="233"/>
      <c r="QLH13" s="233"/>
      <c r="QLI13" s="233"/>
      <c r="QLJ13" s="233"/>
      <c r="QLK13" s="233"/>
      <c r="QLL13" s="233"/>
      <c r="QLM13" s="233"/>
      <c r="QLN13" s="233"/>
      <c r="QLO13" s="233"/>
      <c r="QLP13" s="233"/>
      <c r="QLQ13" s="233"/>
      <c r="QLR13" s="233"/>
      <c r="QLS13" s="233"/>
      <c r="QLT13" s="233"/>
      <c r="QLU13" s="233"/>
      <c r="QLV13" s="233"/>
      <c r="QLW13" s="233"/>
      <c r="QLX13" s="233"/>
      <c r="QLY13" s="233"/>
      <c r="QLZ13" s="233"/>
      <c r="QMA13" s="233"/>
      <c r="QMB13" s="233"/>
      <c r="QMC13" s="233"/>
      <c r="QMD13" s="233"/>
      <c r="QME13" s="233"/>
      <c r="QMF13" s="233"/>
      <c r="QMG13" s="233"/>
      <c r="QMH13" s="233"/>
      <c r="QMI13" s="233"/>
      <c r="QMJ13" s="233"/>
      <c r="QMK13" s="233"/>
      <c r="QML13" s="233"/>
      <c r="QMM13" s="233"/>
      <c r="QMN13" s="233"/>
      <c r="QMO13" s="233"/>
      <c r="QMP13" s="233"/>
      <c r="QMQ13" s="233"/>
      <c r="QMR13" s="233"/>
      <c r="QMS13" s="233"/>
      <c r="QMT13" s="233"/>
      <c r="QMU13" s="233"/>
      <c r="QMV13" s="233"/>
      <c r="QMW13" s="233"/>
      <c r="QMX13" s="233"/>
      <c r="QMY13" s="233"/>
      <c r="QMZ13" s="233"/>
      <c r="QNA13" s="233"/>
      <c r="QNB13" s="233"/>
      <c r="QNC13" s="233"/>
      <c r="QND13" s="233"/>
      <c r="QNE13" s="233"/>
      <c r="QNF13" s="233"/>
      <c r="QNG13" s="233"/>
      <c r="QNH13" s="233"/>
      <c r="QNI13" s="233"/>
      <c r="QNJ13" s="233"/>
      <c r="QNK13" s="233"/>
      <c r="QNL13" s="233"/>
      <c r="QNM13" s="233"/>
      <c r="QNN13" s="233"/>
      <c r="QNO13" s="233"/>
      <c r="QNP13" s="233"/>
      <c r="QNQ13" s="233"/>
      <c r="QNR13" s="233"/>
      <c r="QNS13" s="233"/>
      <c r="QNT13" s="233"/>
      <c r="QNU13" s="233"/>
      <c r="QNV13" s="233"/>
      <c r="QNW13" s="233"/>
      <c r="QNX13" s="233"/>
      <c r="QNY13" s="233"/>
      <c r="QNZ13" s="233"/>
      <c r="QOA13" s="233"/>
      <c r="QOB13" s="233"/>
      <c r="QOC13" s="233"/>
      <c r="QOD13" s="233"/>
      <c r="QOE13" s="233"/>
      <c r="QOF13" s="233"/>
      <c r="QOG13" s="233"/>
      <c r="QOH13" s="233"/>
      <c r="QOI13" s="233"/>
      <c r="QOJ13" s="233"/>
      <c r="QOK13" s="233"/>
      <c r="QOL13" s="233"/>
      <c r="QOM13" s="233"/>
      <c r="QON13" s="233"/>
      <c r="QOO13" s="233"/>
      <c r="QOP13" s="233"/>
      <c r="QOQ13" s="233"/>
      <c r="QOR13" s="233"/>
      <c r="QOS13" s="233"/>
      <c r="QOT13" s="233"/>
      <c r="QOU13" s="233"/>
      <c r="QOV13" s="233"/>
      <c r="QOW13" s="233"/>
      <c r="QOX13" s="233"/>
      <c r="QOY13" s="233"/>
      <c r="QOZ13" s="233"/>
      <c r="QPA13" s="233"/>
      <c r="QPB13" s="233"/>
      <c r="QPC13" s="233"/>
      <c r="QPD13" s="233"/>
      <c r="QPE13" s="233"/>
      <c r="QPF13" s="233"/>
      <c r="QPG13" s="233"/>
      <c r="QPH13" s="233"/>
      <c r="QPI13" s="233"/>
      <c r="QPJ13" s="233"/>
      <c r="QPK13" s="233"/>
      <c r="QPL13" s="233"/>
      <c r="QPM13" s="233"/>
      <c r="QPN13" s="233"/>
      <c r="QPO13" s="233"/>
      <c r="QPP13" s="233"/>
      <c r="QPQ13" s="233"/>
      <c r="QPR13" s="233"/>
      <c r="QPS13" s="233"/>
      <c r="QPT13" s="233"/>
      <c r="QPU13" s="233"/>
      <c r="QPV13" s="233"/>
      <c r="QPW13" s="233"/>
      <c r="QPX13" s="233"/>
      <c r="QPY13" s="233"/>
      <c r="QPZ13" s="233"/>
      <c r="QQA13" s="233"/>
      <c r="QQB13" s="233"/>
      <c r="QQC13" s="233"/>
      <c r="QQD13" s="233"/>
      <c r="QQE13" s="233"/>
      <c r="QQF13" s="233"/>
      <c r="QQG13" s="233"/>
      <c r="QQH13" s="233"/>
      <c r="QQI13" s="233"/>
      <c r="QQJ13" s="233"/>
      <c r="QQK13" s="233"/>
      <c r="QQL13" s="233"/>
      <c r="QQM13" s="233"/>
      <c r="QQN13" s="233"/>
      <c r="QQO13" s="233"/>
      <c r="QQP13" s="233"/>
      <c r="QQQ13" s="233"/>
      <c r="QQR13" s="233"/>
      <c r="QQS13" s="233"/>
      <c r="QQT13" s="233"/>
      <c r="QQU13" s="233"/>
      <c r="QQV13" s="233"/>
      <c r="QQW13" s="233"/>
      <c r="QQX13" s="233"/>
      <c r="QQY13" s="233"/>
      <c r="QQZ13" s="233"/>
      <c r="QRA13" s="233"/>
      <c r="QRB13" s="233"/>
      <c r="QRC13" s="233"/>
      <c r="QRD13" s="233"/>
      <c r="QRE13" s="233"/>
      <c r="QRF13" s="233"/>
      <c r="QRG13" s="233"/>
      <c r="QRH13" s="233"/>
      <c r="QRI13" s="233"/>
      <c r="QRJ13" s="233"/>
      <c r="QRK13" s="233"/>
      <c r="QRL13" s="233"/>
      <c r="QRM13" s="233"/>
      <c r="QRN13" s="233"/>
      <c r="QRO13" s="233"/>
      <c r="QRP13" s="233"/>
      <c r="QRQ13" s="233"/>
      <c r="QRR13" s="233"/>
      <c r="QRS13" s="233"/>
      <c r="QRT13" s="233"/>
      <c r="QRU13" s="233"/>
      <c r="QRV13" s="233"/>
      <c r="QRW13" s="233"/>
      <c r="QRX13" s="233"/>
      <c r="QRY13" s="233"/>
      <c r="QRZ13" s="233"/>
      <c r="QSA13" s="233"/>
      <c r="QSB13" s="233"/>
      <c r="QSC13" s="233"/>
      <c r="QSD13" s="233"/>
      <c r="QSE13" s="233"/>
      <c r="QSF13" s="233"/>
      <c r="QSG13" s="233"/>
      <c r="QSH13" s="233"/>
      <c r="QSI13" s="233"/>
      <c r="QSJ13" s="233"/>
      <c r="QSK13" s="233"/>
      <c r="QSL13" s="233"/>
      <c r="QSM13" s="233"/>
      <c r="QSN13" s="233"/>
      <c r="QSO13" s="233"/>
      <c r="QSP13" s="233"/>
      <c r="QSQ13" s="233"/>
      <c r="QSR13" s="233"/>
      <c r="QSS13" s="233"/>
      <c r="QST13" s="233"/>
      <c r="QSU13" s="233"/>
      <c r="QSV13" s="233"/>
      <c r="QSW13" s="233"/>
      <c r="QSX13" s="233"/>
      <c r="QSY13" s="233"/>
      <c r="QSZ13" s="233"/>
      <c r="QTA13" s="233"/>
      <c r="QTB13" s="233"/>
      <c r="QTC13" s="233"/>
      <c r="QTD13" s="233"/>
      <c r="QTE13" s="233"/>
      <c r="QTF13" s="233"/>
      <c r="QTG13" s="233"/>
      <c r="QTH13" s="233"/>
      <c r="QTI13" s="233"/>
      <c r="QTJ13" s="233"/>
      <c r="QTK13" s="233"/>
      <c r="QTL13" s="233"/>
      <c r="QTM13" s="233"/>
      <c r="QTN13" s="233"/>
      <c r="QTO13" s="233"/>
      <c r="QTP13" s="233"/>
      <c r="QTQ13" s="233"/>
      <c r="QTR13" s="233"/>
      <c r="QTS13" s="233"/>
      <c r="QTT13" s="233"/>
      <c r="QTU13" s="233"/>
      <c r="QTV13" s="233"/>
      <c r="QTW13" s="233"/>
      <c r="QTX13" s="233"/>
      <c r="QTY13" s="233"/>
      <c r="QTZ13" s="233"/>
      <c r="QUA13" s="233"/>
      <c r="QUB13" s="233"/>
      <c r="QUC13" s="233"/>
      <c r="QUD13" s="233"/>
      <c r="QUE13" s="233"/>
      <c r="QUF13" s="233"/>
      <c r="QUG13" s="233"/>
      <c r="QUH13" s="233"/>
      <c r="QUI13" s="233"/>
      <c r="QUJ13" s="233"/>
      <c r="QUK13" s="233"/>
      <c r="QUL13" s="233"/>
      <c r="QUM13" s="233"/>
      <c r="QUN13" s="233"/>
      <c r="QUO13" s="233"/>
      <c r="QUP13" s="233"/>
      <c r="QUQ13" s="233"/>
      <c r="QUR13" s="233"/>
      <c r="QUS13" s="233"/>
      <c r="QUT13" s="233"/>
      <c r="QUU13" s="233"/>
      <c r="QUV13" s="233"/>
      <c r="QUW13" s="233"/>
      <c r="QUX13" s="233"/>
      <c r="QUY13" s="233"/>
      <c r="QUZ13" s="233"/>
      <c r="QVA13" s="233"/>
      <c r="QVB13" s="233"/>
      <c r="QVC13" s="233"/>
      <c r="QVD13" s="233"/>
      <c r="QVE13" s="233"/>
      <c r="QVF13" s="233"/>
      <c r="QVG13" s="233"/>
      <c r="QVH13" s="233"/>
      <c r="QVI13" s="233"/>
      <c r="QVJ13" s="233"/>
      <c r="QVK13" s="233"/>
      <c r="QVL13" s="233"/>
      <c r="QVM13" s="233"/>
      <c r="QVN13" s="233"/>
      <c r="QVO13" s="233"/>
      <c r="QVP13" s="233"/>
      <c r="QVQ13" s="233"/>
      <c r="QVR13" s="233"/>
      <c r="QVS13" s="233"/>
      <c r="QVT13" s="233"/>
      <c r="QVU13" s="233"/>
      <c r="QVV13" s="233"/>
      <c r="QVW13" s="233"/>
      <c r="QVX13" s="233"/>
      <c r="QVY13" s="233"/>
      <c r="QVZ13" s="233"/>
      <c r="QWA13" s="233"/>
      <c r="QWB13" s="233"/>
      <c r="QWC13" s="233"/>
      <c r="QWD13" s="233"/>
      <c r="QWE13" s="233"/>
      <c r="QWF13" s="233"/>
      <c r="QWG13" s="233"/>
      <c r="QWH13" s="233"/>
      <c r="QWI13" s="233"/>
      <c r="QWJ13" s="233"/>
      <c r="QWK13" s="233"/>
      <c r="QWL13" s="233"/>
      <c r="QWM13" s="233"/>
      <c r="QWN13" s="233"/>
      <c r="QWO13" s="233"/>
      <c r="QWP13" s="233"/>
      <c r="QWQ13" s="233"/>
      <c r="QWR13" s="233"/>
      <c r="QWS13" s="233"/>
      <c r="QWT13" s="233"/>
      <c r="QWU13" s="233"/>
      <c r="QWV13" s="233"/>
      <c r="QWW13" s="233"/>
      <c r="QWX13" s="233"/>
      <c r="QWY13" s="233"/>
      <c r="QWZ13" s="233"/>
      <c r="QXA13" s="233"/>
      <c r="QXB13" s="233"/>
      <c r="QXC13" s="233"/>
      <c r="QXD13" s="233"/>
      <c r="QXE13" s="233"/>
      <c r="QXF13" s="233"/>
      <c r="QXG13" s="233"/>
      <c r="QXH13" s="233"/>
      <c r="QXI13" s="233"/>
      <c r="QXJ13" s="233"/>
      <c r="QXK13" s="233"/>
      <c r="QXL13" s="233"/>
      <c r="QXM13" s="233"/>
      <c r="QXN13" s="233"/>
      <c r="QXO13" s="233"/>
      <c r="QXP13" s="233"/>
      <c r="QXQ13" s="233"/>
      <c r="QXR13" s="233"/>
      <c r="QXS13" s="233"/>
      <c r="QXT13" s="233"/>
      <c r="QXU13" s="233"/>
      <c r="QXV13" s="233"/>
      <c r="QXW13" s="233"/>
      <c r="QXX13" s="233"/>
      <c r="QXY13" s="233"/>
      <c r="QXZ13" s="233"/>
      <c r="QYA13" s="233"/>
      <c r="QYB13" s="233"/>
      <c r="QYC13" s="233"/>
      <c r="QYD13" s="233"/>
      <c r="QYE13" s="233"/>
      <c r="QYF13" s="233"/>
      <c r="QYG13" s="233"/>
      <c r="QYH13" s="233"/>
      <c r="QYI13" s="233"/>
      <c r="QYJ13" s="233"/>
      <c r="QYK13" s="233"/>
      <c r="QYL13" s="233"/>
      <c r="QYM13" s="233"/>
      <c r="QYN13" s="233"/>
      <c r="QYO13" s="233"/>
      <c r="QYP13" s="233"/>
      <c r="QYQ13" s="233"/>
      <c r="QYR13" s="233"/>
      <c r="QYS13" s="233"/>
      <c r="QYT13" s="233"/>
      <c r="QYU13" s="233"/>
      <c r="QYV13" s="233"/>
      <c r="QYW13" s="233"/>
      <c r="QYX13" s="233"/>
      <c r="QYY13" s="233"/>
      <c r="QYZ13" s="233"/>
      <c r="QZA13" s="233"/>
      <c r="QZB13" s="233"/>
      <c r="QZC13" s="233"/>
      <c r="QZD13" s="233"/>
      <c r="QZE13" s="233"/>
      <c r="QZF13" s="233"/>
      <c r="QZG13" s="233"/>
      <c r="QZH13" s="233"/>
      <c r="QZI13" s="233"/>
      <c r="QZJ13" s="233"/>
      <c r="QZK13" s="233"/>
      <c r="QZL13" s="233"/>
      <c r="QZM13" s="233"/>
      <c r="QZN13" s="233"/>
      <c r="QZO13" s="233"/>
      <c r="QZP13" s="233"/>
      <c r="QZQ13" s="233"/>
      <c r="QZR13" s="233"/>
      <c r="QZS13" s="233"/>
      <c r="QZT13" s="233"/>
      <c r="QZU13" s="233"/>
      <c r="QZV13" s="233"/>
      <c r="QZW13" s="233"/>
      <c r="QZX13" s="233"/>
      <c r="QZY13" s="233"/>
      <c r="QZZ13" s="233"/>
      <c r="RAA13" s="233"/>
      <c r="RAB13" s="233"/>
      <c r="RAC13" s="233"/>
      <c r="RAD13" s="233"/>
      <c r="RAE13" s="233"/>
      <c r="RAF13" s="233"/>
      <c r="RAG13" s="233"/>
      <c r="RAH13" s="233"/>
      <c r="RAI13" s="233"/>
      <c r="RAJ13" s="233"/>
      <c r="RAK13" s="233"/>
      <c r="RAL13" s="233"/>
      <c r="RAM13" s="233"/>
      <c r="RAN13" s="233"/>
      <c r="RAO13" s="233"/>
      <c r="RAP13" s="233"/>
      <c r="RAQ13" s="233"/>
      <c r="RAR13" s="233"/>
      <c r="RAS13" s="233"/>
      <c r="RAT13" s="233"/>
      <c r="RAU13" s="233"/>
      <c r="RAV13" s="233"/>
      <c r="RAW13" s="233"/>
      <c r="RAX13" s="233"/>
      <c r="RAY13" s="233"/>
      <c r="RAZ13" s="233"/>
      <c r="RBA13" s="233"/>
      <c r="RBB13" s="233"/>
      <c r="RBC13" s="233"/>
      <c r="RBD13" s="233"/>
      <c r="RBE13" s="233"/>
      <c r="RBF13" s="233"/>
      <c r="RBG13" s="233"/>
      <c r="RBH13" s="233"/>
      <c r="RBI13" s="233"/>
      <c r="RBJ13" s="233"/>
      <c r="RBK13" s="233"/>
      <c r="RBL13" s="233"/>
      <c r="RBM13" s="233"/>
      <c r="RBN13" s="233"/>
      <c r="RBO13" s="233"/>
      <c r="RBP13" s="233"/>
      <c r="RBQ13" s="233"/>
      <c r="RBR13" s="233"/>
      <c r="RBS13" s="233"/>
      <c r="RBT13" s="233"/>
      <c r="RBU13" s="233"/>
      <c r="RBV13" s="233"/>
      <c r="RBW13" s="233"/>
      <c r="RBX13" s="233"/>
      <c r="RBY13" s="233"/>
      <c r="RBZ13" s="233"/>
      <c r="RCA13" s="233"/>
      <c r="RCB13" s="233"/>
      <c r="RCC13" s="233"/>
      <c r="RCD13" s="233"/>
      <c r="RCE13" s="233"/>
      <c r="RCF13" s="233"/>
      <c r="RCG13" s="233"/>
      <c r="RCH13" s="233"/>
      <c r="RCI13" s="233"/>
      <c r="RCJ13" s="233"/>
      <c r="RCK13" s="233"/>
      <c r="RCL13" s="233"/>
      <c r="RCM13" s="233"/>
      <c r="RCN13" s="233"/>
      <c r="RCO13" s="233"/>
      <c r="RCP13" s="233"/>
      <c r="RCQ13" s="233"/>
      <c r="RCR13" s="233"/>
      <c r="RCS13" s="233"/>
      <c r="RCT13" s="233"/>
      <c r="RCU13" s="233"/>
      <c r="RCV13" s="233"/>
      <c r="RCW13" s="233"/>
      <c r="RCX13" s="233"/>
      <c r="RCY13" s="233"/>
      <c r="RCZ13" s="233"/>
      <c r="RDA13" s="233"/>
      <c r="RDB13" s="233"/>
      <c r="RDC13" s="233"/>
      <c r="RDD13" s="233"/>
      <c r="RDE13" s="233"/>
      <c r="RDF13" s="233"/>
      <c r="RDG13" s="233"/>
      <c r="RDH13" s="233"/>
      <c r="RDI13" s="233"/>
      <c r="RDJ13" s="233"/>
      <c r="RDK13" s="233"/>
      <c r="RDL13" s="233"/>
      <c r="RDM13" s="233"/>
      <c r="RDN13" s="233"/>
      <c r="RDO13" s="233"/>
      <c r="RDP13" s="233"/>
      <c r="RDQ13" s="233"/>
      <c r="RDR13" s="233"/>
      <c r="RDS13" s="233"/>
      <c r="RDT13" s="233"/>
      <c r="RDU13" s="233"/>
      <c r="RDV13" s="233"/>
      <c r="RDW13" s="233"/>
      <c r="RDX13" s="233"/>
      <c r="RDY13" s="233"/>
      <c r="RDZ13" s="233"/>
      <c r="REA13" s="233"/>
      <c r="REB13" s="233"/>
      <c r="REC13" s="233"/>
      <c r="RED13" s="233"/>
      <c r="REE13" s="233"/>
      <c r="REF13" s="233"/>
      <c r="REG13" s="233"/>
      <c r="REH13" s="233"/>
      <c r="REI13" s="233"/>
      <c r="REJ13" s="233"/>
      <c r="REK13" s="233"/>
      <c r="REL13" s="233"/>
      <c r="REM13" s="233"/>
      <c r="REN13" s="233"/>
      <c r="REO13" s="233"/>
      <c r="REP13" s="233"/>
      <c r="REQ13" s="233"/>
      <c r="RER13" s="233"/>
      <c r="RES13" s="233"/>
      <c r="RET13" s="233"/>
      <c r="REU13" s="233"/>
      <c r="REV13" s="233"/>
      <c r="REW13" s="233"/>
      <c r="REX13" s="233"/>
      <c r="REY13" s="233"/>
      <c r="REZ13" s="233"/>
      <c r="RFA13" s="233"/>
      <c r="RFB13" s="233"/>
      <c r="RFC13" s="233"/>
      <c r="RFD13" s="233"/>
      <c r="RFE13" s="233"/>
      <c r="RFF13" s="233"/>
      <c r="RFG13" s="233"/>
      <c r="RFH13" s="233"/>
      <c r="RFI13" s="233"/>
      <c r="RFJ13" s="233"/>
      <c r="RFK13" s="233"/>
      <c r="RFL13" s="233"/>
      <c r="RFM13" s="233"/>
      <c r="RFN13" s="233"/>
      <c r="RFO13" s="233"/>
      <c r="RFP13" s="233"/>
      <c r="RFQ13" s="233"/>
      <c r="RFR13" s="233"/>
      <c r="RFS13" s="233"/>
      <c r="RFT13" s="233"/>
      <c r="RFU13" s="233"/>
      <c r="RFV13" s="233"/>
      <c r="RFW13" s="233"/>
      <c r="RFX13" s="233"/>
      <c r="RFY13" s="233"/>
      <c r="RFZ13" s="233"/>
      <c r="RGA13" s="233"/>
      <c r="RGB13" s="233"/>
      <c r="RGC13" s="233"/>
      <c r="RGD13" s="233"/>
      <c r="RGE13" s="233"/>
      <c r="RGF13" s="233"/>
      <c r="RGG13" s="233"/>
      <c r="RGH13" s="233"/>
      <c r="RGI13" s="233"/>
      <c r="RGJ13" s="233"/>
      <c r="RGK13" s="233"/>
      <c r="RGL13" s="233"/>
      <c r="RGM13" s="233"/>
      <c r="RGN13" s="233"/>
      <c r="RGO13" s="233"/>
      <c r="RGP13" s="233"/>
      <c r="RGQ13" s="233"/>
      <c r="RGR13" s="233"/>
      <c r="RGS13" s="233"/>
      <c r="RGT13" s="233"/>
      <c r="RGU13" s="233"/>
      <c r="RGV13" s="233"/>
      <c r="RGW13" s="233"/>
      <c r="RGX13" s="233"/>
      <c r="RGY13" s="233"/>
      <c r="RGZ13" s="233"/>
      <c r="RHA13" s="233"/>
      <c r="RHB13" s="233"/>
      <c r="RHC13" s="233"/>
      <c r="RHD13" s="233"/>
      <c r="RHE13" s="233"/>
      <c r="RHF13" s="233"/>
      <c r="RHG13" s="233"/>
      <c r="RHH13" s="233"/>
      <c r="RHI13" s="233"/>
      <c r="RHJ13" s="233"/>
      <c r="RHK13" s="233"/>
      <c r="RHL13" s="233"/>
      <c r="RHM13" s="233"/>
      <c r="RHN13" s="233"/>
      <c r="RHO13" s="233"/>
      <c r="RHP13" s="233"/>
      <c r="RHQ13" s="233"/>
      <c r="RHR13" s="233"/>
      <c r="RHS13" s="233"/>
      <c r="RHT13" s="233"/>
      <c r="RHU13" s="233"/>
      <c r="RHV13" s="233"/>
      <c r="RHW13" s="233"/>
      <c r="RHX13" s="233"/>
      <c r="RHY13" s="233"/>
      <c r="RHZ13" s="233"/>
      <c r="RIA13" s="233"/>
      <c r="RIB13" s="233"/>
      <c r="RIC13" s="233"/>
      <c r="RID13" s="233"/>
      <c r="RIE13" s="233"/>
      <c r="RIF13" s="233"/>
      <c r="RIG13" s="233"/>
      <c r="RIH13" s="233"/>
      <c r="RII13" s="233"/>
      <c r="RIJ13" s="233"/>
      <c r="RIK13" s="233"/>
      <c r="RIL13" s="233"/>
      <c r="RIM13" s="233"/>
      <c r="RIN13" s="233"/>
      <c r="RIO13" s="233"/>
      <c r="RIP13" s="233"/>
      <c r="RIQ13" s="233"/>
      <c r="RIR13" s="233"/>
      <c r="RIS13" s="233"/>
      <c r="RIT13" s="233"/>
      <c r="RIU13" s="233"/>
      <c r="RIV13" s="233"/>
      <c r="RIW13" s="233"/>
      <c r="RIX13" s="233"/>
      <c r="RIY13" s="233"/>
      <c r="RIZ13" s="233"/>
      <c r="RJA13" s="233"/>
      <c r="RJB13" s="233"/>
      <c r="RJC13" s="233"/>
      <c r="RJD13" s="233"/>
      <c r="RJE13" s="233"/>
      <c r="RJF13" s="233"/>
      <c r="RJG13" s="233"/>
      <c r="RJH13" s="233"/>
      <c r="RJI13" s="233"/>
      <c r="RJJ13" s="233"/>
      <c r="RJK13" s="233"/>
      <c r="RJL13" s="233"/>
      <c r="RJM13" s="233"/>
      <c r="RJN13" s="233"/>
      <c r="RJO13" s="233"/>
      <c r="RJP13" s="233"/>
      <c r="RJQ13" s="233"/>
      <c r="RJR13" s="233"/>
      <c r="RJS13" s="233"/>
      <c r="RJT13" s="233"/>
      <c r="RJU13" s="233"/>
      <c r="RJV13" s="233"/>
      <c r="RJW13" s="233"/>
      <c r="RJX13" s="233"/>
      <c r="RJY13" s="233"/>
      <c r="RJZ13" s="233"/>
      <c r="RKA13" s="233"/>
      <c r="RKB13" s="233"/>
      <c r="RKC13" s="233"/>
      <c r="RKD13" s="233"/>
      <c r="RKE13" s="233"/>
      <c r="RKF13" s="233"/>
      <c r="RKG13" s="233"/>
      <c r="RKH13" s="233"/>
      <c r="RKI13" s="233"/>
      <c r="RKJ13" s="233"/>
      <c r="RKK13" s="233"/>
      <c r="RKL13" s="233"/>
      <c r="RKM13" s="233"/>
      <c r="RKN13" s="233"/>
      <c r="RKO13" s="233"/>
      <c r="RKP13" s="233"/>
      <c r="RKQ13" s="233"/>
      <c r="RKR13" s="233"/>
      <c r="RKS13" s="233"/>
      <c r="RKT13" s="233"/>
      <c r="RKU13" s="233"/>
      <c r="RKV13" s="233"/>
      <c r="RKW13" s="233"/>
      <c r="RKX13" s="233"/>
      <c r="RKY13" s="233"/>
      <c r="RKZ13" s="233"/>
      <c r="RLA13" s="233"/>
      <c r="RLB13" s="233"/>
      <c r="RLC13" s="233"/>
      <c r="RLD13" s="233"/>
      <c r="RLE13" s="233"/>
      <c r="RLF13" s="233"/>
      <c r="RLG13" s="233"/>
      <c r="RLH13" s="233"/>
      <c r="RLI13" s="233"/>
      <c r="RLJ13" s="233"/>
      <c r="RLK13" s="233"/>
      <c r="RLL13" s="233"/>
      <c r="RLM13" s="233"/>
      <c r="RLN13" s="233"/>
      <c r="RLO13" s="233"/>
      <c r="RLP13" s="233"/>
      <c r="RLQ13" s="233"/>
      <c r="RLR13" s="233"/>
      <c r="RLS13" s="233"/>
      <c r="RLT13" s="233"/>
      <c r="RLU13" s="233"/>
      <c r="RLV13" s="233"/>
      <c r="RLW13" s="233"/>
      <c r="RLX13" s="233"/>
      <c r="RLY13" s="233"/>
      <c r="RLZ13" s="233"/>
      <c r="RMA13" s="233"/>
      <c r="RMB13" s="233"/>
      <c r="RMC13" s="233"/>
      <c r="RMD13" s="233"/>
      <c r="RME13" s="233"/>
      <c r="RMF13" s="233"/>
      <c r="RMG13" s="233"/>
      <c r="RMH13" s="233"/>
      <c r="RMI13" s="233"/>
      <c r="RMJ13" s="233"/>
      <c r="RMK13" s="233"/>
      <c r="RML13" s="233"/>
      <c r="RMM13" s="233"/>
      <c r="RMN13" s="233"/>
      <c r="RMO13" s="233"/>
      <c r="RMP13" s="233"/>
      <c r="RMQ13" s="233"/>
      <c r="RMR13" s="233"/>
      <c r="RMS13" s="233"/>
      <c r="RMT13" s="233"/>
      <c r="RMU13" s="233"/>
      <c r="RMV13" s="233"/>
      <c r="RMW13" s="233"/>
      <c r="RMX13" s="233"/>
      <c r="RMY13" s="233"/>
      <c r="RMZ13" s="233"/>
      <c r="RNA13" s="233"/>
      <c r="RNB13" s="233"/>
      <c r="RNC13" s="233"/>
      <c r="RND13" s="233"/>
      <c r="RNE13" s="233"/>
      <c r="RNF13" s="233"/>
      <c r="RNG13" s="233"/>
      <c r="RNH13" s="233"/>
      <c r="RNI13" s="233"/>
      <c r="RNJ13" s="233"/>
      <c r="RNK13" s="233"/>
      <c r="RNL13" s="233"/>
      <c r="RNM13" s="233"/>
      <c r="RNN13" s="233"/>
      <c r="RNO13" s="233"/>
      <c r="RNP13" s="233"/>
      <c r="RNQ13" s="233"/>
      <c r="RNR13" s="233"/>
      <c r="RNS13" s="233"/>
      <c r="RNT13" s="233"/>
      <c r="RNU13" s="233"/>
      <c r="RNV13" s="233"/>
      <c r="RNW13" s="233"/>
      <c r="RNX13" s="233"/>
      <c r="RNY13" s="233"/>
      <c r="RNZ13" s="233"/>
      <c r="ROA13" s="233"/>
      <c r="ROB13" s="233"/>
      <c r="ROC13" s="233"/>
      <c r="ROD13" s="233"/>
      <c r="ROE13" s="233"/>
      <c r="ROF13" s="233"/>
      <c r="ROG13" s="233"/>
      <c r="ROH13" s="233"/>
      <c r="ROI13" s="233"/>
      <c r="ROJ13" s="233"/>
      <c r="ROK13" s="233"/>
      <c r="ROL13" s="233"/>
      <c r="ROM13" s="233"/>
      <c r="RON13" s="233"/>
      <c r="ROO13" s="233"/>
      <c r="ROP13" s="233"/>
      <c r="ROQ13" s="233"/>
      <c r="ROR13" s="233"/>
      <c r="ROS13" s="233"/>
      <c r="ROT13" s="233"/>
      <c r="ROU13" s="233"/>
      <c r="ROV13" s="233"/>
      <c r="ROW13" s="233"/>
      <c r="ROX13" s="233"/>
      <c r="ROY13" s="233"/>
      <c r="ROZ13" s="233"/>
      <c r="RPA13" s="233"/>
      <c r="RPB13" s="233"/>
      <c r="RPC13" s="233"/>
      <c r="RPD13" s="233"/>
      <c r="RPE13" s="233"/>
      <c r="RPF13" s="233"/>
      <c r="RPG13" s="233"/>
      <c r="RPH13" s="233"/>
      <c r="RPI13" s="233"/>
      <c r="RPJ13" s="233"/>
      <c r="RPK13" s="233"/>
      <c r="RPL13" s="233"/>
      <c r="RPM13" s="233"/>
      <c r="RPN13" s="233"/>
      <c r="RPO13" s="233"/>
      <c r="RPP13" s="233"/>
      <c r="RPQ13" s="233"/>
      <c r="RPR13" s="233"/>
      <c r="RPS13" s="233"/>
      <c r="RPT13" s="233"/>
      <c r="RPU13" s="233"/>
      <c r="RPV13" s="233"/>
      <c r="RPW13" s="233"/>
      <c r="RPX13" s="233"/>
      <c r="RPY13" s="233"/>
      <c r="RPZ13" s="233"/>
      <c r="RQA13" s="233"/>
      <c r="RQB13" s="233"/>
      <c r="RQC13" s="233"/>
      <c r="RQD13" s="233"/>
      <c r="RQE13" s="233"/>
      <c r="RQF13" s="233"/>
      <c r="RQG13" s="233"/>
      <c r="RQH13" s="233"/>
      <c r="RQI13" s="233"/>
      <c r="RQJ13" s="233"/>
      <c r="RQK13" s="233"/>
      <c r="RQL13" s="233"/>
      <c r="RQM13" s="233"/>
      <c r="RQN13" s="233"/>
      <c r="RQO13" s="233"/>
      <c r="RQP13" s="233"/>
      <c r="RQQ13" s="233"/>
      <c r="RQR13" s="233"/>
      <c r="RQS13" s="233"/>
      <c r="RQT13" s="233"/>
      <c r="RQU13" s="233"/>
      <c r="RQV13" s="233"/>
      <c r="RQW13" s="233"/>
      <c r="RQX13" s="233"/>
      <c r="RQY13" s="233"/>
      <c r="RQZ13" s="233"/>
      <c r="RRA13" s="233"/>
      <c r="RRB13" s="233"/>
      <c r="RRC13" s="233"/>
      <c r="RRD13" s="233"/>
      <c r="RRE13" s="233"/>
      <c r="RRF13" s="233"/>
      <c r="RRG13" s="233"/>
      <c r="RRH13" s="233"/>
      <c r="RRI13" s="233"/>
      <c r="RRJ13" s="233"/>
      <c r="RRK13" s="233"/>
      <c r="RRL13" s="233"/>
      <c r="RRM13" s="233"/>
      <c r="RRN13" s="233"/>
      <c r="RRO13" s="233"/>
      <c r="RRP13" s="233"/>
      <c r="RRQ13" s="233"/>
      <c r="RRR13" s="233"/>
      <c r="RRS13" s="233"/>
      <c r="RRT13" s="233"/>
      <c r="RRU13" s="233"/>
      <c r="RRV13" s="233"/>
      <c r="RRW13" s="233"/>
      <c r="RRX13" s="233"/>
      <c r="RRY13" s="233"/>
      <c r="RRZ13" s="233"/>
      <c r="RSA13" s="233"/>
      <c r="RSB13" s="233"/>
      <c r="RSC13" s="233"/>
      <c r="RSD13" s="233"/>
      <c r="RSE13" s="233"/>
      <c r="RSF13" s="233"/>
      <c r="RSG13" s="233"/>
      <c r="RSH13" s="233"/>
      <c r="RSI13" s="233"/>
      <c r="RSJ13" s="233"/>
      <c r="RSK13" s="233"/>
      <c r="RSL13" s="233"/>
      <c r="RSM13" s="233"/>
      <c r="RSN13" s="233"/>
      <c r="RSO13" s="233"/>
      <c r="RSP13" s="233"/>
      <c r="RSQ13" s="233"/>
      <c r="RSR13" s="233"/>
      <c r="RSS13" s="233"/>
      <c r="RST13" s="233"/>
      <c r="RSU13" s="233"/>
      <c r="RSV13" s="233"/>
      <c r="RSW13" s="233"/>
      <c r="RSX13" s="233"/>
      <c r="RSY13" s="233"/>
      <c r="RSZ13" s="233"/>
      <c r="RTA13" s="233"/>
      <c r="RTB13" s="233"/>
      <c r="RTC13" s="233"/>
      <c r="RTD13" s="233"/>
      <c r="RTE13" s="233"/>
      <c r="RTF13" s="233"/>
      <c r="RTG13" s="233"/>
      <c r="RTH13" s="233"/>
      <c r="RTI13" s="233"/>
      <c r="RTJ13" s="233"/>
      <c r="RTK13" s="233"/>
      <c r="RTL13" s="233"/>
      <c r="RTM13" s="233"/>
      <c r="RTN13" s="233"/>
      <c r="RTO13" s="233"/>
      <c r="RTP13" s="233"/>
      <c r="RTQ13" s="233"/>
      <c r="RTR13" s="233"/>
      <c r="RTS13" s="233"/>
      <c r="RTT13" s="233"/>
      <c r="RTU13" s="233"/>
      <c r="RTV13" s="233"/>
      <c r="RTW13" s="233"/>
      <c r="RTX13" s="233"/>
      <c r="RTY13" s="233"/>
      <c r="RTZ13" s="233"/>
      <c r="RUA13" s="233"/>
      <c r="RUB13" s="233"/>
      <c r="RUC13" s="233"/>
      <c r="RUD13" s="233"/>
      <c r="RUE13" s="233"/>
      <c r="RUF13" s="233"/>
      <c r="RUG13" s="233"/>
      <c r="RUH13" s="233"/>
      <c r="RUI13" s="233"/>
      <c r="RUJ13" s="233"/>
      <c r="RUK13" s="233"/>
      <c r="RUL13" s="233"/>
      <c r="RUM13" s="233"/>
      <c r="RUN13" s="233"/>
      <c r="RUO13" s="233"/>
      <c r="RUP13" s="233"/>
      <c r="RUQ13" s="233"/>
      <c r="RUR13" s="233"/>
      <c r="RUS13" s="233"/>
      <c r="RUT13" s="233"/>
      <c r="RUU13" s="233"/>
      <c r="RUV13" s="233"/>
      <c r="RUW13" s="233"/>
      <c r="RUX13" s="233"/>
      <c r="RUY13" s="233"/>
      <c r="RUZ13" s="233"/>
      <c r="RVA13" s="233"/>
      <c r="RVB13" s="233"/>
      <c r="RVC13" s="233"/>
      <c r="RVD13" s="233"/>
      <c r="RVE13" s="233"/>
      <c r="RVF13" s="233"/>
      <c r="RVG13" s="233"/>
      <c r="RVH13" s="233"/>
      <c r="RVI13" s="233"/>
      <c r="RVJ13" s="233"/>
      <c r="RVK13" s="233"/>
      <c r="RVL13" s="233"/>
      <c r="RVM13" s="233"/>
      <c r="RVN13" s="233"/>
      <c r="RVO13" s="233"/>
      <c r="RVP13" s="233"/>
      <c r="RVQ13" s="233"/>
      <c r="RVR13" s="233"/>
      <c r="RVS13" s="233"/>
      <c r="RVT13" s="233"/>
      <c r="RVU13" s="233"/>
      <c r="RVV13" s="233"/>
      <c r="RVW13" s="233"/>
      <c r="RVX13" s="233"/>
      <c r="RVY13" s="233"/>
      <c r="RVZ13" s="233"/>
      <c r="RWA13" s="233"/>
      <c r="RWB13" s="233"/>
      <c r="RWC13" s="233"/>
      <c r="RWD13" s="233"/>
      <c r="RWE13" s="233"/>
      <c r="RWF13" s="233"/>
      <c r="RWG13" s="233"/>
      <c r="RWH13" s="233"/>
      <c r="RWI13" s="233"/>
      <c r="RWJ13" s="233"/>
      <c r="RWK13" s="233"/>
      <c r="RWL13" s="233"/>
      <c r="RWM13" s="233"/>
      <c r="RWN13" s="233"/>
      <c r="RWO13" s="233"/>
      <c r="RWP13" s="233"/>
      <c r="RWQ13" s="233"/>
      <c r="RWR13" s="233"/>
      <c r="RWS13" s="233"/>
      <c r="RWT13" s="233"/>
      <c r="RWU13" s="233"/>
      <c r="RWV13" s="233"/>
      <c r="RWW13" s="233"/>
      <c r="RWX13" s="233"/>
      <c r="RWY13" s="233"/>
      <c r="RWZ13" s="233"/>
      <c r="RXA13" s="233"/>
      <c r="RXB13" s="233"/>
      <c r="RXC13" s="233"/>
      <c r="RXD13" s="233"/>
      <c r="RXE13" s="233"/>
      <c r="RXF13" s="233"/>
      <c r="RXG13" s="233"/>
      <c r="RXH13" s="233"/>
      <c r="RXI13" s="233"/>
      <c r="RXJ13" s="233"/>
      <c r="RXK13" s="233"/>
      <c r="RXL13" s="233"/>
      <c r="RXM13" s="233"/>
      <c r="RXN13" s="233"/>
      <c r="RXO13" s="233"/>
      <c r="RXP13" s="233"/>
      <c r="RXQ13" s="233"/>
      <c r="RXR13" s="233"/>
      <c r="RXS13" s="233"/>
      <c r="RXT13" s="233"/>
      <c r="RXU13" s="233"/>
      <c r="RXV13" s="233"/>
      <c r="RXW13" s="233"/>
      <c r="RXX13" s="233"/>
      <c r="RXY13" s="233"/>
      <c r="RXZ13" s="233"/>
      <c r="RYA13" s="233"/>
      <c r="RYB13" s="233"/>
      <c r="RYC13" s="233"/>
      <c r="RYD13" s="233"/>
      <c r="RYE13" s="233"/>
      <c r="RYF13" s="233"/>
      <c r="RYG13" s="233"/>
      <c r="RYH13" s="233"/>
      <c r="RYI13" s="233"/>
      <c r="RYJ13" s="233"/>
      <c r="RYK13" s="233"/>
      <c r="RYL13" s="233"/>
      <c r="RYM13" s="233"/>
      <c r="RYN13" s="233"/>
      <c r="RYO13" s="233"/>
      <c r="RYP13" s="233"/>
      <c r="RYQ13" s="233"/>
      <c r="RYR13" s="233"/>
      <c r="RYS13" s="233"/>
      <c r="RYT13" s="233"/>
      <c r="RYU13" s="233"/>
      <c r="RYV13" s="233"/>
      <c r="RYW13" s="233"/>
      <c r="RYX13" s="233"/>
      <c r="RYY13" s="233"/>
      <c r="RYZ13" s="233"/>
      <c r="RZA13" s="233"/>
      <c r="RZB13" s="233"/>
      <c r="RZC13" s="233"/>
      <c r="RZD13" s="233"/>
      <c r="RZE13" s="233"/>
      <c r="RZF13" s="233"/>
      <c r="RZG13" s="233"/>
      <c r="RZH13" s="233"/>
      <c r="RZI13" s="233"/>
      <c r="RZJ13" s="233"/>
      <c r="RZK13" s="233"/>
      <c r="RZL13" s="233"/>
      <c r="RZM13" s="233"/>
      <c r="RZN13" s="233"/>
      <c r="RZO13" s="233"/>
      <c r="RZP13" s="233"/>
      <c r="RZQ13" s="233"/>
      <c r="RZR13" s="233"/>
      <c r="RZS13" s="233"/>
      <c r="RZT13" s="233"/>
      <c r="RZU13" s="233"/>
      <c r="RZV13" s="233"/>
      <c r="RZW13" s="233"/>
      <c r="RZX13" s="233"/>
      <c r="RZY13" s="233"/>
      <c r="RZZ13" s="233"/>
      <c r="SAA13" s="233"/>
      <c r="SAB13" s="233"/>
      <c r="SAC13" s="233"/>
      <c r="SAD13" s="233"/>
      <c r="SAE13" s="233"/>
      <c r="SAF13" s="233"/>
      <c r="SAG13" s="233"/>
      <c r="SAH13" s="233"/>
      <c r="SAI13" s="233"/>
      <c r="SAJ13" s="233"/>
      <c r="SAK13" s="233"/>
      <c r="SAL13" s="233"/>
      <c r="SAM13" s="233"/>
      <c r="SAN13" s="233"/>
      <c r="SAO13" s="233"/>
      <c r="SAP13" s="233"/>
      <c r="SAQ13" s="233"/>
      <c r="SAR13" s="233"/>
      <c r="SAS13" s="233"/>
      <c r="SAT13" s="233"/>
      <c r="SAU13" s="233"/>
      <c r="SAV13" s="233"/>
      <c r="SAW13" s="233"/>
      <c r="SAX13" s="233"/>
      <c r="SAY13" s="233"/>
      <c r="SAZ13" s="233"/>
      <c r="SBA13" s="233"/>
      <c r="SBB13" s="233"/>
      <c r="SBC13" s="233"/>
      <c r="SBD13" s="233"/>
      <c r="SBE13" s="233"/>
      <c r="SBF13" s="233"/>
      <c r="SBG13" s="233"/>
      <c r="SBH13" s="233"/>
      <c r="SBI13" s="233"/>
      <c r="SBJ13" s="233"/>
      <c r="SBK13" s="233"/>
      <c r="SBL13" s="233"/>
      <c r="SBM13" s="233"/>
      <c r="SBN13" s="233"/>
      <c r="SBO13" s="233"/>
      <c r="SBP13" s="233"/>
      <c r="SBQ13" s="233"/>
      <c r="SBR13" s="233"/>
      <c r="SBS13" s="233"/>
      <c r="SBT13" s="233"/>
      <c r="SBU13" s="233"/>
      <c r="SBV13" s="233"/>
      <c r="SBW13" s="233"/>
      <c r="SBX13" s="233"/>
      <c r="SBY13" s="233"/>
      <c r="SBZ13" s="233"/>
      <c r="SCA13" s="233"/>
      <c r="SCB13" s="233"/>
      <c r="SCC13" s="233"/>
      <c r="SCD13" s="233"/>
      <c r="SCE13" s="233"/>
      <c r="SCF13" s="233"/>
      <c r="SCG13" s="233"/>
      <c r="SCH13" s="233"/>
      <c r="SCI13" s="233"/>
      <c r="SCJ13" s="233"/>
      <c r="SCK13" s="233"/>
      <c r="SCL13" s="233"/>
      <c r="SCM13" s="233"/>
      <c r="SCN13" s="233"/>
      <c r="SCO13" s="233"/>
      <c r="SCP13" s="233"/>
      <c r="SCQ13" s="233"/>
      <c r="SCR13" s="233"/>
      <c r="SCS13" s="233"/>
      <c r="SCT13" s="233"/>
      <c r="SCU13" s="233"/>
      <c r="SCV13" s="233"/>
      <c r="SCW13" s="233"/>
      <c r="SCX13" s="233"/>
      <c r="SCY13" s="233"/>
      <c r="SCZ13" s="233"/>
      <c r="SDA13" s="233"/>
      <c r="SDB13" s="233"/>
      <c r="SDC13" s="233"/>
      <c r="SDD13" s="233"/>
      <c r="SDE13" s="233"/>
      <c r="SDF13" s="233"/>
      <c r="SDG13" s="233"/>
      <c r="SDH13" s="233"/>
      <c r="SDI13" s="233"/>
      <c r="SDJ13" s="233"/>
      <c r="SDK13" s="233"/>
      <c r="SDL13" s="233"/>
      <c r="SDM13" s="233"/>
      <c r="SDN13" s="233"/>
      <c r="SDO13" s="233"/>
      <c r="SDP13" s="233"/>
      <c r="SDQ13" s="233"/>
      <c r="SDR13" s="233"/>
      <c r="SDS13" s="233"/>
      <c r="SDT13" s="233"/>
      <c r="SDU13" s="233"/>
      <c r="SDV13" s="233"/>
      <c r="SDW13" s="233"/>
      <c r="SDX13" s="233"/>
      <c r="SDY13" s="233"/>
      <c r="SDZ13" s="233"/>
      <c r="SEA13" s="233"/>
      <c r="SEB13" s="233"/>
      <c r="SEC13" s="233"/>
      <c r="SED13" s="233"/>
      <c r="SEE13" s="233"/>
      <c r="SEF13" s="233"/>
      <c r="SEG13" s="233"/>
      <c r="SEH13" s="233"/>
      <c r="SEI13" s="233"/>
      <c r="SEJ13" s="233"/>
      <c r="SEK13" s="233"/>
      <c r="SEL13" s="233"/>
      <c r="SEM13" s="233"/>
      <c r="SEN13" s="233"/>
      <c r="SEO13" s="233"/>
      <c r="SEP13" s="233"/>
      <c r="SEQ13" s="233"/>
      <c r="SER13" s="233"/>
      <c r="SES13" s="233"/>
      <c r="SET13" s="233"/>
      <c r="SEU13" s="233"/>
      <c r="SEV13" s="233"/>
      <c r="SEW13" s="233"/>
      <c r="SEX13" s="233"/>
      <c r="SEY13" s="233"/>
      <c r="SEZ13" s="233"/>
      <c r="SFA13" s="233"/>
      <c r="SFB13" s="233"/>
      <c r="SFC13" s="233"/>
      <c r="SFD13" s="233"/>
      <c r="SFE13" s="233"/>
      <c r="SFF13" s="233"/>
      <c r="SFG13" s="233"/>
      <c r="SFH13" s="233"/>
      <c r="SFI13" s="233"/>
      <c r="SFJ13" s="233"/>
      <c r="SFK13" s="233"/>
      <c r="SFL13" s="233"/>
      <c r="SFM13" s="233"/>
      <c r="SFN13" s="233"/>
      <c r="SFO13" s="233"/>
      <c r="SFP13" s="233"/>
      <c r="SFQ13" s="233"/>
      <c r="SFR13" s="233"/>
      <c r="SFS13" s="233"/>
      <c r="SFT13" s="233"/>
      <c r="SFU13" s="233"/>
      <c r="SFV13" s="233"/>
      <c r="SFW13" s="233"/>
      <c r="SFX13" s="233"/>
      <c r="SFY13" s="233"/>
      <c r="SFZ13" s="233"/>
      <c r="SGA13" s="233"/>
      <c r="SGB13" s="233"/>
      <c r="SGC13" s="233"/>
      <c r="SGD13" s="233"/>
      <c r="SGE13" s="233"/>
      <c r="SGF13" s="233"/>
      <c r="SGG13" s="233"/>
      <c r="SGH13" s="233"/>
      <c r="SGI13" s="233"/>
      <c r="SGJ13" s="233"/>
      <c r="SGK13" s="233"/>
      <c r="SGL13" s="233"/>
      <c r="SGM13" s="233"/>
      <c r="SGN13" s="233"/>
      <c r="SGO13" s="233"/>
      <c r="SGP13" s="233"/>
      <c r="SGQ13" s="233"/>
      <c r="SGR13" s="233"/>
      <c r="SGS13" s="233"/>
      <c r="SGT13" s="233"/>
      <c r="SGU13" s="233"/>
      <c r="SGV13" s="233"/>
      <c r="SGW13" s="233"/>
      <c r="SGX13" s="233"/>
      <c r="SGY13" s="233"/>
      <c r="SGZ13" s="233"/>
      <c r="SHA13" s="233"/>
      <c r="SHB13" s="233"/>
      <c r="SHC13" s="233"/>
      <c r="SHD13" s="233"/>
      <c r="SHE13" s="233"/>
      <c r="SHF13" s="233"/>
      <c r="SHG13" s="233"/>
      <c r="SHH13" s="233"/>
      <c r="SHI13" s="233"/>
      <c r="SHJ13" s="233"/>
      <c r="SHK13" s="233"/>
      <c r="SHL13" s="233"/>
      <c r="SHM13" s="233"/>
      <c r="SHN13" s="233"/>
      <c r="SHO13" s="233"/>
      <c r="SHP13" s="233"/>
      <c r="SHQ13" s="233"/>
      <c r="SHR13" s="233"/>
      <c r="SHS13" s="233"/>
      <c r="SHT13" s="233"/>
      <c r="SHU13" s="233"/>
      <c r="SHV13" s="233"/>
      <c r="SHW13" s="233"/>
      <c r="SHX13" s="233"/>
      <c r="SHY13" s="233"/>
      <c r="SHZ13" s="233"/>
      <c r="SIA13" s="233"/>
      <c r="SIB13" s="233"/>
      <c r="SIC13" s="233"/>
      <c r="SID13" s="233"/>
      <c r="SIE13" s="233"/>
      <c r="SIF13" s="233"/>
      <c r="SIG13" s="233"/>
      <c r="SIH13" s="233"/>
      <c r="SII13" s="233"/>
      <c r="SIJ13" s="233"/>
      <c r="SIK13" s="233"/>
      <c r="SIL13" s="233"/>
      <c r="SIM13" s="233"/>
      <c r="SIN13" s="233"/>
      <c r="SIO13" s="233"/>
      <c r="SIP13" s="233"/>
      <c r="SIQ13" s="233"/>
      <c r="SIR13" s="233"/>
      <c r="SIS13" s="233"/>
      <c r="SIT13" s="233"/>
      <c r="SIU13" s="233"/>
      <c r="SIV13" s="233"/>
      <c r="SIW13" s="233"/>
      <c r="SIX13" s="233"/>
      <c r="SIY13" s="233"/>
      <c r="SIZ13" s="233"/>
      <c r="SJA13" s="233"/>
      <c r="SJB13" s="233"/>
      <c r="SJC13" s="233"/>
      <c r="SJD13" s="233"/>
      <c r="SJE13" s="233"/>
      <c r="SJF13" s="233"/>
      <c r="SJG13" s="233"/>
      <c r="SJH13" s="233"/>
      <c r="SJI13" s="233"/>
      <c r="SJJ13" s="233"/>
      <c r="SJK13" s="233"/>
      <c r="SJL13" s="233"/>
      <c r="SJM13" s="233"/>
      <c r="SJN13" s="233"/>
      <c r="SJO13" s="233"/>
      <c r="SJP13" s="233"/>
      <c r="SJQ13" s="233"/>
      <c r="SJR13" s="233"/>
      <c r="SJS13" s="233"/>
      <c r="SJT13" s="233"/>
      <c r="SJU13" s="233"/>
      <c r="SJV13" s="233"/>
      <c r="SJW13" s="233"/>
      <c r="SJX13" s="233"/>
      <c r="SJY13" s="233"/>
      <c r="SJZ13" s="233"/>
      <c r="SKA13" s="233"/>
      <c r="SKB13" s="233"/>
      <c r="SKC13" s="233"/>
      <c r="SKD13" s="233"/>
      <c r="SKE13" s="233"/>
      <c r="SKF13" s="233"/>
      <c r="SKG13" s="233"/>
      <c r="SKH13" s="233"/>
      <c r="SKI13" s="233"/>
      <c r="SKJ13" s="233"/>
      <c r="SKK13" s="233"/>
      <c r="SKL13" s="233"/>
      <c r="SKM13" s="233"/>
      <c r="SKN13" s="233"/>
      <c r="SKO13" s="233"/>
      <c r="SKP13" s="233"/>
      <c r="SKQ13" s="233"/>
      <c r="SKR13" s="233"/>
      <c r="SKS13" s="233"/>
      <c r="SKT13" s="233"/>
      <c r="SKU13" s="233"/>
      <c r="SKV13" s="233"/>
      <c r="SKW13" s="233"/>
      <c r="SKX13" s="233"/>
      <c r="SKY13" s="233"/>
      <c r="SKZ13" s="233"/>
      <c r="SLA13" s="233"/>
      <c r="SLB13" s="233"/>
      <c r="SLC13" s="233"/>
      <c r="SLD13" s="233"/>
      <c r="SLE13" s="233"/>
      <c r="SLF13" s="233"/>
      <c r="SLG13" s="233"/>
      <c r="SLH13" s="233"/>
      <c r="SLI13" s="233"/>
      <c r="SLJ13" s="233"/>
      <c r="SLK13" s="233"/>
      <c r="SLL13" s="233"/>
      <c r="SLM13" s="233"/>
      <c r="SLN13" s="233"/>
      <c r="SLO13" s="233"/>
      <c r="SLP13" s="233"/>
      <c r="SLQ13" s="233"/>
      <c r="SLR13" s="233"/>
      <c r="SLS13" s="233"/>
      <c r="SLT13" s="233"/>
      <c r="SLU13" s="233"/>
      <c r="SLV13" s="233"/>
      <c r="SLW13" s="233"/>
      <c r="SLX13" s="233"/>
      <c r="SLY13" s="233"/>
      <c r="SLZ13" s="233"/>
      <c r="SMA13" s="233"/>
      <c r="SMB13" s="233"/>
      <c r="SMC13" s="233"/>
      <c r="SMD13" s="233"/>
      <c r="SME13" s="233"/>
      <c r="SMF13" s="233"/>
      <c r="SMG13" s="233"/>
      <c r="SMH13" s="233"/>
      <c r="SMI13" s="233"/>
      <c r="SMJ13" s="233"/>
      <c r="SMK13" s="233"/>
      <c r="SML13" s="233"/>
      <c r="SMM13" s="233"/>
      <c r="SMN13" s="233"/>
      <c r="SMO13" s="233"/>
      <c r="SMP13" s="233"/>
      <c r="SMQ13" s="233"/>
      <c r="SMR13" s="233"/>
      <c r="SMS13" s="233"/>
      <c r="SMT13" s="233"/>
      <c r="SMU13" s="233"/>
      <c r="SMV13" s="233"/>
      <c r="SMW13" s="233"/>
      <c r="SMX13" s="233"/>
      <c r="SMY13" s="233"/>
      <c r="SMZ13" s="233"/>
      <c r="SNA13" s="233"/>
      <c r="SNB13" s="233"/>
      <c r="SNC13" s="233"/>
      <c r="SND13" s="233"/>
      <c r="SNE13" s="233"/>
      <c r="SNF13" s="233"/>
      <c r="SNG13" s="233"/>
      <c r="SNH13" s="233"/>
      <c r="SNI13" s="233"/>
      <c r="SNJ13" s="233"/>
      <c r="SNK13" s="233"/>
      <c r="SNL13" s="233"/>
      <c r="SNM13" s="233"/>
      <c r="SNN13" s="233"/>
      <c r="SNO13" s="233"/>
      <c r="SNP13" s="233"/>
      <c r="SNQ13" s="233"/>
      <c r="SNR13" s="233"/>
      <c r="SNS13" s="233"/>
      <c r="SNT13" s="233"/>
      <c r="SNU13" s="233"/>
      <c r="SNV13" s="233"/>
      <c r="SNW13" s="233"/>
      <c r="SNX13" s="233"/>
      <c r="SNY13" s="233"/>
      <c r="SNZ13" s="233"/>
      <c r="SOA13" s="233"/>
      <c r="SOB13" s="233"/>
      <c r="SOC13" s="233"/>
      <c r="SOD13" s="233"/>
      <c r="SOE13" s="233"/>
      <c r="SOF13" s="233"/>
      <c r="SOG13" s="233"/>
      <c r="SOH13" s="233"/>
      <c r="SOI13" s="233"/>
      <c r="SOJ13" s="233"/>
      <c r="SOK13" s="233"/>
      <c r="SOL13" s="233"/>
      <c r="SOM13" s="233"/>
      <c r="SON13" s="233"/>
      <c r="SOO13" s="233"/>
      <c r="SOP13" s="233"/>
      <c r="SOQ13" s="233"/>
      <c r="SOR13" s="233"/>
      <c r="SOS13" s="233"/>
      <c r="SOT13" s="233"/>
      <c r="SOU13" s="233"/>
      <c r="SOV13" s="233"/>
      <c r="SOW13" s="233"/>
      <c r="SOX13" s="233"/>
      <c r="SOY13" s="233"/>
      <c r="SOZ13" s="233"/>
      <c r="SPA13" s="233"/>
      <c r="SPB13" s="233"/>
      <c r="SPC13" s="233"/>
      <c r="SPD13" s="233"/>
      <c r="SPE13" s="233"/>
      <c r="SPF13" s="233"/>
      <c r="SPG13" s="233"/>
      <c r="SPH13" s="233"/>
      <c r="SPI13" s="233"/>
      <c r="SPJ13" s="233"/>
      <c r="SPK13" s="233"/>
      <c r="SPL13" s="233"/>
      <c r="SPM13" s="233"/>
      <c r="SPN13" s="233"/>
      <c r="SPO13" s="233"/>
      <c r="SPP13" s="233"/>
      <c r="SPQ13" s="233"/>
      <c r="SPR13" s="233"/>
      <c r="SPS13" s="233"/>
      <c r="SPT13" s="233"/>
      <c r="SPU13" s="233"/>
      <c r="SPV13" s="233"/>
      <c r="SPW13" s="233"/>
      <c r="SPX13" s="233"/>
      <c r="SPY13" s="233"/>
      <c r="SPZ13" s="233"/>
      <c r="SQA13" s="233"/>
      <c r="SQB13" s="233"/>
      <c r="SQC13" s="233"/>
      <c r="SQD13" s="233"/>
      <c r="SQE13" s="233"/>
      <c r="SQF13" s="233"/>
      <c r="SQG13" s="233"/>
      <c r="SQH13" s="233"/>
      <c r="SQI13" s="233"/>
      <c r="SQJ13" s="233"/>
      <c r="SQK13" s="233"/>
      <c r="SQL13" s="233"/>
      <c r="SQM13" s="233"/>
      <c r="SQN13" s="233"/>
      <c r="SQO13" s="233"/>
      <c r="SQP13" s="233"/>
      <c r="SQQ13" s="233"/>
      <c r="SQR13" s="233"/>
      <c r="SQS13" s="233"/>
      <c r="SQT13" s="233"/>
      <c r="SQU13" s="233"/>
      <c r="SQV13" s="233"/>
      <c r="SQW13" s="233"/>
      <c r="SQX13" s="233"/>
      <c r="SQY13" s="233"/>
      <c r="SQZ13" s="233"/>
      <c r="SRA13" s="233"/>
      <c r="SRB13" s="233"/>
      <c r="SRC13" s="233"/>
      <c r="SRD13" s="233"/>
      <c r="SRE13" s="233"/>
      <c r="SRF13" s="233"/>
      <c r="SRG13" s="233"/>
      <c r="SRH13" s="233"/>
      <c r="SRI13" s="233"/>
      <c r="SRJ13" s="233"/>
      <c r="SRK13" s="233"/>
      <c r="SRL13" s="233"/>
      <c r="SRM13" s="233"/>
      <c r="SRN13" s="233"/>
      <c r="SRO13" s="233"/>
      <c r="SRP13" s="233"/>
      <c r="SRQ13" s="233"/>
      <c r="SRR13" s="233"/>
      <c r="SRS13" s="233"/>
      <c r="SRT13" s="233"/>
      <c r="SRU13" s="233"/>
      <c r="SRV13" s="233"/>
      <c r="SRW13" s="233"/>
      <c r="SRX13" s="233"/>
      <c r="SRY13" s="233"/>
      <c r="SRZ13" s="233"/>
      <c r="SSA13" s="233"/>
      <c r="SSB13" s="233"/>
      <c r="SSC13" s="233"/>
      <c r="SSD13" s="233"/>
      <c r="SSE13" s="233"/>
      <c r="SSF13" s="233"/>
      <c r="SSG13" s="233"/>
      <c r="SSH13" s="233"/>
      <c r="SSI13" s="233"/>
      <c r="SSJ13" s="233"/>
      <c r="SSK13" s="233"/>
      <c r="SSL13" s="233"/>
      <c r="SSM13" s="233"/>
      <c r="SSN13" s="233"/>
      <c r="SSO13" s="233"/>
      <c r="SSP13" s="233"/>
      <c r="SSQ13" s="233"/>
      <c r="SSR13" s="233"/>
      <c r="SSS13" s="233"/>
      <c r="SST13" s="233"/>
      <c r="SSU13" s="233"/>
      <c r="SSV13" s="233"/>
      <c r="SSW13" s="233"/>
      <c r="SSX13" s="233"/>
      <c r="SSY13" s="233"/>
      <c r="SSZ13" s="233"/>
      <c r="STA13" s="233"/>
      <c r="STB13" s="233"/>
      <c r="STC13" s="233"/>
      <c r="STD13" s="233"/>
      <c r="STE13" s="233"/>
      <c r="STF13" s="233"/>
      <c r="STG13" s="233"/>
      <c r="STH13" s="233"/>
      <c r="STI13" s="233"/>
      <c r="STJ13" s="233"/>
      <c r="STK13" s="233"/>
      <c r="STL13" s="233"/>
      <c r="STM13" s="233"/>
      <c r="STN13" s="233"/>
      <c r="STO13" s="233"/>
      <c r="STP13" s="233"/>
      <c r="STQ13" s="233"/>
      <c r="STR13" s="233"/>
      <c r="STS13" s="233"/>
      <c r="STT13" s="233"/>
      <c r="STU13" s="233"/>
      <c r="STV13" s="233"/>
      <c r="STW13" s="233"/>
      <c r="STX13" s="233"/>
      <c r="STY13" s="233"/>
      <c r="STZ13" s="233"/>
      <c r="SUA13" s="233"/>
      <c r="SUB13" s="233"/>
      <c r="SUC13" s="233"/>
      <c r="SUD13" s="233"/>
      <c r="SUE13" s="233"/>
      <c r="SUF13" s="233"/>
      <c r="SUG13" s="233"/>
      <c r="SUH13" s="233"/>
      <c r="SUI13" s="233"/>
      <c r="SUJ13" s="233"/>
      <c r="SUK13" s="233"/>
      <c r="SUL13" s="233"/>
      <c r="SUM13" s="233"/>
      <c r="SUN13" s="233"/>
      <c r="SUO13" s="233"/>
      <c r="SUP13" s="233"/>
      <c r="SUQ13" s="233"/>
      <c r="SUR13" s="233"/>
      <c r="SUS13" s="233"/>
      <c r="SUT13" s="233"/>
      <c r="SUU13" s="233"/>
      <c r="SUV13" s="233"/>
      <c r="SUW13" s="233"/>
      <c r="SUX13" s="233"/>
      <c r="SUY13" s="233"/>
      <c r="SUZ13" s="233"/>
      <c r="SVA13" s="233"/>
      <c r="SVB13" s="233"/>
      <c r="SVC13" s="233"/>
      <c r="SVD13" s="233"/>
      <c r="SVE13" s="233"/>
      <c r="SVF13" s="233"/>
      <c r="SVG13" s="233"/>
      <c r="SVH13" s="233"/>
      <c r="SVI13" s="233"/>
      <c r="SVJ13" s="233"/>
      <c r="SVK13" s="233"/>
      <c r="SVL13" s="233"/>
      <c r="SVM13" s="233"/>
      <c r="SVN13" s="233"/>
      <c r="SVO13" s="233"/>
      <c r="SVP13" s="233"/>
      <c r="SVQ13" s="233"/>
      <c r="SVR13" s="233"/>
      <c r="SVS13" s="233"/>
      <c r="SVT13" s="233"/>
      <c r="SVU13" s="233"/>
      <c r="SVV13" s="233"/>
      <c r="SVW13" s="233"/>
      <c r="SVX13" s="233"/>
      <c r="SVY13" s="233"/>
      <c r="SVZ13" s="233"/>
      <c r="SWA13" s="233"/>
      <c r="SWB13" s="233"/>
      <c r="SWC13" s="233"/>
      <c r="SWD13" s="233"/>
      <c r="SWE13" s="233"/>
      <c r="SWF13" s="233"/>
      <c r="SWG13" s="233"/>
      <c r="SWH13" s="233"/>
      <c r="SWI13" s="233"/>
      <c r="SWJ13" s="233"/>
      <c r="SWK13" s="233"/>
      <c r="SWL13" s="233"/>
      <c r="SWM13" s="233"/>
      <c r="SWN13" s="233"/>
      <c r="SWO13" s="233"/>
      <c r="SWP13" s="233"/>
      <c r="SWQ13" s="233"/>
      <c r="SWR13" s="233"/>
      <c r="SWS13" s="233"/>
      <c r="SWT13" s="233"/>
      <c r="SWU13" s="233"/>
      <c r="SWV13" s="233"/>
      <c r="SWW13" s="233"/>
      <c r="SWX13" s="233"/>
      <c r="SWY13" s="233"/>
      <c r="SWZ13" s="233"/>
      <c r="SXA13" s="233"/>
      <c r="SXB13" s="233"/>
      <c r="SXC13" s="233"/>
      <c r="SXD13" s="233"/>
      <c r="SXE13" s="233"/>
      <c r="SXF13" s="233"/>
      <c r="SXG13" s="233"/>
      <c r="SXH13" s="233"/>
      <c r="SXI13" s="233"/>
      <c r="SXJ13" s="233"/>
      <c r="SXK13" s="233"/>
      <c r="SXL13" s="233"/>
      <c r="SXM13" s="233"/>
      <c r="SXN13" s="233"/>
      <c r="SXO13" s="233"/>
      <c r="SXP13" s="233"/>
      <c r="SXQ13" s="233"/>
      <c r="SXR13" s="233"/>
      <c r="SXS13" s="233"/>
      <c r="SXT13" s="233"/>
      <c r="SXU13" s="233"/>
      <c r="SXV13" s="233"/>
      <c r="SXW13" s="233"/>
      <c r="SXX13" s="233"/>
      <c r="SXY13" s="233"/>
      <c r="SXZ13" s="233"/>
      <c r="SYA13" s="233"/>
      <c r="SYB13" s="233"/>
      <c r="SYC13" s="233"/>
      <c r="SYD13" s="233"/>
      <c r="SYE13" s="233"/>
      <c r="SYF13" s="233"/>
      <c r="SYG13" s="233"/>
      <c r="SYH13" s="233"/>
      <c r="SYI13" s="233"/>
      <c r="SYJ13" s="233"/>
      <c r="SYK13" s="233"/>
      <c r="SYL13" s="233"/>
      <c r="SYM13" s="233"/>
      <c r="SYN13" s="233"/>
      <c r="SYO13" s="233"/>
      <c r="SYP13" s="233"/>
      <c r="SYQ13" s="233"/>
      <c r="SYR13" s="233"/>
      <c r="SYS13" s="233"/>
      <c r="SYT13" s="233"/>
      <c r="SYU13" s="233"/>
      <c r="SYV13" s="233"/>
      <c r="SYW13" s="233"/>
      <c r="SYX13" s="233"/>
      <c r="SYY13" s="233"/>
      <c r="SYZ13" s="233"/>
      <c r="SZA13" s="233"/>
      <c r="SZB13" s="233"/>
      <c r="SZC13" s="233"/>
      <c r="SZD13" s="233"/>
      <c r="SZE13" s="233"/>
      <c r="SZF13" s="233"/>
      <c r="SZG13" s="233"/>
      <c r="SZH13" s="233"/>
      <c r="SZI13" s="233"/>
      <c r="SZJ13" s="233"/>
      <c r="SZK13" s="233"/>
      <c r="SZL13" s="233"/>
      <c r="SZM13" s="233"/>
      <c r="SZN13" s="233"/>
      <c r="SZO13" s="233"/>
      <c r="SZP13" s="233"/>
      <c r="SZQ13" s="233"/>
      <c r="SZR13" s="233"/>
      <c r="SZS13" s="233"/>
      <c r="SZT13" s="233"/>
      <c r="SZU13" s="233"/>
      <c r="SZV13" s="233"/>
      <c r="SZW13" s="233"/>
      <c r="SZX13" s="233"/>
      <c r="SZY13" s="233"/>
      <c r="SZZ13" s="233"/>
      <c r="TAA13" s="233"/>
      <c r="TAB13" s="233"/>
      <c r="TAC13" s="233"/>
      <c r="TAD13" s="233"/>
      <c r="TAE13" s="233"/>
      <c r="TAF13" s="233"/>
      <c r="TAG13" s="233"/>
      <c r="TAH13" s="233"/>
      <c r="TAI13" s="233"/>
      <c r="TAJ13" s="233"/>
      <c r="TAK13" s="233"/>
      <c r="TAL13" s="233"/>
      <c r="TAM13" s="233"/>
      <c r="TAN13" s="233"/>
      <c r="TAO13" s="233"/>
      <c r="TAP13" s="233"/>
      <c r="TAQ13" s="233"/>
      <c r="TAR13" s="233"/>
      <c r="TAS13" s="233"/>
      <c r="TAT13" s="233"/>
      <c r="TAU13" s="233"/>
      <c r="TAV13" s="233"/>
      <c r="TAW13" s="233"/>
      <c r="TAX13" s="233"/>
      <c r="TAY13" s="233"/>
      <c r="TAZ13" s="233"/>
      <c r="TBA13" s="233"/>
      <c r="TBB13" s="233"/>
      <c r="TBC13" s="233"/>
      <c r="TBD13" s="233"/>
      <c r="TBE13" s="233"/>
      <c r="TBF13" s="233"/>
      <c r="TBG13" s="233"/>
      <c r="TBH13" s="233"/>
      <c r="TBI13" s="233"/>
      <c r="TBJ13" s="233"/>
      <c r="TBK13" s="233"/>
      <c r="TBL13" s="233"/>
      <c r="TBM13" s="233"/>
      <c r="TBN13" s="233"/>
      <c r="TBO13" s="233"/>
      <c r="TBP13" s="233"/>
      <c r="TBQ13" s="233"/>
      <c r="TBR13" s="233"/>
      <c r="TBS13" s="233"/>
      <c r="TBT13" s="233"/>
      <c r="TBU13" s="233"/>
      <c r="TBV13" s="233"/>
      <c r="TBW13" s="233"/>
      <c r="TBX13" s="233"/>
      <c r="TBY13" s="233"/>
      <c r="TBZ13" s="233"/>
      <c r="TCA13" s="233"/>
      <c r="TCB13" s="233"/>
      <c r="TCC13" s="233"/>
      <c r="TCD13" s="233"/>
      <c r="TCE13" s="233"/>
      <c r="TCF13" s="233"/>
      <c r="TCG13" s="233"/>
      <c r="TCH13" s="233"/>
      <c r="TCI13" s="233"/>
      <c r="TCJ13" s="233"/>
      <c r="TCK13" s="233"/>
      <c r="TCL13" s="233"/>
      <c r="TCM13" s="233"/>
      <c r="TCN13" s="233"/>
      <c r="TCO13" s="233"/>
      <c r="TCP13" s="233"/>
      <c r="TCQ13" s="233"/>
      <c r="TCR13" s="233"/>
      <c r="TCS13" s="233"/>
      <c r="TCT13" s="233"/>
      <c r="TCU13" s="233"/>
      <c r="TCV13" s="233"/>
      <c r="TCW13" s="233"/>
      <c r="TCX13" s="233"/>
      <c r="TCY13" s="233"/>
      <c r="TCZ13" s="233"/>
      <c r="TDA13" s="233"/>
      <c r="TDB13" s="233"/>
      <c r="TDC13" s="233"/>
      <c r="TDD13" s="233"/>
      <c r="TDE13" s="233"/>
      <c r="TDF13" s="233"/>
      <c r="TDG13" s="233"/>
      <c r="TDH13" s="233"/>
      <c r="TDI13" s="233"/>
      <c r="TDJ13" s="233"/>
      <c r="TDK13" s="233"/>
      <c r="TDL13" s="233"/>
      <c r="TDM13" s="233"/>
      <c r="TDN13" s="233"/>
      <c r="TDO13" s="233"/>
      <c r="TDP13" s="233"/>
      <c r="TDQ13" s="233"/>
      <c r="TDR13" s="233"/>
      <c r="TDS13" s="233"/>
      <c r="TDT13" s="233"/>
      <c r="TDU13" s="233"/>
      <c r="TDV13" s="233"/>
      <c r="TDW13" s="233"/>
      <c r="TDX13" s="233"/>
      <c r="TDY13" s="233"/>
      <c r="TDZ13" s="233"/>
      <c r="TEA13" s="233"/>
      <c r="TEB13" s="233"/>
      <c r="TEC13" s="233"/>
      <c r="TED13" s="233"/>
      <c r="TEE13" s="233"/>
      <c r="TEF13" s="233"/>
      <c r="TEG13" s="233"/>
      <c r="TEH13" s="233"/>
      <c r="TEI13" s="233"/>
      <c r="TEJ13" s="233"/>
      <c r="TEK13" s="233"/>
      <c r="TEL13" s="233"/>
      <c r="TEM13" s="233"/>
      <c r="TEN13" s="233"/>
      <c r="TEO13" s="233"/>
      <c r="TEP13" s="233"/>
      <c r="TEQ13" s="233"/>
      <c r="TER13" s="233"/>
      <c r="TES13" s="233"/>
      <c r="TET13" s="233"/>
      <c r="TEU13" s="233"/>
      <c r="TEV13" s="233"/>
      <c r="TEW13" s="233"/>
      <c r="TEX13" s="233"/>
      <c r="TEY13" s="233"/>
      <c r="TEZ13" s="233"/>
      <c r="TFA13" s="233"/>
      <c r="TFB13" s="233"/>
      <c r="TFC13" s="233"/>
      <c r="TFD13" s="233"/>
      <c r="TFE13" s="233"/>
      <c r="TFF13" s="233"/>
      <c r="TFG13" s="233"/>
      <c r="TFH13" s="233"/>
      <c r="TFI13" s="233"/>
      <c r="TFJ13" s="233"/>
      <c r="TFK13" s="233"/>
      <c r="TFL13" s="233"/>
      <c r="TFM13" s="233"/>
      <c r="TFN13" s="233"/>
      <c r="TFO13" s="233"/>
      <c r="TFP13" s="233"/>
      <c r="TFQ13" s="233"/>
      <c r="TFR13" s="233"/>
      <c r="TFS13" s="233"/>
      <c r="TFT13" s="233"/>
      <c r="TFU13" s="233"/>
      <c r="TFV13" s="233"/>
      <c r="TFW13" s="233"/>
      <c r="TFX13" s="233"/>
      <c r="TFY13" s="233"/>
      <c r="TFZ13" s="233"/>
      <c r="TGA13" s="233"/>
      <c r="TGB13" s="233"/>
      <c r="TGC13" s="233"/>
      <c r="TGD13" s="233"/>
      <c r="TGE13" s="233"/>
      <c r="TGF13" s="233"/>
      <c r="TGG13" s="233"/>
      <c r="TGH13" s="233"/>
      <c r="TGI13" s="233"/>
      <c r="TGJ13" s="233"/>
      <c r="TGK13" s="233"/>
      <c r="TGL13" s="233"/>
      <c r="TGM13" s="233"/>
      <c r="TGN13" s="233"/>
      <c r="TGO13" s="233"/>
      <c r="TGP13" s="233"/>
      <c r="TGQ13" s="233"/>
      <c r="TGR13" s="233"/>
      <c r="TGS13" s="233"/>
      <c r="TGT13" s="233"/>
      <c r="TGU13" s="233"/>
      <c r="TGV13" s="233"/>
      <c r="TGW13" s="233"/>
      <c r="TGX13" s="233"/>
      <c r="TGY13" s="233"/>
      <c r="TGZ13" s="233"/>
      <c r="THA13" s="233"/>
      <c r="THB13" s="233"/>
      <c r="THC13" s="233"/>
      <c r="THD13" s="233"/>
      <c r="THE13" s="233"/>
      <c r="THF13" s="233"/>
      <c r="THG13" s="233"/>
      <c r="THH13" s="233"/>
      <c r="THI13" s="233"/>
      <c r="THJ13" s="233"/>
      <c r="THK13" s="233"/>
      <c r="THL13" s="233"/>
      <c r="THM13" s="233"/>
      <c r="THN13" s="233"/>
      <c r="THO13" s="233"/>
      <c r="THP13" s="233"/>
      <c r="THQ13" s="233"/>
      <c r="THR13" s="233"/>
      <c r="THS13" s="233"/>
      <c r="THT13" s="233"/>
      <c r="THU13" s="233"/>
      <c r="THV13" s="233"/>
      <c r="THW13" s="233"/>
      <c r="THX13" s="233"/>
      <c r="THY13" s="233"/>
      <c r="THZ13" s="233"/>
      <c r="TIA13" s="233"/>
      <c r="TIB13" s="233"/>
      <c r="TIC13" s="233"/>
      <c r="TID13" s="233"/>
      <c r="TIE13" s="233"/>
      <c r="TIF13" s="233"/>
      <c r="TIG13" s="233"/>
      <c r="TIH13" s="233"/>
      <c r="TII13" s="233"/>
      <c r="TIJ13" s="233"/>
      <c r="TIK13" s="233"/>
      <c r="TIL13" s="233"/>
      <c r="TIM13" s="233"/>
      <c r="TIN13" s="233"/>
      <c r="TIO13" s="233"/>
      <c r="TIP13" s="233"/>
      <c r="TIQ13" s="233"/>
      <c r="TIR13" s="233"/>
      <c r="TIS13" s="233"/>
      <c r="TIT13" s="233"/>
      <c r="TIU13" s="233"/>
      <c r="TIV13" s="233"/>
      <c r="TIW13" s="233"/>
      <c r="TIX13" s="233"/>
      <c r="TIY13" s="233"/>
      <c r="TIZ13" s="233"/>
      <c r="TJA13" s="233"/>
      <c r="TJB13" s="233"/>
      <c r="TJC13" s="233"/>
      <c r="TJD13" s="233"/>
      <c r="TJE13" s="233"/>
      <c r="TJF13" s="233"/>
      <c r="TJG13" s="233"/>
      <c r="TJH13" s="233"/>
      <c r="TJI13" s="233"/>
      <c r="TJJ13" s="233"/>
      <c r="TJK13" s="233"/>
      <c r="TJL13" s="233"/>
      <c r="TJM13" s="233"/>
      <c r="TJN13" s="233"/>
      <c r="TJO13" s="233"/>
      <c r="TJP13" s="233"/>
      <c r="TJQ13" s="233"/>
      <c r="TJR13" s="233"/>
      <c r="TJS13" s="233"/>
      <c r="TJT13" s="233"/>
      <c r="TJU13" s="233"/>
      <c r="TJV13" s="233"/>
      <c r="TJW13" s="233"/>
      <c r="TJX13" s="233"/>
      <c r="TJY13" s="233"/>
      <c r="TJZ13" s="233"/>
      <c r="TKA13" s="233"/>
      <c r="TKB13" s="233"/>
      <c r="TKC13" s="233"/>
      <c r="TKD13" s="233"/>
      <c r="TKE13" s="233"/>
      <c r="TKF13" s="233"/>
      <c r="TKG13" s="233"/>
      <c r="TKH13" s="233"/>
      <c r="TKI13" s="233"/>
      <c r="TKJ13" s="233"/>
      <c r="TKK13" s="233"/>
      <c r="TKL13" s="233"/>
      <c r="TKM13" s="233"/>
      <c r="TKN13" s="233"/>
      <c r="TKO13" s="233"/>
      <c r="TKP13" s="233"/>
      <c r="TKQ13" s="233"/>
      <c r="TKR13" s="233"/>
      <c r="TKS13" s="233"/>
      <c r="TKT13" s="233"/>
      <c r="TKU13" s="233"/>
      <c r="TKV13" s="233"/>
      <c r="TKW13" s="233"/>
      <c r="TKX13" s="233"/>
      <c r="TKY13" s="233"/>
      <c r="TKZ13" s="233"/>
      <c r="TLA13" s="233"/>
      <c r="TLB13" s="233"/>
      <c r="TLC13" s="233"/>
      <c r="TLD13" s="233"/>
      <c r="TLE13" s="233"/>
      <c r="TLF13" s="233"/>
      <c r="TLG13" s="233"/>
      <c r="TLH13" s="233"/>
      <c r="TLI13" s="233"/>
      <c r="TLJ13" s="233"/>
      <c r="TLK13" s="233"/>
      <c r="TLL13" s="233"/>
      <c r="TLM13" s="233"/>
      <c r="TLN13" s="233"/>
      <c r="TLO13" s="233"/>
      <c r="TLP13" s="233"/>
      <c r="TLQ13" s="233"/>
      <c r="TLR13" s="233"/>
      <c r="TLS13" s="233"/>
      <c r="TLT13" s="233"/>
      <c r="TLU13" s="233"/>
      <c r="TLV13" s="233"/>
      <c r="TLW13" s="233"/>
      <c r="TLX13" s="233"/>
      <c r="TLY13" s="233"/>
      <c r="TLZ13" s="233"/>
      <c r="TMA13" s="233"/>
      <c r="TMB13" s="233"/>
      <c r="TMC13" s="233"/>
      <c r="TMD13" s="233"/>
      <c r="TME13" s="233"/>
      <c r="TMF13" s="233"/>
      <c r="TMG13" s="233"/>
      <c r="TMH13" s="233"/>
      <c r="TMI13" s="233"/>
      <c r="TMJ13" s="233"/>
      <c r="TMK13" s="233"/>
      <c r="TML13" s="233"/>
      <c r="TMM13" s="233"/>
      <c r="TMN13" s="233"/>
      <c r="TMO13" s="233"/>
      <c r="TMP13" s="233"/>
      <c r="TMQ13" s="233"/>
      <c r="TMR13" s="233"/>
      <c r="TMS13" s="233"/>
      <c r="TMT13" s="233"/>
      <c r="TMU13" s="233"/>
      <c r="TMV13" s="233"/>
      <c r="TMW13" s="233"/>
      <c r="TMX13" s="233"/>
      <c r="TMY13" s="233"/>
      <c r="TMZ13" s="233"/>
      <c r="TNA13" s="233"/>
      <c r="TNB13" s="233"/>
      <c r="TNC13" s="233"/>
      <c r="TND13" s="233"/>
      <c r="TNE13" s="233"/>
      <c r="TNF13" s="233"/>
      <c r="TNG13" s="233"/>
      <c r="TNH13" s="233"/>
      <c r="TNI13" s="233"/>
      <c r="TNJ13" s="233"/>
      <c r="TNK13" s="233"/>
      <c r="TNL13" s="233"/>
      <c r="TNM13" s="233"/>
      <c r="TNN13" s="233"/>
      <c r="TNO13" s="233"/>
      <c r="TNP13" s="233"/>
      <c r="TNQ13" s="233"/>
      <c r="TNR13" s="233"/>
      <c r="TNS13" s="233"/>
      <c r="TNT13" s="233"/>
      <c r="TNU13" s="233"/>
      <c r="TNV13" s="233"/>
      <c r="TNW13" s="233"/>
      <c r="TNX13" s="233"/>
      <c r="TNY13" s="233"/>
      <c r="TNZ13" s="233"/>
      <c r="TOA13" s="233"/>
      <c r="TOB13" s="233"/>
      <c r="TOC13" s="233"/>
      <c r="TOD13" s="233"/>
      <c r="TOE13" s="233"/>
      <c r="TOF13" s="233"/>
      <c r="TOG13" s="233"/>
      <c r="TOH13" s="233"/>
      <c r="TOI13" s="233"/>
      <c r="TOJ13" s="233"/>
      <c r="TOK13" s="233"/>
      <c r="TOL13" s="233"/>
      <c r="TOM13" s="233"/>
      <c r="TON13" s="233"/>
      <c r="TOO13" s="233"/>
      <c r="TOP13" s="233"/>
      <c r="TOQ13" s="233"/>
      <c r="TOR13" s="233"/>
      <c r="TOS13" s="233"/>
      <c r="TOT13" s="233"/>
      <c r="TOU13" s="233"/>
      <c r="TOV13" s="233"/>
      <c r="TOW13" s="233"/>
      <c r="TOX13" s="233"/>
      <c r="TOY13" s="233"/>
      <c r="TOZ13" s="233"/>
      <c r="TPA13" s="233"/>
      <c r="TPB13" s="233"/>
      <c r="TPC13" s="233"/>
      <c r="TPD13" s="233"/>
      <c r="TPE13" s="233"/>
      <c r="TPF13" s="233"/>
      <c r="TPG13" s="233"/>
      <c r="TPH13" s="233"/>
      <c r="TPI13" s="233"/>
      <c r="TPJ13" s="233"/>
      <c r="TPK13" s="233"/>
      <c r="TPL13" s="233"/>
      <c r="TPM13" s="233"/>
      <c r="TPN13" s="233"/>
      <c r="TPO13" s="233"/>
      <c r="TPP13" s="233"/>
      <c r="TPQ13" s="233"/>
      <c r="TPR13" s="233"/>
      <c r="TPS13" s="233"/>
      <c r="TPT13" s="233"/>
      <c r="TPU13" s="233"/>
      <c r="TPV13" s="233"/>
      <c r="TPW13" s="233"/>
      <c r="TPX13" s="233"/>
      <c r="TPY13" s="233"/>
      <c r="TPZ13" s="233"/>
      <c r="TQA13" s="233"/>
      <c r="TQB13" s="233"/>
      <c r="TQC13" s="233"/>
      <c r="TQD13" s="233"/>
      <c r="TQE13" s="233"/>
      <c r="TQF13" s="233"/>
      <c r="TQG13" s="233"/>
      <c r="TQH13" s="233"/>
      <c r="TQI13" s="233"/>
      <c r="TQJ13" s="233"/>
      <c r="TQK13" s="233"/>
      <c r="TQL13" s="233"/>
      <c r="TQM13" s="233"/>
      <c r="TQN13" s="233"/>
      <c r="TQO13" s="233"/>
      <c r="TQP13" s="233"/>
      <c r="TQQ13" s="233"/>
      <c r="TQR13" s="233"/>
      <c r="TQS13" s="233"/>
      <c r="TQT13" s="233"/>
      <c r="TQU13" s="233"/>
      <c r="TQV13" s="233"/>
      <c r="TQW13" s="233"/>
      <c r="TQX13" s="233"/>
      <c r="TQY13" s="233"/>
      <c r="TQZ13" s="233"/>
      <c r="TRA13" s="233"/>
      <c r="TRB13" s="233"/>
      <c r="TRC13" s="233"/>
      <c r="TRD13" s="233"/>
      <c r="TRE13" s="233"/>
      <c r="TRF13" s="233"/>
      <c r="TRG13" s="233"/>
      <c r="TRH13" s="233"/>
      <c r="TRI13" s="233"/>
      <c r="TRJ13" s="233"/>
      <c r="TRK13" s="233"/>
      <c r="TRL13" s="233"/>
      <c r="TRM13" s="233"/>
      <c r="TRN13" s="233"/>
      <c r="TRO13" s="233"/>
      <c r="TRP13" s="233"/>
      <c r="TRQ13" s="233"/>
      <c r="TRR13" s="233"/>
      <c r="TRS13" s="233"/>
      <c r="TRT13" s="233"/>
      <c r="TRU13" s="233"/>
      <c r="TRV13" s="233"/>
      <c r="TRW13" s="233"/>
      <c r="TRX13" s="233"/>
      <c r="TRY13" s="233"/>
      <c r="TRZ13" s="233"/>
      <c r="TSA13" s="233"/>
      <c r="TSB13" s="233"/>
      <c r="TSC13" s="233"/>
      <c r="TSD13" s="233"/>
      <c r="TSE13" s="233"/>
      <c r="TSF13" s="233"/>
      <c r="TSG13" s="233"/>
      <c r="TSH13" s="233"/>
      <c r="TSI13" s="233"/>
      <c r="TSJ13" s="233"/>
      <c r="TSK13" s="233"/>
      <c r="TSL13" s="233"/>
      <c r="TSM13" s="233"/>
      <c r="TSN13" s="233"/>
      <c r="TSO13" s="233"/>
      <c r="TSP13" s="233"/>
      <c r="TSQ13" s="233"/>
      <c r="TSR13" s="233"/>
      <c r="TSS13" s="233"/>
      <c r="TST13" s="233"/>
      <c r="TSU13" s="233"/>
      <c r="TSV13" s="233"/>
      <c r="TSW13" s="233"/>
      <c r="TSX13" s="233"/>
      <c r="TSY13" s="233"/>
      <c r="TSZ13" s="233"/>
      <c r="TTA13" s="233"/>
      <c r="TTB13" s="233"/>
      <c r="TTC13" s="233"/>
      <c r="TTD13" s="233"/>
      <c r="TTE13" s="233"/>
      <c r="TTF13" s="233"/>
      <c r="TTG13" s="233"/>
      <c r="TTH13" s="233"/>
      <c r="TTI13" s="233"/>
      <c r="TTJ13" s="233"/>
      <c r="TTK13" s="233"/>
      <c r="TTL13" s="233"/>
      <c r="TTM13" s="233"/>
      <c r="TTN13" s="233"/>
      <c r="TTO13" s="233"/>
      <c r="TTP13" s="233"/>
      <c r="TTQ13" s="233"/>
      <c r="TTR13" s="233"/>
      <c r="TTS13" s="233"/>
      <c r="TTT13" s="233"/>
      <c r="TTU13" s="233"/>
      <c r="TTV13" s="233"/>
      <c r="TTW13" s="233"/>
      <c r="TTX13" s="233"/>
      <c r="TTY13" s="233"/>
      <c r="TTZ13" s="233"/>
      <c r="TUA13" s="233"/>
      <c r="TUB13" s="233"/>
      <c r="TUC13" s="233"/>
      <c r="TUD13" s="233"/>
      <c r="TUE13" s="233"/>
      <c r="TUF13" s="233"/>
      <c r="TUG13" s="233"/>
      <c r="TUH13" s="233"/>
      <c r="TUI13" s="233"/>
      <c r="TUJ13" s="233"/>
      <c r="TUK13" s="233"/>
      <c r="TUL13" s="233"/>
      <c r="TUM13" s="233"/>
      <c r="TUN13" s="233"/>
      <c r="TUO13" s="233"/>
      <c r="TUP13" s="233"/>
      <c r="TUQ13" s="233"/>
      <c r="TUR13" s="233"/>
      <c r="TUS13" s="233"/>
      <c r="TUT13" s="233"/>
      <c r="TUU13" s="233"/>
      <c r="TUV13" s="233"/>
      <c r="TUW13" s="233"/>
      <c r="TUX13" s="233"/>
      <c r="TUY13" s="233"/>
      <c r="TUZ13" s="233"/>
      <c r="TVA13" s="233"/>
      <c r="TVB13" s="233"/>
      <c r="TVC13" s="233"/>
      <c r="TVD13" s="233"/>
      <c r="TVE13" s="233"/>
      <c r="TVF13" s="233"/>
      <c r="TVG13" s="233"/>
      <c r="TVH13" s="233"/>
      <c r="TVI13" s="233"/>
      <c r="TVJ13" s="233"/>
      <c r="TVK13" s="233"/>
      <c r="TVL13" s="233"/>
      <c r="TVM13" s="233"/>
      <c r="TVN13" s="233"/>
      <c r="TVO13" s="233"/>
      <c r="TVP13" s="233"/>
      <c r="TVQ13" s="233"/>
      <c r="TVR13" s="233"/>
      <c r="TVS13" s="233"/>
      <c r="TVT13" s="233"/>
      <c r="TVU13" s="233"/>
      <c r="TVV13" s="233"/>
      <c r="TVW13" s="233"/>
      <c r="TVX13" s="233"/>
      <c r="TVY13" s="233"/>
      <c r="TVZ13" s="233"/>
      <c r="TWA13" s="233"/>
      <c r="TWB13" s="233"/>
      <c r="TWC13" s="233"/>
      <c r="TWD13" s="233"/>
      <c r="TWE13" s="233"/>
      <c r="TWF13" s="233"/>
      <c r="TWG13" s="233"/>
      <c r="TWH13" s="233"/>
      <c r="TWI13" s="233"/>
      <c r="TWJ13" s="233"/>
      <c r="TWK13" s="233"/>
      <c r="TWL13" s="233"/>
      <c r="TWM13" s="233"/>
      <c r="TWN13" s="233"/>
      <c r="TWO13" s="233"/>
      <c r="TWP13" s="233"/>
      <c r="TWQ13" s="233"/>
      <c r="TWR13" s="233"/>
      <c r="TWS13" s="233"/>
      <c r="TWT13" s="233"/>
      <c r="TWU13" s="233"/>
      <c r="TWV13" s="233"/>
      <c r="TWW13" s="233"/>
      <c r="TWX13" s="233"/>
      <c r="TWY13" s="233"/>
      <c r="TWZ13" s="233"/>
      <c r="TXA13" s="233"/>
      <c r="TXB13" s="233"/>
      <c r="TXC13" s="233"/>
      <c r="TXD13" s="233"/>
      <c r="TXE13" s="233"/>
      <c r="TXF13" s="233"/>
      <c r="TXG13" s="233"/>
      <c r="TXH13" s="233"/>
      <c r="TXI13" s="233"/>
      <c r="TXJ13" s="233"/>
      <c r="TXK13" s="233"/>
      <c r="TXL13" s="233"/>
      <c r="TXM13" s="233"/>
      <c r="TXN13" s="233"/>
      <c r="TXO13" s="233"/>
      <c r="TXP13" s="233"/>
      <c r="TXQ13" s="233"/>
      <c r="TXR13" s="233"/>
      <c r="TXS13" s="233"/>
      <c r="TXT13" s="233"/>
      <c r="TXU13" s="233"/>
      <c r="TXV13" s="233"/>
      <c r="TXW13" s="233"/>
      <c r="TXX13" s="233"/>
      <c r="TXY13" s="233"/>
      <c r="TXZ13" s="233"/>
      <c r="TYA13" s="233"/>
      <c r="TYB13" s="233"/>
      <c r="TYC13" s="233"/>
      <c r="TYD13" s="233"/>
      <c r="TYE13" s="233"/>
      <c r="TYF13" s="233"/>
      <c r="TYG13" s="233"/>
      <c r="TYH13" s="233"/>
      <c r="TYI13" s="233"/>
      <c r="TYJ13" s="233"/>
      <c r="TYK13" s="233"/>
      <c r="TYL13" s="233"/>
      <c r="TYM13" s="233"/>
      <c r="TYN13" s="233"/>
      <c r="TYO13" s="233"/>
      <c r="TYP13" s="233"/>
      <c r="TYQ13" s="233"/>
      <c r="TYR13" s="233"/>
      <c r="TYS13" s="233"/>
      <c r="TYT13" s="233"/>
      <c r="TYU13" s="233"/>
      <c r="TYV13" s="233"/>
      <c r="TYW13" s="233"/>
      <c r="TYX13" s="233"/>
      <c r="TYY13" s="233"/>
      <c r="TYZ13" s="233"/>
      <c r="TZA13" s="233"/>
      <c r="TZB13" s="233"/>
      <c r="TZC13" s="233"/>
      <c r="TZD13" s="233"/>
      <c r="TZE13" s="233"/>
      <c r="TZF13" s="233"/>
      <c r="TZG13" s="233"/>
      <c r="TZH13" s="233"/>
      <c r="TZI13" s="233"/>
      <c r="TZJ13" s="233"/>
      <c r="TZK13" s="233"/>
      <c r="TZL13" s="233"/>
      <c r="TZM13" s="233"/>
      <c r="TZN13" s="233"/>
      <c r="TZO13" s="233"/>
      <c r="TZP13" s="233"/>
      <c r="TZQ13" s="233"/>
      <c r="TZR13" s="233"/>
      <c r="TZS13" s="233"/>
      <c r="TZT13" s="233"/>
      <c r="TZU13" s="233"/>
      <c r="TZV13" s="233"/>
      <c r="TZW13" s="233"/>
      <c r="TZX13" s="233"/>
      <c r="TZY13" s="233"/>
      <c r="TZZ13" s="233"/>
      <c r="UAA13" s="233"/>
      <c r="UAB13" s="233"/>
      <c r="UAC13" s="233"/>
      <c r="UAD13" s="233"/>
      <c r="UAE13" s="233"/>
      <c r="UAF13" s="233"/>
      <c r="UAG13" s="233"/>
      <c r="UAH13" s="233"/>
      <c r="UAI13" s="233"/>
      <c r="UAJ13" s="233"/>
      <c r="UAK13" s="233"/>
      <c r="UAL13" s="233"/>
      <c r="UAM13" s="233"/>
      <c r="UAN13" s="233"/>
      <c r="UAO13" s="233"/>
      <c r="UAP13" s="233"/>
      <c r="UAQ13" s="233"/>
      <c r="UAR13" s="233"/>
      <c r="UAS13" s="233"/>
      <c r="UAT13" s="233"/>
      <c r="UAU13" s="233"/>
      <c r="UAV13" s="233"/>
      <c r="UAW13" s="233"/>
      <c r="UAX13" s="233"/>
      <c r="UAY13" s="233"/>
      <c r="UAZ13" s="233"/>
      <c r="UBA13" s="233"/>
      <c r="UBB13" s="233"/>
      <c r="UBC13" s="233"/>
      <c r="UBD13" s="233"/>
      <c r="UBE13" s="233"/>
      <c r="UBF13" s="233"/>
      <c r="UBG13" s="233"/>
      <c r="UBH13" s="233"/>
      <c r="UBI13" s="233"/>
      <c r="UBJ13" s="233"/>
      <c r="UBK13" s="233"/>
      <c r="UBL13" s="233"/>
      <c r="UBM13" s="233"/>
      <c r="UBN13" s="233"/>
      <c r="UBO13" s="233"/>
      <c r="UBP13" s="233"/>
      <c r="UBQ13" s="233"/>
      <c r="UBR13" s="233"/>
      <c r="UBS13" s="233"/>
      <c r="UBT13" s="233"/>
      <c r="UBU13" s="233"/>
      <c r="UBV13" s="233"/>
      <c r="UBW13" s="233"/>
      <c r="UBX13" s="233"/>
      <c r="UBY13" s="233"/>
      <c r="UBZ13" s="233"/>
      <c r="UCA13" s="233"/>
      <c r="UCB13" s="233"/>
      <c r="UCC13" s="233"/>
      <c r="UCD13" s="233"/>
      <c r="UCE13" s="233"/>
      <c r="UCF13" s="233"/>
      <c r="UCG13" s="233"/>
      <c r="UCH13" s="233"/>
      <c r="UCI13" s="233"/>
      <c r="UCJ13" s="233"/>
      <c r="UCK13" s="233"/>
      <c r="UCL13" s="233"/>
      <c r="UCM13" s="233"/>
      <c r="UCN13" s="233"/>
      <c r="UCO13" s="233"/>
      <c r="UCP13" s="233"/>
      <c r="UCQ13" s="233"/>
      <c r="UCR13" s="233"/>
      <c r="UCS13" s="233"/>
      <c r="UCT13" s="233"/>
      <c r="UCU13" s="233"/>
      <c r="UCV13" s="233"/>
      <c r="UCW13" s="233"/>
      <c r="UCX13" s="233"/>
      <c r="UCY13" s="233"/>
      <c r="UCZ13" s="233"/>
      <c r="UDA13" s="233"/>
      <c r="UDB13" s="233"/>
      <c r="UDC13" s="233"/>
      <c r="UDD13" s="233"/>
      <c r="UDE13" s="233"/>
      <c r="UDF13" s="233"/>
      <c r="UDG13" s="233"/>
      <c r="UDH13" s="233"/>
      <c r="UDI13" s="233"/>
      <c r="UDJ13" s="233"/>
      <c r="UDK13" s="233"/>
      <c r="UDL13" s="233"/>
      <c r="UDM13" s="233"/>
      <c r="UDN13" s="233"/>
      <c r="UDO13" s="233"/>
      <c r="UDP13" s="233"/>
      <c r="UDQ13" s="233"/>
      <c r="UDR13" s="233"/>
      <c r="UDS13" s="233"/>
      <c r="UDT13" s="233"/>
      <c r="UDU13" s="233"/>
      <c r="UDV13" s="233"/>
      <c r="UDW13" s="233"/>
      <c r="UDX13" s="233"/>
      <c r="UDY13" s="233"/>
      <c r="UDZ13" s="233"/>
      <c r="UEA13" s="233"/>
      <c r="UEB13" s="233"/>
      <c r="UEC13" s="233"/>
      <c r="UED13" s="233"/>
      <c r="UEE13" s="233"/>
      <c r="UEF13" s="233"/>
      <c r="UEG13" s="233"/>
      <c r="UEH13" s="233"/>
      <c r="UEI13" s="233"/>
      <c r="UEJ13" s="233"/>
      <c r="UEK13" s="233"/>
      <c r="UEL13" s="233"/>
      <c r="UEM13" s="233"/>
      <c r="UEN13" s="233"/>
      <c r="UEO13" s="233"/>
      <c r="UEP13" s="233"/>
      <c r="UEQ13" s="233"/>
      <c r="UER13" s="233"/>
      <c r="UES13" s="233"/>
      <c r="UET13" s="233"/>
      <c r="UEU13" s="233"/>
      <c r="UEV13" s="233"/>
      <c r="UEW13" s="233"/>
      <c r="UEX13" s="233"/>
      <c r="UEY13" s="233"/>
      <c r="UEZ13" s="233"/>
      <c r="UFA13" s="233"/>
      <c r="UFB13" s="233"/>
      <c r="UFC13" s="233"/>
      <c r="UFD13" s="233"/>
      <c r="UFE13" s="233"/>
      <c r="UFF13" s="233"/>
      <c r="UFG13" s="233"/>
      <c r="UFH13" s="233"/>
      <c r="UFI13" s="233"/>
      <c r="UFJ13" s="233"/>
      <c r="UFK13" s="233"/>
      <c r="UFL13" s="233"/>
      <c r="UFM13" s="233"/>
      <c r="UFN13" s="233"/>
      <c r="UFO13" s="233"/>
      <c r="UFP13" s="233"/>
      <c r="UFQ13" s="233"/>
      <c r="UFR13" s="233"/>
      <c r="UFS13" s="233"/>
      <c r="UFT13" s="233"/>
      <c r="UFU13" s="233"/>
      <c r="UFV13" s="233"/>
      <c r="UFW13" s="233"/>
      <c r="UFX13" s="233"/>
      <c r="UFY13" s="233"/>
      <c r="UFZ13" s="233"/>
      <c r="UGA13" s="233"/>
      <c r="UGB13" s="233"/>
      <c r="UGC13" s="233"/>
      <c r="UGD13" s="233"/>
      <c r="UGE13" s="233"/>
      <c r="UGF13" s="233"/>
      <c r="UGG13" s="233"/>
      <c r="UGH13" s="233"/>
      <c r="UGI13" s="233"/>
      <c r="UGJ13" s="233"/>
      <c r="UGK13" s="233"/>
      <c r="UGL13" s="233"/>
      <c r="UGM13" s="233"/>
      <c r="UGN13" s="233"/>
      <c r="UGO13" s="233"/>
      <c r="UGP13" s="233"/>
      <c r="UGQ13" s="233"/>
      <c r="UGR13" s="233"/>
      <c r="UGS13" s="233"/>
      <c r="UGT13" s="233"/>
      <c r="UGU13" s="233"/>
      <c r="UGV13" s="233"/>
      <c r="UGW13" s="233"/>
      <c r="UGX13" s="233"/>
      <c r="UGY13" s="233"/>
      <c r="UGZ13" s="233"/>
      <c r="UHA13" s="233"/>
      <c r="UHB13" s="233"/>
      <c r="UHC13" s="233"/>
      <c r="UHD13" s="233"/>
      <c r="UHE13" s="233"/>
      <c r="UHF13" s="233"/>
      <c r="UHG13" s="233"/>
      <c r="UHH13" s="233"/>
      <c r="UHI13" s="233"/>
      <c r="UHJ13" s="233"/>
      <c r="UHK13" s="233"/>
      <c r="UHL13" s="233"/>
      <c r="UHM13" s="233"/>
      <c r="UHN13" s="233"/>
      <c r="UHO13" s="233"/>
      <c r="UHP13" s="233"/>
      <c r="UHQ13" s="233"/>
      <c r="UHR13" s="233"/>
      <c r="UHS13" s="233"/>
      <c r="UHT13" s="233"/>
      <c r="UHU13" s="233"/>
      <c r="UHV13" s="233"/>
      <c r="UHW13" s="233"/>
      <c r="UHX13" s="233"/>
      <c r="UHY13" s="233"/>
      <c r="UHZ13" s="233"/>
      <c r="UIA13" s="233"/>
      <c r="UIB13" s="233"/>
      <c r="UIC13" s="233"/>
      <c r="UID13" s="233"/>
      <c r="UIE13" s="233"/>
      <c r="UIF13" s="233"/>
      <c r="UIG13" s="233"/>
      <c r="UIH13" s="233"/>
      <c r="UII13" s="233"/>
      <c r="UIJ13" s="233"/>
      <c r="UIK13" s="233"/>
      <c r="UIL13" s="233"/>
      <c r="UIM13" s="233"/>
      <c r="UIN13" s="233"/>
      <c r="UIO13" s="233"/>
      <c r="UIP13" s="233"/>
      <c r="UIQ13" s="233"/>
      <c r="UIR13" s="233"/>
      <c r="UIS13" s="233"/>
      <c r="UIT13" s="233"/>
      <c r="UIU13" s="233"/>
      <c r="UIV13" s="233"/>
      <c r="UIW13" s="233"/>
      <c r="UIX13" s="233"/>
      <c r="UIY13" s="233"/>
      <c r="UIZ13" s="233"/>
      <c r="UJA13" s="233"/>
      <c r="UJB13" s="233"/>
      <c r="UJC13" s="233"/>
      <c r="UJD13" s="233"/>
      <c r="UJE13" s="233"/>
      <c r="UJF13" s="233"/>
      <c r="UJG13" s="233"/>
      <c r="UJH13" s="233"/>
      <c r="UJI13" s="233"/>
      <c r="UJJ13" s="233"/>
      <c r="UJK13" s="233"/>
      <c r="UJL13" s="233"/>
      <c r="UJM13" s="233"/>
      <c r="UJN13" s="233"/>
      <c r="UJO13" s="233"/>
      <c r="UJP13" s="233"/>
      <c r="UJQ13" s="233"/>
      <c r="UJR13" s="233"/>
      <c r="UJS13" s="233"/>
      <c r="UJT13" s="233"/>
      <c r="UJU13" s="233"/>
      <c r="UJV13" s="233"/>
      <c r="UJW13" s="233"/>
      <c r="UJX13" s="233"/>
      <c r="UJY13" s="233"/>
      <c r="UJZ13" s="233"/>
      <c r="UKA13" s="233"/>
      <c r="UKB13" s="233"/>
      <c r="UKC13" s="233"/>
      <c r="UKD13" s="233"/>
      <c r="UKE13" s="233"/>
      <c r="UKF13" s="233"/>
      <c r="UKG13" s="233"/>
      <c r="UKH13" s="233"/>
      <c r="UKI13" s="233"/>
      <c r="UKJ13" s="233"/>
      <c r="UKK13" s="233"/>
      <c r="UKL13" s="233"/>
      <c r="UKM13" s="233"/>
      <c r="UKN13" s="233"/>
      <c r="UKO13" s="233"/>
      <c r="UKP13" s="233"/>
      <c r="UKQ13" s="233"/>
      <c r="UKR13" s="233"/>
      <c r="UKS13" s="233"/>
      <c r="UKT13" s="233"/>
      <c r="UKU13" s="233"/>
      <c r="UKV13" s="233"/>
      <c r="UKW13" s="233"/>
      <c r="UKX13" s="233"/>
      <c r="UKY13" s="233"/>
      <c r="UKZ13" s="233"/>
      <c r="ULA13" s="233"/>
      <c r="ULB13" s="233"/>
      <c r="ULC13" s="233"/>
      <c r="ULD13" s="233"/>
      <c r="ULE13" s="233"/>
      <c r="ULF13" s="233"/>
      <c r="ULG13" s="233"/>
      <c r="ULH13" s="233"/>
      <c r="ULI13" s="233"/>
      <c r="ULJ13" s="233"/>
      <c r="ULK13" s="233"/>
      <c r="ULL13" s="233"/>
      <c r="ULM13" s="233"/>
      <c r="ULN13" s="233"/>
      <c r="ULO13" s="233"/>
      <c r="ULP13" s="233"/>
      <c r="ULQ13" s="233"/>
      <c r="ULR13" s="233"/>
      <c r="ULS13" s="233"/>
      <c r="ULT13" s="233"/>
      <c r="ULU13" s="233"/>
      <c r="ULV13" s="233"/>
      <c r="ULW13" s="233"/>
      <c r="ULX13" s="233"/>
      <c r="ULY13" s="233"/>
      <c r="ULZ13" s="233"/>
      <c r="UMA13" s="233"/>
      <c r="UMB13" s="233"/>
      <c r="UMC13" s="233"/>
      <c r="UMD13" s="233"/>
      <c r="UME13" s="233"/>
      <c r="UMF13" s="233"/>
      <c r="UMG13" s="233"/>
      <c r="UMH13" s="233"/>
      <c r="UMI13" s="233"/>
      <c r="UMJ13" s="233"/>
      <c r="UMK13" s="233"/>
      <c r="UML13" s="233"/>
      <c r="UMM13" s="233"/>
      <c r="UMN13" s="233"/>
      <c r="UMO13" s="233"/>
      <c r="UMP13" s="233"/>
      <c r="UMQ13" s="233"/>
      <c r="UMR13" s="233"/>
      <c r="UMS13" s="233"/>
      <c r="UMT13" s="233"/>
      <c r="UMU13" s="233"/>
      <c r="UMV13" s="233"/>
      <c r="UMW13" s="233"/>
      <c r="UMX13" s="233"/>
      <c r="UMY13" s="233"/>
      <c r="UMZ13" s="233"/>
      <c r="UNA13" s="233"/>
      <c r="UNB13" s="233"/>
      <c r="UNC13" s="233"/>
      <c r="UND13" s="233"/>
      <c r="UNE13" s="233"/>
      <c r="UNF13" s="233"/>
      <c r="UNG13" s="233"/>
      <c r="UNH13" s="233"/>
      <c r="UNI13" s="233"/>
      <c r="UNJ13" s="233"/>
      <c r="UNK13" s="233"/>
      <c r="UNL13" s="233"/>
      <c r="UNM13" s="233"/>
      <c r="UNN13" s="233"/>
      <c r="UNO13" s="233"/>
      <c r="UNP13" s="233"/>
      <c r="UNQ13" s="233"/>
      <c r="UNR13" s="233"/>
      <c r="UNS13" s="233"/>
      <c r="UNT13" s="233"/>
      <c r="UNU13" s="233"/>
      <c r="UNV13" s="233"/>
      <c r="UNW13" s="233"/>
      <c r="UNX13" s="233"/>
      <c r="UNY13" s="233"/>
      <c r="UNZ13" s="233"/>
      <c r="UOA13" s="233"/>
      <c r="UOB13" s="233"/>
      <c r="UOC13" s="233"/>
      <c r="UOD13" s="233"/>
      <c r="UOE13" s="233"/>
      <c r="UOF13" s="233"/>
      <c r="UOG13" s="233"/>
      <c r="UOH13" s="233"/>
      <c r="UOI13" s="233"/>
      <c r="UOJ13" s="233"/>
      <c r="UOK13" s="233"/>
      <c r="UOL13" s="233"/>
      <c r="UOM13" s="233"/>
      <c r="UON13" s="233"/>
      <c r="UOO13" s="233"/>
      <c r="UOP13" s="233"/>
      <c r="UOQ13" s="233"/>
      <c r="UOR13" s="233"/>
      <c r="UOS13" s="233"/>
      <c r="UOT13" s="233"/>
      <c r="UOU13" s="233"/>
      <c r="UOV13" s="233"/>
      <c r="UOW13" s="233"/>
      <c r="UOX13" s="233"/>
      <c r="UOY13" s="233"/>
      <c r="UOZ13" s="233"/>
      <c r="UPA13" s="233"/>
      <c r="UPB13" s="233"/>
      <c r="UPC13" s="233"/>
      <c r="UPD13" s="233"/>
      <c r="UPE13" s="233"/>
      <c r="UPF13" s="233"/>
      <c r="UPG13" s="233"/>
      <c r="UPH13" s="233"/>
      <c r="UPI13" s="233"/>
      <c r="UPJ13" s="233"/>
      <c r="UPK13" s="233"/>
      <c r="UPL13" s="233"/>
      <c r="UPM13" s="233"/>
      <c r="UPN13" s="233"/>
      <c r="UPO13" s="233"/>
      <c r="UPP13" s="233"/>
      <c r="UPQ13" s="233"/>
      <c r="UPR13" s="233"/>
      <c r="UPS13" s="233"/>
      <c r="UPT13" s="233"/>
      <c r="UPU13" s="233"/>
      <c r="UPV13" s="233"/>
      <c r="UPW13" s="233"/>
      <c r="UPX13" s="233"/>
      <c r="UPY13" s="233"/>
      <c r="UPZ13" s="233"/>
      <c r="UQA13" s="233"/>
      <c r="UQB13" s="233"/>
      <c r="UQC13" s="233"/>
      <c r="UQD13" s="233"/>
      <c r="UQE13" s="233"/>
      <c r="UQF13" s="233"/>
      <c r="UQG13" s="233"/>
      <c r="UQH13" s="233"/>
      <c r="UQI13" s="233"/>
      <c r="UQJ13" s="233"/>
      <c r="UQK13" s="233"/>
      <c r="UQL13" s="233"/>
      <c r="UQM13" s="233"/>
      <c r="UQN13" s="233"/>
      <c r="UQO13" s="233"/>
      <c r="UQP13" s="233"/>
      <c r="UQQ13" s="233"/>
      <c r="UQR13" s="233"/>
      <c r="UQS13" s="233"/>
      <c r="UQT13" s="233"/>
      <c r="UQU13" s="233"/>
      <c r="UQV13" s="233"/>
      <c r="UQW13" s="233"/>
      <c r="UQX13" s="233"/>
      <c r="UQY13" s="233"/>
      <c r="UQZ13" s="233"/>
      <c r="URA13" s="233"/>
      <c r="URB13" s="233"/>
      <c r="URC13" s="233"/>
      <c r="URD13" s="233"/>
      <c r="URE13" s="233"/>
      <c r="URF13" s="233"/>
      <c r="URG13" s="233"/>
      <c r="URH13" s="233"/>
      <c r="URI13" s="233"/>
      <c r="URJ13" s="233"/>
      <c r="URK13" s="233"/>
      <c r="URL13" s="233"/>
      <c r="URM13" s="233"/>
      <c r="URN13" s="233"/>
      <c r="URO13" s="233"/>
      <c r="URP13" s="233"/>
      <c r="URQ13" s="233"/>
      <c r="URR13" s="233"/>
      <c r="URS13" s="233"/>
      <c r="URT13" s="233"/>
      <c r="URU13" s="233"/>
      <c r="URV13" s="233"/>
      <c r="URW13" s="233"/>
      <c r="URX13" s="233"/>
      <c r="URY13" s="233"/>
      <c r="URZ13" s="233"/>
      <c r="USA13" s="233"/>
      <c r="USB13" s="233"/>
      <c r="USC13" s="233"/>
      <c r="USD13" s="233"/>
      <c r="USE13" s="233"/>
      <c r="USF13" s="233"/>
      <c r="USG13" s="233"/>
      <c r="USH13" s="233"/>
      <c r="USI13" s="233"/>
      <c r="USJ13" s="233"/>
      <c r="USK13" s="233"/>
      <c r="USL13" s="233"/>
      <c r="USM13" s="233"/>
      <c r="USN13" s="233"/>
      <c r="USO13" s="233"/>
      <c r="USP13" s="233"/>
      <c r="USQ13" s="233"/>
      <c r="USR13" s="233"/>
      <c r="USS13" s="233"/>
      <c r="UST13" s="233"/>
      <c r="USU13" s="233"/>
      <c r="USV13" s="233"/>
      <c r="USW13" s="233"/>
      <c r="USX13" s="233"/>
      <c r="USY13" s="233"/>
      <c r="USZ13" s="233"/>
      <c r="UTA13" s="233"/>
      <c r="UTB13" s="233"/>
      <c r="UTC13" s="233"/>
      <c r="UTD13" s="233"/>
      <c r="UTE13" s="233"/>
      <c r="UTF13" s="233"/>
      <c r="UTG13" s="233"/>
      <c r="UTH13" s="233"/>
      <c r="UTI13" s="233"/>
      <c r="UTJ13" s="233"/>
      <c r="UTK13" s="233"/>
      <c r="UTL13" s="233"/>
      <c r="UTM13" s="233"/>
      <c r="UTN13" s="233"/>
      <c r="UTO13" s="233"/>
      <c r="UTP13" s="233"/>
      <c r="UTQ13" s="233"/>
      <c r="UTR13" s="233"/>
      <c r="UTS13" s="233"/>
      <c r="UTT13" s="233"/>
      <c r="UTU13" s="233"/>
      <c r="UTV13" s="233"/>
      <c r="UTW13" s="233"/>
      <c r="UTX13" s="233"/>
      <c r="UTY13" s="233"/>
      <c r="UTZ13" s="233"/>
      <c r="UUA13" s="233"/>
      <c r="UUB13" s="233"/>
      <c r="UUC13" s="233"/>
      <c r="UUD13" s="233"/>
      <c r="UUE13" s="233"/>
      <c r="UUF13" s="233"/>
      <c r="UUG13" s="233"/>
      <c r="UUH13" s="233"/>
      <c r="UUI13" s="233"/>
      <c r="UUJ13" s="233"/>
      <c r="UUK13" s="233"/>
      <c r="UUL13" s="233"/>
      <c r="UUM13" s="233"/>
      <c r="UUN13" s="233"/>
      <c r="UUO13" s="233"/>
      <c r="UUP13" s="233"/>
      <c r="UUQ13" s="233"/>
      <c r="UUR13" s="233"/>
      <c r="UUS13" s="233"/>
      <c r="UUT13" s="233"/>
      <c r="UUU13" s="233"/>
      <c r="UUV13" s="233"/>
      <c r="UUW13" s="233"/>
      <c r="UUX13" s="233"/>
      <c r="UUY13" s="233"/>
      <c r="UUZ13" s="233"/>
      <c r="UVA13" s="233"/>
      <c r="UVB13" s="233"/>
      <c r="UVC13" s="233"/>
      <c r="UVD13" s="233"/>
      <c r="UVE13" s="233"/>
      <c r="UVF13" s="233"/>
      <c r="UVG13" s="233"/>
      <c r="UVH13" s="233"/>
      <c r="UVI13" s="233"/>
      <c r="UVJ13" s="233"/>
      <c r="UVK13" s="233"/>
      <c r="UVL13" s="233"/>
      <c r="UVM13" s="233"/>
      <c r="UVN13" s="233"/>
      <c r="UVO13" s="233"/>
      <c r="UVP13" s="233"/>
      <c r="UVQ13" s="233"/>
      <c r="UVR13" s="233"/>
      <c r="UVS13" s="233"/>
      <c r="UVT13" s="233"/>
      <c r="UVU13" s="233"/>
      <c r="UVV13" s="233"/>
      <c r="UVW13" s="233"/>
      <c r="UVX13" s="233"/>
      <c r="UVY13" s="233"/>
      <c r="UVZ13" s="233"/>
      <c r="UWA13" s="233"/>
      <c r="UWB13" s="233"/>
      <c r="UWC13" s="233"/>
      <c r="UWD13" s="233"/>
      <c r="UWE13" s="233"/>
      <c r="UWF13" s="233"/>
      <c r="UWG13" s="233"/>
      <c r="UWH13" s="233"/>
      <c r="UWI13" s="233"/>
      <c r="UWJ13" s="233"/>
      <c r="UWK13" s="233"/>
      <c r="UWL13" s="233"/>
      <c r="UWM13" s="233"/>
      <c r="UWN13" s="233"/>
      <c r="UWO13" s="233"/>
      <c r="UWP13" s="233"/>
      <c r="UWQ13" s="233"/>
      <c r="UWR13" s="233"/>
      <c r="UWS13" s="233"/>
      <c r="UWT13" s="233"/>
      <c r="UWU13" s="233"/>
      <c r="UWV13" s="233"/>
      <c r="UWW13" s="233"/>
      <c r="UWX13" s="233"/>
      <c r="UWY13" s="233"/>
      <c r="UWZ13" s="233"/>
      <c r="UXA13" s="233"/>
      <c r="UXB13" s="233"/>
      <c r="UXC13" s="233"/>
      <c r="UXD13" s="233"/>
      <c r="UXE13" s="233"/>
      <c r="UXF13" s="233"/>
      <c r="UXG13" s="233"/>
      <c r="UXH13" s="233"/>
      <c r="UXI13" s="233"/>
      <c r="UXJ13" s="233"/>
      <c r="UXK13" s="233"/>
      <c r="UXL13" s="233"/>
      <c r="UXM13" s="233"/>
      <c r="UXN13" s="233"/>
      <c r="UXO13" s="233"/>
      <c r="UXP13" s="233"/>
      <c r="UXQ13" s="233"/>
      <c r="UXR13" s="233"/>
      <c r="UXS13" s="233"/>
      <c r="UXT13" s="233"/>
      <c r="UXU13" s="233"/>
      <c r="UXV13" s="233"/>
      <c r="UXW13" s="233"/>
      <c r="UXX13" s="233"/>
      <c r="UXY13" s="233"/>
      <c r="UXZ13" s="233"/>
      <c r="UYA13" s="233"/>
      <c r="UYB13" s="233"/>
      <c r="UYC13" s="233"/>
      <c r="UYD13" s="233"/>
      <c r="UYE13" s="233"/>
      <c r="UYF13" s="233"/>
      <c r="UYG13" s="233"/>
      <c r="UYH13" s="233"/>
      <c r="UYI13" s="233"/>
      <c r="UYJ13" s="233"/>
      <c r="UYK13" s="233"/>
      <c r="UYL13" s="233"/>
      <c r="UYM13" s="233"/>
      <c r="UYN13" s="233"/>
      <c r="UYO13" s="233"/>
      <c r="UYP13" s="233"/>
      <c r="UYQ13" s="233"/>
      <c r="UYR13" s="233"/>
      <c r="UYS13" s="233"/>
      <c r="UYT13" s="233"/>
      <c r="UYU13" s="233"/>
      <c r="UYV13" s="233"/>
      <c r="UYW13" s="233"/>
      <c r="UYX13" s="233"/>
      <c r="UYY13" s="233"/>
      <c r="UYZ13" s="233"/>
      <c r="UZA13" s="233"/>
      <c r="UZB13" s="233"/>
      <c r="UZC13" s="233"/>
      <c r="UZD13" s="233"/>
      <c r="UZE13" s="233"/>
      <c r="UZF13" s="233"/>
      <c r="UZG13" s="233"/>
      <c r="UZH13" s="233"/>
      <c r="UZI13" s="233"/>
      <c r="UZJ13" s="233"/>
      <c r="UZK13" s="233"/>
      <c r="UZL13" s="233"/>
      <c r="UZM13" s="233"/>
      <c r="UZN13" s="233"/>
      <c r="UZO13" s="233"/>
      <c r="UZP13" s="233"/>
      <c r="UZQ13" s="233"/>
      <c r="UZR13" s="233"/>
      <c r="UZS13" s="233"/>
      <c r="UZT13" s="233"/>
      <c r="UZU13" s="233"/>
      <c r="UZV13" s="233"/>
      <c r="UZW13" s="233"/>
      <c r="UZX13" s="233"/>
      <c r="UZY13" s="233"/>
      <c r="UZZ13" s="233"/>
      <c r="VAA13" s="233"/>
      <c r="VAB13" s="233"/>
      <c r="VAC13" s="233"/>
      <c r="VAD13" s="233"/>
      <c r="VAE13" s="233"/>
      <c r="VAF13" s="233"/>
      <c r="VAG13" s="233"/>
      <c r="VAH13" s="233"/>
      <c r="VAI13" s="233"/>
      <c r="VAJ13" s="233"/>
      <c r="VAK13" s="233"/>
      <c r="VAL13" s="233"/>
      <c r="VAM13" s="233"/>
      <c r="VAN13" s="233"/>
      <c r="VAO13" s="233"/>
      <c r="VAP13" s="233"/>
      <c r="VAQ13" s="233"/>
      <c r="VAR13" s="233"/>
      <c r="VAS13" s="233"/>
      <c r="VAT13" s="233"/>
      <c r="VAU13" s="233"/>
      <c r="VAV13" s="233"/>
      <c r="VAW13" s="233"/>
      <c r="VAX13" s="233"/>
      <c r="VAY13" s="233"/>
      <c r="VAZ13" s="233"/>
      <c r="VBA13" s="233"/>
      <c r="VBB13" s="233"/>
      <c r="VBC13" s="233"/>
      <c r="VBD13" s="233"/>
      <c r="VBE13" s="233"/>
      <c r="VBF13" s="233"/>
      <c r="VBG13" s="233"/>
      <c r="VBH13" s="233"/>
      <c r="VBI13" s="233"/>
      <c r="VBJ13" s="233"/>
      <c r="VBK13" s="233"/>
      <c r="VBL13" s="233"/>
      <c r="VBM13" s="233"/>
      <c r="VBN13" s="233"/>
      <c r="VBO13" s="233"/>
      <c r="VBP13" s="233"/>
      <c r="VBQ13" s="233"/>
      <c r="VBR13" s="233"/>
      <c r="VBS13" s="233"/>
      <c r="VBT13" s="233"/>
      <c r="VBU13" s="233"/>
      <c r="VBV13" s="233"/>
      <c r="VBW13" s="233"/>
      <c r="VBX13" s="233"/>
      <c r="VBY13" s="233"/>
      <c r="VBZ13" s="233"/>
      <c r="VCA13" s="233"/>
      <c r="VCB13" s="233"/>
      <c r="VCC13" s="233"/>
      <c r="VCD13" s="233"/>
      <c r="VCE13" s="233"/>
      <c r="VCF13" s="233"/>
      <c r="VCG13" s="233"/>
      <c r="VCH13" s="233"/>
      <c r="VCI13" s="233"/>
      <c r="VCJ13" s="233"/>
      <c r="VCK13" s="233"/>
      <c r="VCL13" s="233"/>
      <c r="VCM13" s="233"/>
      <c r="VCN13" s="233"/>
      <c r="VCO13" s="233"/>
      <c r="VCP13" s="233"/>
      <c r="VCQ13" s="233"/>
      <c r="VCR13" s="233"/>
      <c r="VCS13" s="233"/>
      <c r="VCT13" s="233"/>
      <c r="VCU13" s="233"/>
      <c r="VCV13" s="233"/>
      <c r="VCW13" s="233"/>
      <c r="VCX13" s="233"/>
      <c r="VCY13" s="233"/>
      <c r="VCZ13" s="233"/>
      <c r="VDA13" s="233"/>
      <c r="VDB13" s="233"/>
      <c r="VDC13" s="233"/>
      <c r="VDD13" s="233"/>
      <c r="VDE13" s="233"/>
      <c r="VDF13" s="233"/>
      <c r="VDG13" s="233"/>
      <c r="VDH13" s="233"/>
      <c r="VDI13" s="233"/>
      <c r="VDJ13" s="233"/>
      <c r="VDK13" s="233"/>
      <c r="VDL13" s="233"/>
      <c r="VDM13" s="233"/>
      <c r="VDN13" s="233"/>
      <c r="VDO13" s="233"/>
      <c r="VDP13" s="233"/>
      <c r="VDQ13" s="233"/>
      <c r="VDR13" s="233"/>
      <c r="VDS13" s="233"/>
      <c r="VDT13" s="233"/>
      <c r="VDU13" s="233"/>
      <c r="VDV13" s="233"/>
      <c r="VDW13" s="233"/>
      <c r="VDX13" s="233"/>
      <c r="VDY13" s="233"/>
      <c r="VDZ13" s="233"/>
      <c r="VEA13" s="233"/>
      <c r="VEB13" s="233"/>
      <c r="VEC13" s="233"/>
      <c r="VED13" s="233"/>
      <c r="VEE13" s="233"/>
      <c r="VEF13" s="233"/>
      <c r="VEG13" s="233"/>
      <c r="VEH13" s="233"/>
      <c r="VEI13" s="233"/>
      <c r="VEJ13" s="233"/>
      <c r="VEK13" s="233"/>
      <c r="VEL13" s="233"/>
      <c r="VEM13" s="233"/>
      <c r="VEN13" s="233"/>
      <c r="VEO13" s="233"/>
      <c r="VEP13" s="233"/>
      <c r="VEQ13" s="233"/>
      <c r="VER13" s="233"/>
      <c r="VES13" s="233"/>
      <c r="VET13" s="233"/>
      <c r="VEU13" s="233"/>
      <c r="VEV13" s="233"/>
      <c r="VEW13" s="233"/>
      <c r="VEX13" s="233"/>
      <c r="VEY13" s="233"/>
      <c r="VEZ13" s="233"/>
      <c r="VFA13" s="233"/>
      <c r="VFB13" s="233"/>
      <c r="VFC13" s="233"/>
      <c r="VFD13" s="233"/>
      <c r="VFE13" s="233"/>
      <c r="VFF13" s="233"/>
      <c r="VFG13" s="233"/>
      <c r="VFH13" s="233"/>
      <c r="VFI13" s="233"/>
      <c r="VFJ13" s="233"/>
      <c r="VFK13" s="233"/>
      <c r="VFL13" s="233"/>
      <c r="VFM13" s="233"/>
      <c r="VFN13" s="233"/>
      <c r="VFO13" s="233"/>
      <c r="VFP13" s="233"/>
      <c r="VFQ13" s="233"/>
      <c r="VFR13" s="233"/>
      <c r="VFS13" s="233"/>
      <c r="VFT13" s="233"/>
      <c r="VFU13" s="233"/>
      <c r="VFV13" s="233"/>
      <c r="VFW13" s="233"/>
      <c r="VFX13" s="233"/>
      <c r="VFY13" s="233"/>
      <c r="VFZ13" s="233"/>
      <c r="VGA13" s="233"/>
      <c r="VGB13" s="233"/>
      <c r="VGC13" s="233"/>
      <c r="VGD13" s="233"/>
      <c r="VGE13" s="233"/>
      <c r="VGF13" s="233"/>
      <c r="VGG13" s="233"/>
      <c r="VGH13" s="233"/>
      <c r="VGI13" s="233"/>
      <c r="VGJ13" s="233"/>
      <c r="VGK13" s="233"/>
      <c r="VGL13" s="233"/>
      <c r="VGM13" s="233"/>
      <c r="VGN13" s="233"/>
      <c r="VGO13" s="233"/>
      <c r="VGP13" s="233"/>
      <c r="VGQ13" s="233"/>
      <c r="VGR13" s="233"/>
      <c r="VGS13" s="233"/>
      <c r="VGT13" s="233"/>
      <c r="VGU13" s="233"/>
      <c r="VGV13" s="233"/>
      <c r="VGW13" s="233"/>
      <c r="VGX13" s="233"/>
      <c r="VGY13" s="233"/>
      <c r="VGZ13" s="233"/>
      <c r="VHA13" s="233"/>
      <c r="VHB13" s="233"/>
      <c r="VHC13" s="233"/>
      <c r="VHD13" s="233"/>
      <c r="VHE13" s="233"/>
      <c r="VHF13" s="233"/>
      <c r="VHG13" s="233"/>
      <c r="VHH13" s="233"/>
      <c r="VHI13" s="233"/>
      <c r="VHJ13" s="233"/>
      <c r="VHK13" s="233"/>
      <c r="VHL13" s="233"/>
      <c r="VHM13" s="233"/>
      <c r="VHN13" s="233"/>
      <c r="VHO13" s="233"/>
      <c r="VHP13" s="233"/>
      <c r="VHQ13" s="233"/>
      <c r="VHR13" s="233"/>
      <c r="VHS13" s="233"/>
      <c r="VHT13" s="233"/>
      <c r="VHU13" s="233"/>
      <c r="VHV13" s="233"/>
      <c r="VHW13" s="233"/>
      <c r="VHX13" s="233"/>
      <c r="VHY13" s="233"/>
      <c r="VHZ13" s="233"/>
      <c r="VIA13" s="233"/>
      <c r="VIB13" s="233"/>
      <c r="VIC13" s="233"/>
      <c r="VID13" s="233"/>
      <c r="VIE13" s="233"/>
      <c r="VIF13" s="233"/>
      <c r="VIG13" s="233"/>
      <c r="VIH13" s="233"/>
      <c r="VII13" s="233"/>
      <c r="VIJ13" s="233"/>
      <c r="VIK13" s="233"/>
      <c r="VIL13" s="233"/>
      <c r="VIM13" s="233"/>
      <c r="VIN13" s="233"/>
      <c r="VIO13" s="233"/>
      <c r="VIP13" s="233"/>
      <c r="VIQ13" s="233"/>
      <c r="VIR13" s="233"/>
      <c r="VIS13" s="233"/>
      <c r="VIT13" s="233"/>
      <c r="VIU13" s="233"/>
      <c r="VIV13" s="233"/>
      <c r="VIW13" s="233"/>
      <c r="VIX13" s="233"/>
      <c r="VIY13" s="233"/>
      <c r="VIZ13" s="233"/>
      <c r="VJA13" s="233"/>
      <c r="VJB13" s="233"/>
      <c r="VJC13" s="233"/>
      <c r="VJD13" s="233"/>
      <c r="VJE13" s="233"/>
      <c r="VJF13" s="233"/>
      <c r="VJG13" s="233"/>
      <c r="VJH13" s="233"/>
      <c r="VJI13" s="233"/>
      <c r="VJJ13" s="233"/>
      <c r="VJK13" s="233"/>
      <c r="VJL13" s="233"/>
      <c r="VJM13" s="233"/>
      <c r="VJN13" s="233"/>
      <c r="VJO13" s="233"/>
      <c r="VJP13" s="233"/>
      <c r="VJQ13" s="233"/>
      <c r="VJR13" s="233"/>
      <c r="VJS13" s="233"/>
      <c r="VJT13" s="233"/>
      <c r="VJU13" s="233"/>
      <c r="VJV13" s="233"/>
      <c r="VJW13" s="233"/>
      <c r="VJX13" s="233"/>
      <c r="VJY13" s="233"/>
      <c r="VJZ13" s="233"/>
      <c r="VKA13" s="233"/>
      <c r="VKB13" s="233"/>
      <c r="VKC13" s="233"/>
      <c r="VKD13" s="233"/>
      <c r="VKE13" s="233"/>
      <c r="VKF13" s="233"/>
      <c r="VKG13" s="233"/>
      <c r="VKH13" s="233"/>
      <c r="VKI13" s="233"/>
      <c r="VKJ13" s="233"/>
      <c r="VKK13" s="233"/>
      <c r="VKL13" s="233"/>
      <c r="VKM13" s="233"/>
      <c r="VKN13" s="233"/>
      <c r="VKO13" s="233"/>
      <c r="VKP13" s="233"/>
      <c r="VKQ13" s="233"/>
      <c r="VKR13" s="233"/>
      <c r="VKS13" s="233"/>
      <c r="VKT13" s="233"/>
      <c r="VKU13" s="233"/>
      <c r="VKV13" s="233"/>
      <c r="VKW13" s="233"/>
      <c r="VKX13" s="233"/>
      <c r="VKY13" s="233"/>
      <c r="VKZ13" s="233"/>
      <c r="VLA13" s="233"/>
      <c r="VLB13" s="233"/>
      <c r="VLC13" s="233"/>
      <c r="VLD13" s="233"/>
      <c r="VLE13" s="233"/>
      <c r="VLF13" s="233"/>
      <c r="VLG13" s="233"/>
      <c r="VLH13" s="233"/>
      <c r="VLI13" s="233"/>
      <c r="VLJ13" s="233"/>
      <c r="VLK13" s="233"/>
      <c r="VLL13" s="233"/>
      <c r="VLM13" s="233"/>
      <c r="VLN13" s="233"/>
      <c r="VLO13" s="233"/>
      <c r="VLP13" s="233"/>
      <c r="VLQ13" s="233"/>
      <c r="VLR13" s="233"/>
      <c r="VLS13" s="233"/>
      <c r="VLT13" s="233"/>
      <c r="VLU13" s="233"/>
      <c r="VLV13" s="233"/>
      <c r="VLW13" s="233"/>
      <c r="VLX13" s="233"/>
      <c r="VLY13" s="233"/>
      <c r="VLZ13" s="233"/>
      <c r="VMA13" s="233"/>
      <c r="VMB13" s="233"/>
      <c r="VMC13" s="233"/>
      <c r="VMD13" s="233"/>
      <c r="VME13" s="233"/>
      <c r="VMF13" s="233"/>
      <c r="VMG13" s="233"/>
      <c r="VMH13" s="233"/>
      <c r="VMI13" s="233"/>
      <c r="VMJ13" s="233"/>
      <c r="VMK13" s="233"/>
      <c r="VML13" s="233"/>
      <c r="VMM13" s="233"/>
      <c r="VMN13" s="233"/>
      <c r="VMO13" s="233"/>
      <c r="VMP13" s="233"/>
      <c r="VMQ13" s="233"/>
      <c r="VMR13" s="233"/>
      <c r="VMS13" s="233"/>
      <c r="VMT13" s="233"/>
      <c r="VMU13" s="233"/>
      <c r="VMV13" s="233"/>
      <c r="VMW13" s="233"/>
      <c r="VMX13" s="233"/>
      <c r="VMY13" s="233"/>
      <c r="VMZ13" s="233"/>
      <c r="VNA13" s="233"/>
      <c r="VNB13" s="233"/>
      <c r="VNC13" s="233"/>
      <c r="VND13" s="233"/>
      <c r="VNE13" s="233"/>
      <c r="VNF13" s="233"/>
      <c r="VNG13" s="233"/>
      <c r="VNH13" s="233"/>
      <c r="VNI13" s="233"/>
      <c r="VNJ13" s="233"/>
      <c r="VNK13" s="233"/>
      <c r="VNL13" s="233"/>
      <c r="VNM13" s="233"/>
      <c r="VNN13" s="233"/>
      <c r="VNO13" s="233"/>
      <c r="VNP13" s="233"/>
      <c r="VNQ13" s="233"/>
      <c r="VNR13" s="233"/>
      <c r="VNS13" s="233"/>
      <c r="VNT13" s="233"/>
      <c r="VNU13" s="233"/>
      <c r="VNV13" s="233"/>
      <c r="VNW13" s="233"/>
      <c r="VNX13" s="233"/>
      <c r="VNY13" s="233"/>
      <c r="VNZ13" s="233"/>
      <c r="VOA13" s="233"/>
      <c r="VOB13" s="233"/>
      <c r="VOC13" s="233"/>
      <c r="VOD13" s="233"/>
      <c r="VOE13" s="233"/>
      <c r="VOF13" s="233"/>
      <c r="VOG13" s="233"/>
      <c r="VOH13" s="233"/>
      <c r="VOI13" s="233"/>
      <c r="VOJ13" s="233"/>
      <c r="VOK13" s="233"/>
      <c r="VOL13" s="233"/>
      <c r="VOM13" s="233"/>
      <c r="VON13" s="233"/>
      <c r="VOO13" s="233"/>
      <c r="VOP13" s="233"/>
      <c r="VOQ13" s="233"/>
      <c r="VOR13" s="233"/>
      <c r="VOS13" s="233"/>
      <c r="VOT13" s="233"/>
      <c r="VOU13" s="233"/>
      <c r="VOV13" s="233"/>
      <c r="VOW13" s="233"/>
      <c r="VOX13" s="233"/>
      <c r="VOY13" s="233"/>
      <c r="VOZ13" s="233"/>
      <c r="VPA13" s="233"/>
      <c r="VPB13" s="233"/>
      <c r="VPC13" s="233"/>
      <c r="VPD13" s="233"/>
      <c r="VPE13" s="233"/>
      <c r="VPF13" s="233"/>
      <c r="VPG13" s="233"/>
      <c r="VPH13" s="233"/>
      <c r="VPI13" s="233"/>
      <c r="VPJ13" s="233"/>
      <c r="VPK13" s="233"/>
      <c r="VPL13" s="233"/>
      <c r="VPM13" s="233"/>
      <c r="VPN13" s="233"/>
      <c r="VPO13" s="233"/>
      <c r="VPP13" s="233"/>
      <c r="VPQ13" s="233"/>
      <c r="VPR13" s="233"/>
      <c r="VPS13" s="233"/>
      <c r="VPT13" s="233"/>
      <c r="VPU13" s="233"/>
      <c r="VPV13" s="233"/>
      <c r="VPW13" s="233"/>
      <c r="VPX13" s="233"/>
      <c r="VPY13" s="233"/>
      <c r="VPZ13" s="233"/>
      <c r="VQA13" s="233"/>
      <c r="VQB13" s="233"/>
      <c r="VQC13" s="233"/>
      <c r="VQD13" s="233"/>
      <c r="VQE13" s="233"/>
      <c r="VQF13" s="233"/>
      <c r="VQG13" s="233"/>
      <c r="VQH13" s="233"/>
      <c r="VQI13" s="233"/>
      <c r="VQJ13" s="233"/>
      <c r="VQK13" s="233"/>
      <c r="VQL13" s="233"/>
      <c r="VQM13" s="233"/>
      <c r="VQN13" s="233"/>
      <c r="VQO13" s="233"/>
      <c r="VQP13" s="233"/>
      <c r="VQQ13" s="233"/>
      <c r="VQR13" s="233"/>
      <c r="VQS13" s="233"/>
      <c r="VQT13" s="233"/>
      <c r="VQU13" s="233"/>
      <c r="VQV13" s="233"/>
      <c r="VQW13" s="233"/>
      <c r="VQX13" s="233"/>
      <c r="VQY13" s="233"/>
      <c r="VQZ13" s="233"/>
      <c r="VRA13" s="233"/>
      <c r="VRB13" s="233"/>
      <c r="VRC13" s="233"/>
      <c r="VRD13" s="233"/>
      <c r="VRE13" s="233"/>
      <c r="VRF13" s="233"/>
      <c r="VRG13" s="233"/>
      <c r="VRH13" s="233"/>
      <c r="VRI13" s="233"/>
      <c r="VRJ13" s="233"/>
      <c r="VRK13" s="233"/>
      <c r="VRL13" s="233"/>
      <c r="VRM13" s="233"/>
      <c r="VRN13" s="233"/>
      <c r="VRO13" s="233"/>
      <c r="VRP13" s="233"/>
      <c r="VRQ13" s="233"/>
      <c r="VRR13" s="233"/>
      <c r="VRS13" s="233"/>
      <c r="VRT13" s="233"/>
      <c r="VRU13" s="233"/>
      <c r="VRV13" s="233"/>
      <c r="VRW13" s="233"/>
      <c r="VRX13" s="233"/>
      <c r="VRY13" s="233"/>
      <c r="VRZ13" s="233"/>
      <c r="VSA13" s="233"/>
      <c r="VSB13" s="233"/>
      <c r="VSC13" s="233"/>
      <c r="VSD13" s="233"/>
      <c r="VSE13" s="233"/>
      <c r="VSF13" s="233"/>
      <c r="VSG13" s="233"/>
      <c r="VSH13" s="233"/>
      <c r="VSI13" s="233"/>
      <c r="VSJ13" s="233"/>
      <c r="VSK13" s="233"/>
      <c r="VSL13" s="233"/>
      <c r="VSM13" s="233"/>
      <c r="VSN13" s="233"/>
      <c r="VSO13" s="233"/>
      <c r="VSP13" s="233"/>
      <c r="VSQ13" s="233"/>
      <c r="VSR13" s="233"/>
      <c r="VSS13" s="233"/>
      <c r="VST13" s="233"/>
      <c r="VSU13" s="233"/>
      <c r="VSV13" s="233"/>
      <c r="VSW13" s="233"/>
      <c r="VSX13" s="233"/>
      <c r="VSY13" s="233"/>
      <c r="VSZ13" s="233"/>
      <c r="VTA13" s="233"/>
      <c r="VTB13" s="233"/>
      <c r="VTC13" s="233"/>
      <c r="VTD13" s="233"/>
      <c r="VTE13" s="233"/>
      <c r="VTF13" s="233"/>
      <c r="VTG13" s="233"/>
      <c r="VTH13" s="233"/>
      <c r="VTI13" s="233"/>
      <c r="VTJ13" s="233"/>
      <c r="VTK13" s="233"/>
      <c r="VTL13" s="233"/>
      <c r="VTM13" s="233"/>
      <c r="VTN13" s="233"/>
      <c r="VTO13" s="233"/>
      <c r="VTP13" s="233"/>
      <c r="VTQ13" s="233"/>
      <c r="VTR13" s="233"/>
      <c r="VTS13" s="233"/>
      <c r="VTT13" s="233"/>
      <c r="VTU13" s="233"/>
      <c r="VTV13" s="233"/>
      <c r="VTW13" s="233"/>
      <c r="VTX13" s="233"/>
      <c r="VTY13" s="233"/>
      <c r="VTZ13" s="233"/>
      <c r="VUA13" s="233"/>
      <c r="VUB13" s="233"/>
      <c r="VUC13" s="233"/>
      <c r="VUD13" s="233"/>
      <c r="VUE13" s="233"/>
      <c r="VUF13" s="233"/>
      <c r="VUG13" s="233"/>
      <c r="VUH13" s="233"/>
      <c r="VUI13" s="233"/>
      <c r="VUJ13" s="233"/>
      <c r="VUK13" s="233"/>
      <c r="VUL13" s="233"/>
      <c r="VUM13" s="233"/>
      <c r="VUN13" s="233"/>
      <c r="VUO13" s="233"/>
      <c r="VUP13" s="233"/>
      <c r="VUQ13" s="233"/>
      <c r="VUR13" s="233"/>
      <c r="VUS13" s="233"/>
      <c r="VUT13" s="233"/>
      <c r="VUU13" s="233"/>
      <c r="VUV13" s="233"/>
      <c r="VUW13" s="233"/>
      <c r="VUX13" s="233"/>
      <c r="VUY13" s="233"/>
      <c r="VUZ13" s="233"/>
      <c r="VVA13" s="233"/>
      <c r="VVB13" s="233"/>
      <c r="VVC13" s="233"/>
      <c r="VVD13" s="233"/>
      <c r="VVE13" s="233"/>
      <c r="VVF13" s="233"/>
      <c r="VVG13" s="233"/>
      <c r="VVH13" s="233"/>
      <c r="VVI13" s="233"/>
      <c r="VVJ13" s="233"/>
      <c r="VVK13" s="233"/>
      <c r="VVL13" s="233"/>
      <c r="VVM13" s="233"/>
      <c r="VVN13" s="233"/>
      <c r="VVO13" s="233"/>
      <c r="VVP13" s="233"/>
      <c r="VVQ13" s="233"/>
      <c r="VVR13" s="233"/>
      <c r="VVS13" s="233"/>
      <c r="VVT13" s="233"/>
      <c r="VVU13" s="233"/>
      <c r="VVV13" s="233"/>
      <c r="VVW13" s="233"/>
      <c r="VVX13" s="233"/>
      <c r="VVY13" s="233"/>
      <c r="VVZ13" s="233"/>
      <c r="VWA13" s="233"/>
      <c r="VWB13" s="233"/>
      <c r="VWC13" s="233"/>
      <c r="VWD13" s="233"/>
      <c r="VWE13" s="233"/>
      <c r="VWF13" s="233"/>
      <c r="VWG13" s="233"/>
      <c r="VWH13" s="233"/>
      <c r="VWI13" s="233"/>
      <c r="VWJ13" s="233"/>
      <c r="VWK13" s="233"/>
      <c r="VWL13" s="233"/>
      <c r="VWM13" s="233"/>
      <c r="VWN13" s="233"/>
      <c r="VWO13" s="233"/>
      <c r="VWP13" s="233"/>
      <c r="VWQ13" s="233"/>
      <c r="VWR13" s="233"/>
      <c r="VWS13" s="233"/>
      <c r="VWT13" s="233"/>
      <c r="VWU13" s="233"/>
      <c r="VWV13" s="233"/>
      <c r="VWW13" s="233"/>
      <c r="VWX13" s="233"/>
      <c r="VWY13" s="233"/>
      <c r="VWZ13" s="233"/>
      <c r="VXA13" s="233"/>
      <c r="VXB13" s="233"/>
      <c r="VXC13" s="233"/>
      <c r="VXD13" s="233"/>
      <c r="VXE13" s="233"/>
      <c r="VXF13" s="233"/>
      <c r="VXG13" s="233"/>
      <c r="VXH13" s="233"/>
      <c r="VXI13" s="233"/>
      <c r="VXJ13" s="233"/>
      <c r="VXK13" s="233"/>
      <c r="VXL13" s="233"/>
      <c r="VXM13" s="233"/>
      <c r="VXN13" s="233"/>
      <c r="VXO13" s="233"/>
      <c r="VXP13" s="233"/>
      <c r="VXQ13" s="233"/>
      <c r="VXR13" s="233"/>
      <c r="VXS13" s="233"/>
      <c r="VXT13" s="233"/>
      <c r="VXU13" s="233"/>
      <c r="VXV13" s="233"/>
      <c r="VXW13" s="233"/>
      <c r="VXX13" s="233"/>
      <c r="VXY13" s="233"/>
      <c r="VXZ13" s="233"/>
      <c r="VYA13" s="233"/>
      <c r="VYB13" s="233"/>
      <c r="VYC13" s="233"/>
      <c r="VYD13" s="233"/>
      <c r="VYE13" s="233"/>
      <c r="VYF13" s="233"/>
      <c r="VYG13" s="233"/>
      <c r="VYH13" s="233"/>
      <c r="VYI13" s="233"/>
      <c r="VYJ13" s="233"/>
      <c r="VYK13" s="233"/>
      <c r="VYL13" s="233"/>
      <c r="VYM13" s="233"/>
      <c r="VYN13" s="233"/>
      <c r="VYO13" s="233"/>
      <c r="VYP13" s="233"/>
      <c r="VYQ13" s="233"/>
      <c r="VYR13" s="233"/>
      <c r="VYS13" s="233"/>
      <c r="VYT13" s="233"/>
      <c r="VYU13" s="233"/>
      <c r="VYV13" s="233"/>
      <c r="VYW13" s="233"/>
      <c r="VYX13" s="233"/>
      <c r="VYY13" s="233"/>
      <c r="VYZ13" s="233"/>
      <c r="VZA13" s="233"/>
      <c r="VZB13" s="233"/>
      <c r="VZC13" s="233"/>
      <c r="VZD13" s="233"/>
      <c r="VZE13" s="233"/>
      <c r="VZF13" s="233"/>
      <c r="VZG13" s="233"/>
      <c r="VZH13" s="233"/>
      <c r="VZI13" s="233"/>
      <c r="VZJ13" s="233"/>
      <c r="VZK13" s="233"/>
      <c r="VZL13" s="233"/>
      <c r="VZM13" s="233"/>
      <c r="VZN13" s="233"/>
      <c r="VZO13" s="233"/>
      <c r="VZP13" s="233"/>
      <c r="VZQ13" s="233"/>
      <c r="VZR13" s="233"/>
      <c r="VZS13" s="233"/>
      <c r="VZT13" s="233"/>
      <c r="VZU13" s="233"/>
      <c r="VZV13" s="233"/>
      <c r="VZW13" s="233"/>
      <c r="VZX13" s="233"/>
      <c r="VZY13" s="233"/>
      <c r="VZZ13" s="233"/>
      <c r="WAA13" s="233"/>
      <c r="WAB13" s="233"/>
      <c r="WAC13" s="233"/>
      <c r="WAD13" s="233"/>
      <c r="WAE13" s="233"/>
      <c r="WAF13" s="233"/>
      <c r="WAG13" s="233"/>
      <c r="WAH13" s="233"/>
      <c r="WAI13" s="233"/>
      <c r="WAJ13" s="233"/>
      <c r="WAK13" s="233"/>
      <c r="WAL13" s="233"/>
      <c r="WAM13" s="233"/>
      <c r="WAN13" s="233"/>
      <c r="WAO13" s="233"/>
      <c r="WAP13" s="233"/>
      <c r="WAQ13" s="233"/>
      <c r="WAR13" s="233"/>
      <c r="WAS13" s="233"/>
      <c r="WAT13" s="233"/>
      <c r="WAU13" s="233"/>
      <c r="WAV13" s="233"/>
      <c r="WAW13" s="233"/>
      <c r="WAX13" s="233"/>
      <c r="WAY13" s="233"/>
      <c r="WAZ13" s="233"/>
      <c r="WBA13" s="233"/>
      <c r="WBB13" s="233"/>
      <c r="WBC13" s="233"/>
      <c r="WBD13" s="233"/>
      <c r="WBE13" s="233"/>
      <c r="WBF13" s="233"/>
      <c r="WBG13" s="233"/>
      <c r="WBH13" s="233"/>
      <c r="WBI13" s="233"/>
      <c r="WBJ13" s="233"/>
      <c r="WBK13" s="233"/>
      <c r="WBL13" s="233"/>
      <c r="WBM13" s="233"/>
      <c r="WBN13" s="233"/>
      <c r="WBO13" s="233"/>
      <c r="WBP13" s="233"/>
      <c r="WBQ13" s="233"/>
      <c r="WBR13" s="233"/>
      <c r="WBS13" s="233"/>
      <c r="WBT13" s="233"/>
      <c r="WBU13" s="233"/>
      <c r="WBV13" s="233"/>
      <c r="WBW13" s="233"/>
      <c r="WBX13" s="233"/>
      <c r="WBY13" s="233"/>
      <c r="WBZ13" s="233"/>
      <c r="WCA13" s="233"/>
      <c r="WCB13" s="233"/>
      <c r="WCC13" s="233"/>
      <c r="WCD13" s="233"/>
      <c r="WCE13" s="233"/>
      <c r="WCF13" s="233"/>
      <c r="WCG13" s="233"/>
      <c r="WCH13" s="233"/>
      <c r="WCI13" s="233"/>
      <c r="WCJ13" s="233"/>
      <c r="WCK13" s="233"/>
      <c r="WCL13" s="233"/>
      <c r="WCM13" s="233"/>
      <c r="WCN13" s="233"/>
      <c r="WCO13" s="233"/>
      <c r="WCP13" s="233"/>
      <c r="WCQ13" s="233"/>
      <c r="WCR13" s="233"/>
      <c r="WCS13" s="233"/>
      <c r="WCT13" s="233"/>
      <c r="WCU13" s="233"/>
      <c r="WCV13" s="233"/>
      <c r="WCW13" s="233"/>
      <c r="WCX13" s="233"/>
      <c r="WCY13" s="233"/>
      <c r="WCZ13" s="233"/>
      <c r="WDA13" s="233"/>
      <c r="WDB13" s="233"/>
      <c r="WDC13" s="233"/>
      <c r="WDD13" s="233"/>
      <c r="WDE13" s="233"/>
      <c r="WDF13" s="233"/>
      <c r="WDG13" s="233"/>
      <c r="WDH13" s="233"/>
      <c r="WDI13" s="233"/>
      <c r="WDJ13" s="233"/>
      <c r="WDK13" s="233"/>
      <c r="WDL13" s="233"/>
      <c r="WDM13" s="233"/>
      <c r="WDN13" s="233"/>
      <c r="WDO13" s="233"/>
      <c r="WDP13" s="233"/>
      <c r="WDQ13" s="233"/>
      <c r="WDR13" s="233"/>
      <c r="WDS13" s="233"/>
      <c r="WDT13" s="233"/>
      <c r="WDU13" s="233"/>
      <c r="WDV13" s="233"/>
      <c r="WDW13" s="233"/>
      <c r="WDX13" s="233"/>
      <c r="WDY13" s="233"/>
      <c r="WDZ13" s="233"/>
      <c r="WEA13" s="233"/>
      <c r="WEB13" s="233"/>
      <c r="WEC13" s="233"/>
      <c r="WED13" s="233"/>
      <c r="WEE13" s="233"/>
      <c r="WEF13" s="233"/>
      <c r="WEG13" s="233"/>
      <c r="WEH13" s="233"/>
      <c r="WEI13" s="233"/>
      <c r="WEJ13" s="233"/>
      <c r="WEK13" s="233"/>
      <c r="WEL13" s="233"/>
      <c r="WEM13" s="233"/>
      <c r="WEN13" s="233"/>
      <c r="WEO13" s="233"/>
      <c r="WEP13" s="233"/>
      <c r="WEQ13" s="233"/>
      <c r="WER13" s="233"/>
      <c r="WES13" s="233"/>
      <c r="WET13" s="233"/>
      <c r="WEU13" s="233"/>
      <c r="WEV13" s="233"/>
      <c r="WEW13" s="233"/>
      <c r="WEX13" s="233"/>
      <c r="WEY13" s="233"/>
      <c r="WEZ13" s="233"/>
      <c r="WFA13" s="233"/>
      <c r="WFB13" s="233"/>
      <c r="WFC13" s="233"/>
      <c r="WFD13" s="233"/>
      <c r="WFE13" s="233"/>
      <c r="WFF13" s="233"/>
      <c r="WFG13" s="233"/>
      <c r="WFH13" s="233"/>
      <c r="WFI13" s="233"/>
      <c r="WFJ13" s="233"/>
      <c r="WFK13" s="233"/>
      <c r="WFL13" s="233"/>
      <c r="WFM13" s="233"/>
      <c r="WFN13" s="233"/>
      <c r="WFO13" s="233"/>
      <c r="WFP13" s="233"/>
      <c r="WFQ13" s="233"/>
      <c r="WFR13" s="233"/>
      <c r="WFS13" s="233"/>
      <c r="WFT13" s="233"/>
      <c r="WFU13" s="233"/>
      <c r="WFV13" s="233"/>
      <c r="WFW13" s="233"/>
      <c r="WFX13" s="233"/>
      <c r="WFY13" s="233"/>
      <c r="WFZ13" s="233"/>
      <c r="WGA13" s="233"/>
      <c r="WGB13" s="233"/>
      <c r="WGC13" s="233"/>
      <c r="WGD13" s="233"/>
      <c r="WGE13" s="233"/>
      <c r="WGF13" s="233"/>
      <c r="WGG13" s="233"/>
      <c r="WGH13" s="233"/>
      <c r="WGI13" s="233"/>
      <c r="WGJ13" s="233"/>
      <c r="WGK13" s="233"/>
      <c r="WGL13" s="233"/>
      <c r="WGM13" s="233"/>
      <c r="WGN13" s="233"/>
      <c r="WGO13" s="233"/>
      <c r="WGP13" s="233"/>
      <c r="WGQ13" s="233"/>
      <c r="WGR13" s="233"/>
      <c r="WGS13" s="233"/>
      <c r="WGT13" s="233"/>
      <c r="WGU13" s="233"/>
      <c r="WGV13" s="233"/>
      <c r="WGW13" s="233"/>
      <c r="WGX13" s="233"/>
      <c r="WGY13" s="233"/>
      <c r="WGZ13" s="233"/>
      <c r="WHA13" s="233"/>
      <c r="WHB13" s="233"/>
      <c r="WHC13" s="233"/>
      <c r="WHD13" s="233"/>
      <c r="WHE13" s="233"/>
      <c r="WHF13" s="233"/>
      <c r="WHG13" s="233"/>
      <c r="WHH13" s="233"/>
      <c r="WHI13" s="233"/>
      <c r="WHJ13" s="233"/>
      <c r="WHK13" s="233"/>
      <c r="WHL13" s="233"/>
      <c r="WHM13" s="233"/>
      <c r="WHN13" s="233"/>
      <c r="WHO13" s="233"/>
      <c r="WHP13" s="233"/>
      <c r="WHQ13" s="233"/>
      <c r="WHR13" s="233"/>
      <c r="WHS13" s="233"/>
      <c r="WHT13" s="233"/>
      <c r="WHU13" s="233"/>
      <c r="WHV13" s="233"/>
      <c r="WHW13" s="233"/>
      <c r="WHX13" s="233"/>
      <c r="WHY13" s="233"/>
      <c r="WHZ13" s="233"/>
      <c r="WIA13" s="233"/>
      <c r="WIB13" s="233"/>
      <c r="WIC13" s="233"/>
      <c r="WID13" s="233"/>
      <c r="WIE13" s="233"/>
      <c r="WIF13" s="233"/>
      <c r="WIG13" s="233"/>
      <c r="WIH13" s="233"/>
      <c r="WII13" s="233"/>
      <c r="WIJ13" s="233"/>
      <c r="WIK13" s="233"/>
      <c r="WIL13" s="233"/>
      <c r="WIM13" s="233"/>
      <c r="WIN13" s="233"/>
      <c r="WIO13" s="233"/>
      <c r="WIP13" s="233"/>
      <c r="WIQ13" s="233"/>
      <c r="WIR13" s="233"/>
      <c r="WIS13" s="233"/>
      <c r="WIT13" s="233"/>
      <c r="WIU13" s="233"/>
      <c r="WIV13" s="233"/>
      <c r="WIW13" s="233"/>
      <c r="WIX13" s="233"/>
      <c r="WIY13" s="233"/>
      <c r="WIZ13" s="233"/>
      <c r="WJA13" s="233"/>
      <c r="WJB13" s="233"/>
      <c r="WJC13" s="233"/>
      <c r="WJD13" s="233"/>
      <c r="WJE13" s="233"/>
      <c r="WJF13" s="233"/>
      <c r="WJG13" s="233"/>
      <c r="WJH13" s="233"/>
      <c r="WJI13" s="233"/>
      <c r="WJJ13" s="233"/>
      <c r="WJK13" s="233"/>
      <c r="WJL13" s="233"/>
      <c r="WJM13" s="233"/>
      <c r="WJN13" s="233"/>
      <c r="WJO13" s="233"/>
      <c r="WJP13" s="233"/>
      <c r="WJQ13" s="233"/>
      <c r="WJR13" s="233"/>
      <c r="WJS13" s="233"/>
      <c r="WJT13" s="233"/>
      <c r="WJU13" s="233"/>
      <c r="WJV13" s="233"/>
      <c r="WJW13" s="233"/>
      <c r="WJX13" s="233"/>
      <c r="WJY13" s="233"/>
      <c r="WJZ13" s="233"/>
      <c r="WKA13" s="233"/>
      <c r="WKB13" s="233"/>
      <c r="WKC13" s="233"/>
      <c r="WKD13" s="233"/>
      <c r="WKE13" s="233"/>
      <c r="WKF13" s="233"/>
      <c r="WKG13" s="233"/>
      <c r="WKH13" s="233"/>
      <c r="WKI13" s="233"/>
      <c r="WKJ13" s="233"/>
      <c r="WKK13" s="233"/>
      <c r="WKL13" s="233"/>
      <c r="WKM13" s="233"/>
      <c r="WKN13" s="233"/>
      <c r="WKO13" s="233"/>
      <c r="WKP13" s="233"/>
      <c r="WKQ13" s="233"/>
      <c r="WKR13" s="233"/>
      <c r="WKS13" s="233"/>
      <c r="WKT13" s="233"/>
      <c r="WKU13" s="233"/>
      <c r="WKV13" s="233"/>
      <c r="WKW13" s="233"/>
      <c r="WKX13" s="233"/>
      <c r="WKY13" s="233"/>
      <c r="WKZ13" s="233"/>
      <c r="WLA13" s="233"/>
      <c r="WLB13" s="233"/>
      <c r="WLC13" s="233"/>
      <c r="WLD13" s="233"/>
      <c r="WLE13" s="233"/>
      <c r="WLF13" s="233"/>
      <c r="WLG13" s="233"/>
      <c r="WLH13" s="233"/>
      <c r="WLI13" s="233"/>
      <c r="WLJ13" s="233"/>
      <c r="WLK13" s="233"/>
      <c r="WLL13" s="233"/>
      <c r="WLM13" s="233"/>
      <c r="WLN13" s="233"/>
      <c r="WLO13" s="233"/>
      <c r="WLP13" s="233"/>
      <c r="WLQ13" s="233"/>
      <c r="WLR13" s="233"/>
      <c r="WLS13" s="233"/>
      <c r="WLT13" s="233"/>
      <c r="WLU13" s="233"/>
      <c r="WLV13" s="233"/>
      <c r="WLW13" s="233"/>
      <c r="WLX13" s="233"/>
      <c r="WLY13" s="233"/>
      <c r="WLZ13" s="233"/>
      <c r="WMA13" s="233"/>
      <c r="WMB13" s="233"/>
      <c r="WMC13" s="233"/>
      <c r="WMD13" s="233"/>
      <c r="WME13" s="233"/>
      <c r="WMF13" s="233"/>
      <c r="WMG13" s="233"/>
      <c r="WMH13" s="233"/>
      <c r="WMI13" s="233"/>
      <c r="WMJ13" s="233"/>
      <c r="WMK13" s="233"/>
      <c r="WML13" s="233"/>
      <c r="WMM13" s="233"/>
      <c r="WMN13" s="233"/>
      <c r="WMO13" s="233"/>
      <c r="WMP13" s="233"/>
      <c r="WMQ13" s="233"/>
      <c r="WMR13" s="233"/>
      <c r="WMS13" s="233"/>
      <c r="WMT13" s="233"/>
      <c r="WMU13" s="233"/>
      <c r="WMV13" s="233"/>
      <c r="WMW13" s="233"/>
      <c r="WMX13" s="233"/>
      <c r="WMY13" s="233"/>
      <c r="WMZ13" s="233"/>
      <c r="WNA13" s="233"/>
      <c r="WNB13" s="233"/>
      <c r="WNC13" s="233"/>
      <c r="WND13" s="233"/>
      <c r="WNE13" s="233"/>
      <c r="WNF13" s="233"/>
      <c r="WNG13" s="233"/>
      <c r="WNH13" s="233"/>
      <c r="WNI13" s="233"/>
      <c r="WNJ13" s="233"/>
      <c r="WNK13" s="233"/>
      <c r="WNL13" s="233"/>
      <c r="WNM13" s="233"/>
      <c r="WNN13" s="233"/>
      <c r="WNO13" s="233"/>
      <c r="WNP13" s="233"/>
      <c r="WNQ13" s="233"/>
      <c r="WNR13" s="233"/>
      <c r="WNS13" s="233"/>
      <c r="WNT13" s="233"/>
      <c r="WNU13" s="233"/>
      <c r="WNV13" s="233"/>
      <c r="WNW13" s="233"/>
      <c r="WNX13" s="233"/>
      <c r="WNY13" s="233"/>
      <c r="WNZ13" s="233"/>
      <c r="WOA13" s="233"/>
      <c r="WOB13" s="233"/>
      <c r="WOC13" s="233"/>
      <c r="WOD13" s="233"/>
      <c r="WOE13" s="233"/>
      <c r="WOF13" s="233"/>
      <c r="WOG13" s="233"/>
      <c r="WOH13" s="233"/>
      <c r="WOI13" s="233"/>
      <c r="WOJ13" s="233"/>
      <c r="WOK13" s="233"/>
      <c r="WOL13" s="233"/>
      <c r="WOM13" s="233"/>
      <c r="WON13" s="233"/>
      <c r="WOO13" s="233"/>
      <c r="WOP13" s="233"/>
      <c r="WOQ13" s="233"/>
      <c r="WOR13" s="233"/>
      <c r="WOS13" s="233"/>
      <c r="WOT13" s="233"/>
      <c r="WOU13" s="233"/>
      <c r="WOV13" s="233"/>
      <c r="WOW13" s="233"/>
      <c r="WOX13" s="233"/>
      <c r="WOY13" s="233"/>
      <c r="WOZ13" s="233"/>
      <c r="WPA13" s="233"/>
      <c r="WPB13" s="233"/>
      <c r="WPC13" s="233"/>
      <c r="WPD13" s="233"/>
      <c r="WPE13" s="233"/>
      <c r="WPF13" s="233"/>
      <c r="WPG13" s="233"/>
      <c r="WPH13" s="233"/>
      <c r="WPI13" s="233"/>
      <c r="WPJ13" s="233"/>
      <c r="WPK13" s="233"/>
      <c r="WPL13" s="233"/>
      <c r="WPM13" s="233"/>
      <c r="WPN13" s="233"/>
      <c r="WPO13" s="233"/>
      <c r="WPP13" s="233"/>
      <c r="WPQ13" s="233"/>
      <c r="WPR13" s="233"/>
      <c r="WPS13" s="233"/>
      <c r="WPT13" s="233"/>
      <c r="WPU13" s="233"/>
      <c r="WPV13" s="233"/>
      <c r="WPW13" s="233"/>
      <c r="WPX13" s="233"/>
      <c r="WPY13" s="233"/>
      <c r="WPZ13" s="233"/>
      <c r="WQA13" s="233"/>
      <c r="WQB13" s="233"/>
      <c r="WQC13" s="233"/>
      <c r="WQD13" s="233"/>
      <c r="WQE13" s="233"/>
      <c r="WQF13" s="233"/>
      <c r="WQG13" s="233"/>
      <c r="WQH13" s="233"/>
      <c r="WQI13" s="233"/>
      <c r="WQJ13" s="233"/>
      <c r="WQK13" s="233"/>
      <c r="WQL13" s="233"/>
      <c r="WQM13" s="233"/>
      <c r="WQN13" s="233"/>
      <c r="WQO13" s="233"/>
      <c r="WQP13" s="233"/>
      <c r="WQQ13" s="233"/>
      <c r="WQR13" s="233"/>
      <c r="WQS13" s="233"/>
      <c r="WQT13" s="233"/>
      <c r="WQU13" s="233"/>
      <c r="WQV13" s="233"/>
      <c r="WQW13" s="233"/>
      <c r="WQX13" s="233"/>
      <c r="WQY13" s="233"/>
      <c r="WQZ13" s="233"/>
      <c r="WRA13" s="233"/>
      <c r="WRB13" s="233"/>
      <c r="WRC13" s="233"/>
      <c r="WRD13" s="233"/>
      <c r="WRE13" s="233"/>
      <c r="WRF13" s="233"/>
      <c r="WRG13" s="233"/>
      <c r="WRH13" s="233"/>
      <c r="WRI13" s="233"/>
      <c r="WRJ13" s="233"/>
      <c r="WRK13" s="233"/>
      <c r="WRL13" s="233"/>
      <c r="WRM13" s="233"/>
      <c r="WRN13" s="233"/>
      <c r="WRO13" s="233"/>
      <c r="WRP13" s="233"/>
      <c r="WRQ13" s="233"/>
      <c r="WRR13" s="233"/>
      <c r="WRS13" s="233"/>
      <c r="WRT13" s="233"/>
      <c r="WRU13" s="233"/>
      <c r="WRV13" s="233"/>
      <c r="WRW13" s="233"/>
      <c r="WRX13" s="233"/>
      <c r="WRY13" s="233"/>
      <c r="WRZ13" s="233"/>
      <c r="WSA13" s="233"/>
      <c r="WSB13" s="233"/>
      <c r="WSC13" s="233"/>
      <c r="WSD13" s="233"/>
      <c r="WSE13" s="233"/>
      <c r="WSF13" s="233"/>
      <c r="WSG13" s="233"/>
      <c r="WSH13" s="233"/>
      <c r="WSI13" s="233"/>
      <c r="WSJ13" s="233"/>
      <c r="WSK13" s="233"/>
      <c r="WSL13" s="233"/>
      <c r="WSM13" s="233"/>
      <c r="WSN13" s="233"/>
      <c r="WSO13" s="233"/>
      <c r="WSP13" s="233"/>
      <c r="WSQ13" s="233"/>
      <c r="WSR13" s="233"/>
      <c r="WSS13" s="233"/>
      <c r="WST13" s="233"/>
      <c r="WSU13" s="233"/>
      <c r="WSV13" s="233"/>
      <c r="WSW13" s="233"/>
      <c r="WSX13" s="233"/>
      <c r="WSY13" s="233"/>
      <c r="WSZ13" s="233"/>
      <c r="WTA13" s="233"/>
      <c r="WTB13" s="233"/>
      <c r="WTC13" s="233"/>
      <c r="WTD13" s="233"/>
      <c r="WTE13" s="233"/>
      <c r="WTF13" s="233"/>
      <c r="WTG13" s="233"/>
      <c r="WTH13" s="233"/>
      <c r="WTI13" s="233"/>
      <c r="WTJ13" s="233"/>
      <c r="WTK13" s="233"/>
      <c r="WTL13" s="233"/>
      <c r="WTM13" s="233"/>
      <c r="WTN13" s="233"/>
      <c r="WTO13" s="233"/>
      <c r="WTP13" s="233"/>
      <c r="WTQ13" s="233"/>
      <c r="WTR13" s="233"/>
      <c r="WTS13" s="233"/>
      <c r="WTT13" s="233"/>
      <c r="WTU13" s="233"/>
      <c r="WTV13" s="233"/>
      <c r="WTW13" s="233"/>
      <c r="WTX13" s="233"/>
      <c r="WTY13" s="233"/>
      <c r="WTZ13" s="233"/>
      <c r="WUA13" s="233"/>
      <c r="WUB13" s="233"/>
      <c r="WUC13" s="233"/>
      <c r="WUD13" s="233"/>
      <c r="WUE13" s="233"/>
      <c r="WUF13" s="233"/>
      <c r="WUG13" s="233"/>
      <c r="WUH13" s="233"/>
      <c r="WUI13" s="233"/>
      <c r="WUJ13" s="233"/>
      <c r="WUK13" s="233"/>
      <c r="WUL13" s="233"/>
      <c r="WUM13" s="233"/>
      <c r="WUN13" s="233"/>
      <c r="WUO13" s="233"/>
      <c r="WUP13" s="233"/>
      <c r="WUQ13" s="233"/>
      <c r="WUR13" s="233"/>
      <c r="WUS13" s="233"/>
      <c r="WUT13" s="233"/>
      <c r="WUU13" s="233"/>
      <c r="WUV13" s="233"/>
      <c r="WUW13" s="233"/>
      <c r="WUX13" s="233"/>
      <c r="WUY13" s="233"/>
      <c r="WUZ13" s="233"/>
      <c r="WVA13" s="233"/>
      <c r="WVB13" s="233"/>
      <c r="WVC13" s="233"/>
      <c r="WVD13" s="233"/>
      <c r="WVE13" s="233"/>
      <c r="WVF13" s="233"/>
      <c r="WVG13" s="233"/>
      <c r="WVH13" s="233"/>
      <c r="WVI13" s="233"/>
      <c r="WVJ13" s="233"/>
      <c r="WVK13" s="233"/>
      <c r="WVL13" s="233"/>
      <c r="WVM13" s="233"/>
      <c r="WVN13" s="233"/>
      <c r="WVO13" s="233"/>
      <c r="WVP13" s="233"/>
      <c r="WVQ13" s="233"/>
      <c r="WVR13" s="233"/>
      <c r="WVS13" s="233"/>
      <c r="WVT13" s="233"/>
      <c r="WVU13" s="233"/>
      <c r="WVV13" s="233"/>
      <c r="WVW13" s="233"/>
      <c r="WVX13" s="233"/>
      <c r="WVY13" s="233"/>
      <c r="WVZ13" s="233"/>
      <c r="WWA13" s="233"/>
      <c r="WWB13" s="233"/>
      <c r="WWC13" s="233"/>
      <c r="WWD13" s="233"/>
      <c r="WWE13" s="233"/>
      <c r="WWF13" s="233"/>
      <c r="WWG13" s="233"/>
      <c r="WWH13" s="233"/>
      <c r="WWI13" s="233"/>
      <c r="WWJ13" s="233"/>
      <c r="WWK13" s="233"/>
      <c r="WWL13" s="233"/>
      <c r="WWM13" s="233"/>
      <c r="WWN13" s="233"/>
      <c r="WWO13" s="233"/>
      <c r="WWP13" s="233"/>
      <c r="WWQ13" s="233"/>
      <c r="WWR13" s="233"/>
      <c r="WWS13" s="233"/>
      <c r="WWT13" s="233"/>
      <c r="WWU13" s="233"/>
      <c r="WWV13" s="233"/>
      <c r="WWW13" s="233"/>
      <c r="WWX13" s="233"/>
      <c r="WWY13" s="233"/>
      <c r="WWZ13" s="233"/>
      <c r="WXA13" s="233"/>
      <c r="WXB13" s="233"/>
      <c r="WXC13" s="233"/>
      <c r="WXD13" s="233"/>
      <c r="WXE13" s="233"/>
      <c r="WXF13" s="233"/>
      <c r="WXG13" s="233"/>
      <c r="WXH13" s="233"/>
      <c r="WXI13" s="233"/>
      <c r="WXJ13" s="233"/>
      <c r="WXK13" s="233"/>
      <c r="WXL13" s="233"/>
      <c r="WXM13" s="233"/>
      <c r="WXN13" s="233"/>
      <c r="WXO13" s="233"/>
      <c r="WXP13" s="233"/>
      <c r="WXQ13" s="233"/>
      <c r="WXR13" s="233"/>
      <c r="WXS13" s="233"/>
      <c r="WXT13" s="233"/>
      <c r="WXU13" s="233"/>
      <c r="WXV13" s="233"/>
      <c r="WXW13" s="233"/>
      <c r="WXX13" s="233"/>
      <c r="WXY13" s="233"/>
      <c r="WXZ13" s="233"/>
      <c r="WYA13" s="233"/>
      <c r="WYB13" s="233"/>
      <c r="WYC13" s="233"/>
      <c r="WYD13" s="233"/>
      <c r="WYE13" s="233"/>
      <c r="WYF13" s="233"/>
      <c r="WYG13" s="233"/>
      <c r="WYH13" s="233"/>
      <c r="WYI13" s="233"/>
      <c r="WYJ13" s="233"/>
      <c r="WYK13" s="233"/>
      <c r="WYL13" s="233"/>
      <c r="WYM13" s="233"/>
      <c r="WYN13" s="233"/>
      <c r="WYO13" s="233"/>
      <c r="WYP13" s="233"/>
      <c r="WYQ13" s="233"/>
      <c r="WYR13" s="233"/>
      <c r="WYS13" s="233"/>
      <c r="WYT13" s="233"/>
      <c r="WYU13" s="233"/>
      <c r="WYV13" s="233"/>
      <c r="WYW13" s="233"/>
      <c r="WYX13" s="233"/>
      <c r="WYY13" s="233"/>
      <c r="WYZ13" s="233"/>
      <c r="WZA13" s="233"/>
      <c r="WZB13" s="233"/>
      <c r="WZC13" s="233"/>
      <c r="WZD13" s="233"/>
      <c r="WZE13" s="233"/>
      <c r="WZF13" s="233"/>
      <c r="WZG13" s="233"/>
      <c r="WZH13" s="233"/>
      <c r="WZI13" s="233"/>
      <c r="WZJ13" s="233"/>
      <c r="WZK13" s="233"/>
      <c r="WZL13" s="233"/>
      <c r="WZM13" s="233"/>
      <c r="WZN13" s="233"/>
      <c r="WZO13" s="233"/>
      <c r="WZP13" s="233"/>
      <c r="WZQ13" s="233"/>
      <c r="WZR13" s="233"/>
      <c r="WZS13" s="233"/>
      <c r="WZT13" s="233"/>
      <c r="WZU13" s="233"/>
      <c r="WZV13" s="233"/>
      <c r="WZW13" s="233"/>
      <c r="WZX13" s="233"/>
      <c r="WZY13" s="233"/>
      <c r="WZZ13" s="233"/>
      <c r="XAA13" s="233"/>
      <c r="XAB13" s="233"/>
      <c r="XAC13" s="233"/>
      <c r="XAD13" s="233"/>
      <c r="XAE13" s="233"/>
      <c r="XAF13" s="233"/>
      <c r="XAG13" s="233"/>
      <c r="XAH13" s="233"/>
      <c r="XAI13" s="233"/>
      <c r="XAJ13" s="233"/>
      <c r="XAK13" s="233"/>
      <c r="XAL13" s="233"/>
      <c r="XAM13" s="233"/>
      <c r="XAN13" s="233"/>
      <c r="XAO13" s="233"/>
      <c r="XAP13" s="233"/>
      <c r="XAQ13" s="233"/>
      <c r="XAR13" s="233"/>
      <c r="XAS13" s="233"/>
      <c r="XAT13" s="233"/>
      <c r="XAU13" s="233"/>
      <c r="XAV13" s="233"/>
      <c r="XAW13" s="233"/>
      <c r="XAX13" s="233"/>
      <c r="XAY13" s="233"/>
      <c r="XAZ13" s="233"/>
      <c r="XBA13" s="233"/>
      <c r="XBB13" s="233"/>
      <c r="XBC13" s="233"/>
      <c r="XBD13" s="233"/>
      <c r="XBE13" s="233"/>
      <c r="XBF13" s="233"/>
      <c r="XBG13" s="233"/>
      <c r="XBH13" s="233"/>
      <c r="XBI13" s="233"/>
      <c r="XBJ13" s="233"/>
      <c r="XBK13" s="233"/>
      <c r="XBL13" s="233"/>
      <c r="XBM13" s="233"/>
      <c r="XBN13" s="233"/>
      <c r="XBO13" s="233"/>
      <c r="XBP13" s="233"/>
      <c r="XBQ13" s="233"/>
      <c r="XBR13" s="233"/>
      <c r="XBS13" s="233"/>
      <c r="XBT13" s="233"/>
      <c r="XBU13" s="233"/>
      <c r="XBV13" s="233"/>
      <c r="XBW13" s="233"/>
      <c r="XBX13" s="233"/>
      <c r="XBY13" s="233"/>
      <c r="XBZ13" s="233"/>
      <c r="XCA13" s="233"/>
      <c r="XCB13" s="233"/>
      <c r="XCC13" s="233"/>
      <c r="XCD13" s="233"/>
      <c r="XCE13" s="233"/>
      <c r="XCF13" s="233"/>
      <c r="XCG13" s="233"/>
      <c r="XCH13" s="233"/>
      <c r="XCI13" s="233"/>
      <c r="XCJ13" s="233"/>
      <c r="XCK13" s="233"/>
      <c r="XCL13" s="233"/>
      <c r="XCM13" s="233"/>
      <c r="XCN13" s="233"/>
      <c r="XCO13" s="233"/>
      <c r="XCP13" s="233"/>
      <c r="XCQ13" s="233"/>
      <c r="XCR13" s="233"/>
      <c r="XCS13" s="233"/>
      <c r="XCT13" s="233"/>
      <c r="XCU13" s="233"/>
      <c r="XCV13" s="233"/>
      <c r="XCW13" s="233"/>
      <c r="XCX13" s="233"/>
      <c r="XCY13" s="233"/>
      <c r="XCZ13" s="233"/>
      <c r="XDA13" s="233"/>
      <c r="XDB13" s="233"/>
      <c r="XDC13" s="233"/>
      <c r="XDD13" s="233"/>
      <c r="XDE13" s="233"/>
      <c r="XDF13" s="233"/>
      <c r="XDG13" s="233"/>
      <c r="XDH13" s="233"/>
      <c r="XDI13" s="233"/>
      <c r="XDJ13" s="233"/>
      <c r="XDK13" s="233"/>
      <c r="XDL13" s="233"/>
      <c r="XDM13" s="233"/>
      <c r="XDN13" s="233"/>
      <c r="XDO13" s="233"/>
      <c r="XDP13" s="233"/>
      <c r="XDQ13" s="233"/>
      <c r="XDR13" s="233"/>
      <c r="XDS13" s="233"/>
      <c r="XDT13" s="233"/>
      <c r="XDU13" s="233"/>
      <c r="XDV13" s="233"/>
      <c r="XDW13" s="233"/>
      <c r="XDX13" s="233"/>
      <c r="XDY13" s="233"/>
      <c r="XDZ13" s="233"/>
      <c r="XEA13" s="233"/>
      <c r="XEB13" s="233"/>
      <c r="XEC13" s="233"/>
      <c r="XED13" s="233"/>
      <c r="XEE13" s="233"/>
      <c r="XEF13" s="233"/>
      <c r="XEG13" s="233"/>
      <c r="XEH13" s="233"/>
      <c r="XEI13" s="233"/>
      <c r="XEJ13" s="233"/>
      <c r="XEK13" s="233"/>
      <c r="XEL13" s="233"/>
      <c r="XEM13" s="233"/>
      <c r="XEN13" s="233"/>
      <c r="XEO13" s="233"/>
      <c r="XEP13" s="233"/>
      <c r="XEQ13" s="233"/>
      <c r="XER13" s="233"/>
      <c r="XES13" s="233"/>
      <c r="XET13" s="233"/>
    </row>
    <row r="14" spans="1:16374" s="228" customFormat="1">
      <c r="A14" s="237" t="s">
        <v>2987</v>
      </c>
      <c r="B14" s="225">
        <v>1900</v>
      </c>
      <c r="C14" s="218">
        <f t="shared" ref="C14:C15" si="7">D14+E14</f>
        <v>1900</v>
      </c>
      <c r="D14" s="225">
        <v>1900</v>
      </c>
      <c r="E14" s="218">
        <f t="shared" ref="E14:E15" si="8">SUM(F14:P14)</f>
        <v>0</v>
      </c>
      <c r="F14" s="225"/>
      <c r="G14" s="225"/>
      <c r="H14" s="225"/>
      <c r="I14" s="225"/>
      <c r="J14" s="225"/>
      <c r="K14" s="225"/>
      <c r="L14" s="225"/>
      <c r="M14" s="225"/>
      <c r="N14" s="225"/>
      <c r="O14" s="225"/>
      <c r="P14" s="225"/>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c r="AW14" s="233"/>
      <c r="AX14" s="233"/>
      <c r="AY14" s="233"/>
      <c r="AZ14" s="233"/>
      <c r="BA14" s="233"/>
      <c r="BB14" s="233"/>
      <c r="BC14" s="233"/>
      <c r="BD14" s="233"/>
      <c r="BE14" s="233"/>
      <c r="BF14" s="233"/>
      <c r="BG14" s="233"/>
      <c r="BH14" s="233"/>
      <c r="BI14" s="233"/>
      <c r="BJ14" s="233"/>
      <c r="BK14" s="233"/>
      <c r="BL14" s="233"/>
      <c r="BM14" s="233"/>
      <c r="BN14" s="233"/>
      <c r="BO14" s="233"/>
      <c r="BP14" s="233"/>
      <c r="BQ14" s="233"/>
      <c r="BR14" s="233"/>
      <c r="BS14" s="233"/>
      <c r="BT14" s="233"/>
      <c r="BU14" s="233"/>
      <c r="BV14" s="233"/>
      <c r="BW14" s="233"/>
      <c r="BX14" s="233"/>
      <c r="BY14" s="233"/>
      <c r="BZ14" s="233"/>
      <c r="CA14" s="233"/>
      <c r="CB14" s="233"/>
      <c r="CC14" s="233"/>
      <c r="CD14" s="233"/>
      <c r="CE14" s="233"/>
      <c r="CF14" s="233"/>
      <c r="CG14" s="233"/>
      <c r="CH14" s="233"/>
      <c r="CI14" s="233"/>
      <c r="CJ14" s="233"/>
      <c r="CK14" s="233"/>
      <c r="CL14" s="233"/>
      <c r="CM14" s="233"/>
      <c r="CN14" s="233"/>
      <c r="CO14" s="233"/>
      <c r="CP14" s="233"/>
      <c r="CQ14" s="233"/>
      <c r="CR14" s="233"/>
      <c r="CS14" s="233"/>
      <c r="CT14" s="233"/>
      <c r="CU14" s="233"/>
      <c r="CV14" s="233"/>
      <c r="CW14" s="233"/>
      <c r="CX14" s="233"/>
      <c r="CY14" s="233"/>
      <c r="CZ14" s="233"/>
      <c r="DA14" s="233"/>
      <c r="DB14" s="233"/>
      <c r="DC14" s="233"/>
      <c r="DD14" s="233"/>
      <c r="DE14" s="233"/>
      <c r="DF14" s="233"/>
      <c r="DG14" s="233"/>
      <c r="DH14" s="233"/>
      <c r="DI14" s="233"/>
      <c r="DJ14" s="233"/>
      <c r="DK14" s="233"/>
      <c r="DL14" s="233"/>
      <c r="DM14" s="233"/>
      <c r="DN14" s="233"/>
      <c r="DO14" s="233"/>
      <c r="DP14" s="233"/>
      <c r="DQ14" s="233"/>
      <c r="DR14" s="233"/>
      <c r="DS14" s="233"/>
      <c r="DT14" s="233"/>
      <c r="DU14" s="233"/>
      <c r="DV14" s="233"/>
      <c r="DW14" s="233"/>
      <c r="DX14" s="233"/>
      <c r="DY14" s="233"/>
      <c r="DZ14" s="233"/>
      <c r="EA14" s="233"/>
      <c r="EB14" s="233"/>
      <c r="EC14" s="233"/>
      <c r="ED14" s="233"/>
      <c r="EE14" s="233"/>
      <c r="EF14" s="233"/>
      <c r="EG14" s="233"/>
      <c r="EH14" s="233"/>
      <c r="EI14" s="233"/>
      <c r="EJ14" s="233"/>
      <c r="EK14" s="233"/>
      <c r="EL14" s="233"/>
      <c r="EM14" s="233"/>
      <c r="EN14" s="233"/>
      <c r="EO14" s="233"/>
      <c r="EP14" s="233"/>
      <c r="EQ14" s="233"/>
      <c r="ER14" s="233"/>
      <c r="ES14" s="233"/>
      <c r="ET14" s="233"/>
      <c r="EU14" s="233"/>
      <c r="EV14" s="233"/>
      <c r="EW14" s="233"/>
      <c r="EX14" s="233"/>
      <c r="EY14" s="233"/>
      <c r="EZ14" s="233"/>
      <c r="FA14" s="233"/>
      <c r="FB14" s="233"/>
      <c r="FC14" s="233"/>
      <c r="FD14" s="233"/>
      <c r="FE14" s="233"/>
      <c r="FF14" s="233"/>
      <c r="FG14" s="233"/>
      <c r="FH14" s="233"/>
      <c r="FI14" s="233"/>
      <c r="FJ14" s="233"/>
      <c r="FK14" s="233"/>
      <c r="FL14" s="233"/>
      <c r="FM14" s="233"/>
      <c r="FN14" s="233"/>
      <c r="FO14" s="233"/>
      <c r="FP14" s="233"/>
      <c r="FQ14" s="233"/>
      <c r="FR14" s="233"/>
      <c r="FS14" s="233"/>
      <c r="FT14" s="233"/>
      <c r="FU14" s="233"/>
      <c r="FV14" s="233"/>
      <c r="FW14" s="233"/>
      <c r="FX14" s="233"/>
      <c r="FY14" s="233"/>
      <c r="FZ14" s="233"/>
      <c r="GA14" s="233"/>
      <c r="GB14" s="233"/>
      <c r="GC14" s="233"/>
      <c r="GD14" s="233"/>
      <c r="GE14" s="233"/>
      <c r="GF14" s="233"/>
      <c r="GG14" s="233"/>
      <c r="GH14" s="233"/>
      <c r="GI14" s="233"/>
      <c r="GJ14" s="233"/>
      <c r="GK14" s="233"/>
      <c r="GL14" s="233"/>
      <c r="GM14" s="233"/>
      <c r="GN14" s="233"/>
      <c r="GO14" s="233"/>
      <c r="GP14" s="233"/>
      <c r="GQ14" s="233"/>
      <c r="GR14" s="233"/>
      <c r="GS14" s="233"/>
      <c r="GT14" s="233"/>
      <c r="GU14" s="233"/>
      <c r="GV14" s="233"/>
      <c r="GW14" s="233"/>
      <c r="GX14" s="233"/>
      <c r="GY14" s="233"/>
      <c r="GZ14" s="233"/>
      <c r="HA14" s="233"/>
      <c r="HB14" s="233"/>
      <c r="HC14" s="233"/>
      <c r="HD14" s="233"/>
      <c r="HE14" s="233"/>
      <c r="HF14" s="233"/>
      <c r="HG14" s="233"/>
      <c r="HH14" s="233"/>
      <c r="HI14" s="233"/>
      <c r="HJ14" s="233"/>
      <c r="HK14" s="233"/>
      <c r="HL14" s="233"/>
      <c r="HM14" s="233"/>
      <c r="HN14" s="233"/>
      <c r="HO14" s="233"/>
      <c r="HP14" s="233"/>
      <c r="HQ14" s="233"/>
      <c r="HR14" s="233"/>
      <c r="HS14" s="233"/>
      <c r="HT14" s="233"/>
      <c r="HU14" s="233"/>
      <c r="HV14" s="233"/>
      <c r="HW14" s="233"/>
      <c r="HX14" s="233"/>
      <c r="HY14" s="233"/>
      <c r="HZ14" s="233"/>
      <c r="IA14" s="233"/>
      <c r="IB14" s="233"/>
      <c r="IC14" s="233"/>
      <c r="ID14" s="233"/>
      <c r="IE14" s="233"/>
      <c r="IF14" s="233"/>
      <c r="IG14" s="233"/>
      <c r="IH14" s="233"/>
      <c r="II14" s="233"/>
      <c r="IJ14" s="233"/>
      <c r="IK14" s="233"/>
      <c r="IL14" s="233"/>
      <c r="IM14" s="233"/>
      <c r="IN14" s="233"/>
      <c r="IO14" s="233"/>
      <c r="IP14" s="233"/>
      <c r="IQ14" s="233"/>
      <c r="IR14" s="233"/>
      <c r="IS14" s="233"/>
      <c r="IT14" s="233"/>
      <c r="IU14" s="233"/>
      <c r="IV14" s="233"/>
      <c r="IW14" s="233"/>
      <c r="IX14" s="233"/>
      <c r="IY14" s="233"/>
      <c r="IZ14" s="233"/>
      <c r="JA14" s="233"/>
      <c r="JB14" s="233"/>
      <c r="JC14" s="233"/>
      <c r="JD14" s="233"/>
      <c r="JE14" s="233"/>
      <c r="JF14" s="233"/>
      <c r="JG14" s="233"/>
      <c r="JH14" s="233"/>
      <c r="JI14" s="233"/>
      <c r="JJ14" s="233"/>
      <c r="JK14" s="233"/>
      <c r="JL14" s="233"/>
      <c r="JM14" s="233"/>
      <c r="JN14" s="233"/>
      <c r="JO14" s="233"/>
      <c r="JP14" s="233"/>
      <c r="JQ14" s="233"/>
      <c r="JR14" s="233"/>
      <c r="JS14" s="233"/>
      <c r="JT14" s="233"/>
      <c r="JU14" s="233"/>
      <c r="JV14" s="233"/>
      <c r="JW14" s="233"/>
      <c r="JX14" s="233"/>
      <c r="JY14" s="233"/>
      <c r="JZ14" s="233"/>
      <c r="KA14" s="233"/>
      <c r="KB14" s="233"/>
      <c r="KC14" s="233"/>
      <c r="KD14" s="233"/>
      <c r="KE14" s="233"/>
      <c r="KF14" s="233"/>
      <c r="KG14" s="233"/>
      <c r="KH14" s="233"/>
      <c r="KI14" s="233"/>
      <c r="KJ14" s="233"/>
      <c r="KK14" s="233"/>
      <c r="KL14" s="233"/>
      <c r="KM14" s="233"/>
      <c r="KN14" s="233"/>
      <c r="KO14" s="233"/>
      <c r="KP14" s="233"/>
      <c r="KQ14" s="233"/>
      <c r="KR14" s="233"/>
      <c r="KS14" s="233"/>
      <c r="KT14" s="233"/>
      <c r="KU14" s="233"/>
      <c r="KV14" s="233"/>
      <c r="KW14" s="233"/>
      <c r="KX14" s="233"/>
      <c r="KY14" s="233"/>
      <c r="KZ14" s="233"/>
      <c r="LA14" s="233"/>
      <c r="LB14" s="233"/>
      <c r="LC14" s="233"/>
      <c r="LD14" s="233"/>
      <c r="LE14" s="233"/>
      <c r="LF14" s="233"/>
      <c r="LG14" s="233"/>
      <c r="LH14" s="233"/>
      <c r="LI14" s="233"/>
      <c r="LJ14" s="233"/>
      <c r="LK14" s="233"/>
      <c r="LL14" s="233"/>
      <c r="LM14" s="233"/>
      <c r="LN14" s="233"/>
      <c r="LO14" s="233"/>
      <c r="LP14" s="233"/>
      <c r="LQ14" s="233"/>
      <c r="LR14" s="233"/>
      <c r="LS14" s="233"/>
      <c r="LT14" s="233"/>
      <c r="LU14" s="233"/>
      <c r="LV14" s="233"/>
      <c r="LW14" s="233"/>
      <c r="LX14" s="233"/>
      <c r="LY14" s="233"/>
      <c r="LZ14" s="233"/>
      <c r="MA14" s="233"/>
      <c r="MB14" s="233"/>
      <c r="MC14" s="233"/>
      <c r="MD14" s="233"/>
      <c r="ME14" s="233"/>
      <c r="MF14" s="233"/>
      <c r="MG14" s="233"/>
      <c r="MH14" s="233"/>
      <c r="MI14" s="233"/>
      <c r="MJ14" s="233"/>
      <c r="MK14" s="233"/>
      <c r="ML14" s="233"/>
      <c r="MM14" s="233"/>
      <c r="MN14" s="233"/>
      <c r="MO14" s="233"/>
      <c r="MP14" s="233"/>
      <c r="MQ14" s="233"/>
      <c r="MR14" s="233"/>
      <c r="MS14" s="233"/>
      <c r="MT14" s="233"/>
      <c r="MU14" s="233"/>
      <c r="MV14" s="233"/>
      <c r="MW14" s="233"/>
      <c r="MX14" s="233"/>
      <c r="MY14" s="233"/>
      <c r="MZ14" s="233"/>
      <c r="NA14" s="233"/>
      <c r="NB14" s="233"/>
      <c r="NC14" s="233"/>
      <c r="ND14" s="233"/>
      <c r="NE14" s="233"/>
      <c r="NF14" s="233"/>
      <c r="NG14" s="233"/>
      <c r="NH14" s="233"/>
      <c r="NI14" s="233"/>
      <c r="NJ14" s="233"/>
      <c r="NK14" s="233"/>
      <c r="NL14" s="233"/>
      <c r="NM14" s="233"/>
      <c r="NN14" s="233"/>
      <c r="NO14" s="233"/>
      <c r="NP14" s="233"/>
      <c r="NQ14" s="233"/>
      <c r="NR14" s="233"/>
      <c r="NS14" s="233"/>
      <c r="NT14" s="233"/>
      <c r="NU14" s="233"/>
      <c r="NV14" s="233"/>
      <c r="NW14" s="233"/>
      <c r="NX14" s="233"/>
      <c r="NY14" s="233"/>
      <c r="NZ14" s="233"/>
      <c r="OA14" s="233"/>
      <c r="OB14" s="233"/>
      <c r="OC14" s="233"/>
      <c r="OD14" s="233"/>
      <c r="OE14" s="233"/>
      <c r="OF14" s="233"/>
      <c r="OG14" s="233"/>
      <c r="OH14" s="233"/>
      <c r="OI14" s="233"/>
      <c r="OJ14" s="233"/>
      <c r="OK14" s="233"/>
      <c r="OL14" s="233"/>
      <c r="OM14" s="233"/>
      <c r="ON14" s="233"/>
      <c r="OO14" s="233"/>
      <c r="OP14" s="233"/>
      <c r="OQ14" s="233"/>
      <c r="OR14" s="233"/>
      <c r="OS14" s="233"/>
      <c r="OT14" s="233"/>
      <c r="OU14" s="233"/>
      <c r="OV14" s="233"/>
      <c r="OW14" s="233"/>
      <c r="OX14" s="233"/>
      <c r="OY14" s="233"/>
      <c r="OZ14" s="233"/>
      <c r="PA14" s="233"/>
      <c r="PB14" s="233"/>
      <c r="PC14" s="233"/>
      <c r="PD14" s="233"/>
      <c r="PE14" s="233"/>
      <c r="PF14" s="233"/>
      <c r="PG14" s="233"/>
      <c r="PH14" s="233"/>
      <c r="PI14" s="233"/>
      <c r="PJ14" s="233"/>
      <c r="PK14" s="233"/>
      <c r="PL14" s="233"/>
      <c r="PM14" s="233"/>
      <c r="PN14" s="233"/>
      <c r="PO14" s="233"/>
      <c r="PP14" s="233"/>
      <c r="PQ14" s="233"/>
      <c r="PR14" s="233"/>
      <c r="PS14" s="233"/>
      <c r="PT14" s="233"/>
      <c r="PU14" s="233"/>
      <c r="PV14" s="233"/>
      <c r="PW14" s="233"/>
      <c r="PX14" s="233"/>
      <c r="PY14" s="233"/>
      <c r="PZ14" s="233"/>
      <c r="QA14" s="233"/>
      <c r="QB14" s="233"/>
      <c r="QC14" s="233"/>
      <c r="QD14" s="233"/>
      <c r="QE14" s="233"/>
      <c r="QF14" s="233"/>
      <c r="QG14" s="233"/>
      <c r="QH14" s="233"/>
      <c r="QI14" s="233"/>
      <c r="QJ14" s="233"/>
      <c r="QK14" s="233"/>
      <c r="QL14" s="233"/>
      <c r="QM14" s="233"/>
      <c r="QN14" s="233"/>
      <c r="QO14" s="233"/>
      <c r="QP14" s="233"/>
      <c r="QQ14" s="233"/>
      <c r="QR14" s="233"/>
      <c r="QS14" s="233"/>
      <c r="QT14" s="233"/>
      <c r="QU14" s="233"/>
      <c r="QV14" s="233"/>
      <c r="QW14" s="233"/>
      <c r="QX14" s="233"/>
      <c r="QY14" s="233"/>
      <c r="QZ14" s="233"/>
      <c r="RA14" s="233"/>
      <c r="RB14" s="233"/>
      <c r="RC14" s="233"/>
      <c r="RD14" s="233"/>
      <c r="RE14" s="233"/>
      <c r="RF14" s="233"/>
      <c r="RG14" s="233"/>
      <c r="RH14" s="233"/>
      <c r="RI14" s="233"/>
      <c r="RJ14" s="233"/>
      <c r="RK14" s="233"/>
      <c r="RL14" s="233"/>
      <c r="RM14" s="233"/>
      <c r="RN14" s="233"/>
      <c r="RO14" s="233"/>
      <c r="RP14" s="233"/>
      <c r="RQ14" s="233"/>
      <c r="RR14" s="233"/>
      <c r="RS14" s="233"/>
      <c r="RT14" s="233"/>
      <c r="RU14" s="233"/>
      <c r="RV14" s="233"/>
      <c r="RW14" s="233"/>
      <c r="RX14" s="233"/>
      <c r="RY14" s="233"/>
      <c r="RZ14" s="233"/>
      <c r="SA14" s="233"/>
      <c r="SB14" s="233"/>
      <c r="SC14" s="233"/>
      <c r="SD14" s="233"/>
      <c r="SE14" s="233"/>
      <c r="SF14" s="233"/>
      <c r="SG14" s="233"/>
      <c r="SH14" s="233"/>
      <c r="SI14" s="233"/>
      <c r="SJ14" s="233"/>
      <c r="SK14" s="233"/>
      <c r="SL14" s="233"/>
      <c r="SM14" s="233"/>
      <c r="SN14" s="233"/>
      <c r="SO14" s="233"/>
      <c r="SP14" s="233"/>
      <c r="SQ14" s="233"/>
      <c r="SR14" s="233"/>
      <c r="SS14" s="233"/>
      <c r="ST14" s="233"/>
      <c r="SU14" s="233"/>
      <c r="SV14" s="233"/>
      <c r="SW14" s="233"/>
      <c r="SX14" s="233"/>
      <c r="SY14" s="233"/>
      <c r="SZ14" s="233"/>
      <c r="TA14" s="233"/>
      <c r="TB14" s="233"/>
      <c r="TC14" s="233"/>
      <c r="TD14" s="233"/>
      <c r="TE14" s="233"/>
      <c r="TF14" s="233"/>
      <c r="TG14" s="233"/>
      <c r="TH14" s="233"/>
      <c r="TI14" s="233"/>
      <c r="TJ14" s="233"/>
      <c r="TK14" s="233"/>
      <c r="TL14" s="233"/>
      <c r="TM14" s="233"/>
      <c r="TN14" s="233"/>
      <c r="TO14" s="233"/>
      <c r="TP14" s="233"/>
      <c r="TQ14" s="233"/>
      <c r="TR14" s="233"/>
      <c r="TS14" s="233"/>
      <c r="TT14" s="233"/>
      <c r="TU14" s="233"/>
      <c r="TV14" s="233"/>
      <c r="TW14" s="233"/>
      <c r="TX14" s="233"/>
      <c r="TY14" s="233"/>
      <c r="TZ14" s="233"/>
      <c r="UA14" s="233"/>
      <c r="UB14" s="233"/>
      <c r="UC14" s="233"/>
      <c r="UD14" s="233"/>
      <c r="UE14" s="233"/>
      <c r="UF14" s="233"/>
      <c r="UG14" s="233"/>
      <c r="UH14" s="233"/>
      <c r="UI14" s="233"/>
      <c r="UJ14" s="233"/>
      <c r="UK14" s="233"/>
      <c r="UL14" s="233"/>
      <c r="UM14" s="233"/>
      <c r="UN14" s="233"/>
      <c r="UO14" s="233"/>
      <c r="UP14" s="233"/>
      <c r="UQ14" s="233"/>
      <c r="UR14" s="233"/>
      <c r="US14" s="233"/>
      <c r="UT14" s="233"/>
      <c r="UU14" s="233"/>
      <c r="UV14" s="233"/>
      <c r="UW14" s="233"/>
      <c r="UX14" s="233"/>
      <c r="UY14" s="233"/>
      <c r="UZ14" s="233"/>
      <c r="VA14" s="233"/>
      <c r="VB14" s="233"/>
      <c r="VC14" s="233"/>
      <c r="VD14" s="233"/>
      <c r="VE14" s="233"/>
      <c r="VF14" s="233"/>
      <c r="VG14" s="233"/>
      <c r="VH14" s="233"/>
      <c r="VI14" s="233"/>
      <c r="VJ14" s="233"/>
      <c r="VK14" s="233"/>
      <c r="VL14" s="233"/>
      <c r="VM14" s="233"/>
      <c r="VN14" s="233"/>
      <c r="VO14" s="233"/>
      <c r="VP14" s="233"/>
      <c r="VQ14" s="233"/>
      <c r="VR14" s="233"/>
      <c r="VS14" s="233"/>
      <c r="VT14" s="233"/>
      <c r="VU14" s="233"/>
      <c r="VV14" s="233"/>
      <c r="VW14" s="233"/>
      <c r="VX14" s="233"/>
      <c r="VY14" s="233"/>
      <c r="VZ14" s="233"/>
      <c r="WA14" s="233"/>
      <c r="WB14" s="233"/>
      <c r="WC14" s="233"/>
      <c r="WD14" s="233"/>
      <c r="WE14" s="233"/>
      <c r="WF14" s="233"/>
      <c r="WG14" s="233"/>
      <c r="WH14" s="233"/>
      <c r="WI14" s="233"/>
      <c r="WJ14" s="233"/>
      <c r="WK14" s="233"/>
      <c r="WL14" s="233"/>
      <c r="WM14" s="233"/>
      <c r="WN14" s="233"/>
      <c r="WO14" s="233"/>
      <c r="WP14" s="233"/>
      <c r="WQ14" s="233"/>
      <c r="WR14" s="233"/>
      <c r="WS14" s="233"/>
      <c r="WT14" s="233"/>
      <c r="WU14" s="233"/>
      <c r="WV14" s="233"/>
      <c r="WW14" s="233"/>
      <c r="WX14" s="233"/>
      <c r="WY14" s="233"/>
      <c r="WZ14" s="233"/>
      <c r="XA14" s="233"/>
      <c r="XB14" s="233"/>
      <c r="XC14" s="233"/>
      <c r="XD14" s="233"/>
      <c r="XE14" s="233"/>
      <c r="XF14" s="233"/>
      <c r="XG14" s="233"/>
      <c r="XH14" s="233"/>
      <c r="XI14" s="233"/>
      <c r="XJ14" s="233"/>
      <c r="XK14" s="233"/>
      <c r="XL14" s="233"/>
      <c r="XM14" s="233"/>
      <c r="XN14" s="233"/>
      <c r="XO14" s="233"/>
      <c r="XP14" s="233"/>
      <c r="XQ14" s="233"/>
      <c r="XR14" s="233"/>
      <c r="XS14" s="233"/>
      <c r="XT14" s="233"/>
      <c r="XU14" s="233"/>
      <c r="XV14" s="233"/>
      <c r="XW14" s="233"/>
      <c r="XX14" s="233"/>
      <c r="XY14" s="233"/>
      <c r="XZ14" s="233"/>
      <c r="YA14" s="233"/>
      <c r="YB14" s="233"/>
      <c r="YC14" s="233"/>
      <c r="YD14" s="233"/>
      <c r="YE14" s="233"/>
      <c r="YF14" s="233"/>
      <c r="YG14" s="233"/>
      <c r="YH14" s="233"/>
      <c r="YI14" s="233"/>
      <c r="YJ14" s="233"/>
      <c r="YK14" s="233"/>
      <c r="YL14" s="233"/>
      <c r="YM14" s="233"/>
      <c r="YN14" s="233"/>
      <c r="YO14" s="233"/>
      <c r="YP14" s="233"/>
      <c r="YQ14" s="233"/>
      <c r="YR14" s="233"/>
      <c r="YS14" s="233"/>
      <c r="YT14" s="233"/>
      <c r="YU14" s="233"/>
      <c r="YV14" s="233"/>
      <c r="YW14" s="233"/>
      <c r="YX14" s="233"/>
      <c r="YY14" s="233"/>
      <c r="YZ14" s="233"/>
      <c r="ZA14" s="233"/>
      <c r="ZB14" s="233"/>
      <c r="ZC14" s="233"/>
      <c r="ZD14" s="233"/>
      <c r="ZE14" s="233"/>
      <c r="ZF14" s="233"/>
      <c r="ZG14" s="233"/>
      <c r="ZH14" s="233"/>
      <c r="ZI14" s="233"/>
      <c r="ZJ14" s="233"/>
      <c r="ZK14" s="233"/>
      <c r="ZL14" s="233"/>
      <c r="ZM14" s="233"/>
      <c r="ZN14" s="233"/>
      <c r="ZO14" s="233"/>
      <c r="ZP14" s="233"/>
      <c r="ZQ14" s="233"/>
      <c r="ZR14" s="233"/>
      <c r="ZS14" s="233"/>
      <c r="ZT14" s="233"/>
      <c r="ZU14" s="233"/>
      <c r="ZV14" s="233"/>
      <c r="ZW14" s="233"/>
      <c r="ZX14" s="233"/>
      <c r="ZY14" s="233"/>
      <c r="ZZ14" s="233"/>
      <c r="AAA14" s="233"/>
      <c r="AAB14" s="233"/>
      <c r="AAC14" s="233"/>
      <c r="AAD14" s="233"/>
      <c r="AAE14" s="233"/>
      <c r="AAF14" s="233"/>
      <c r="AAG14" s="233"/>
      <c r="AAH14" s="233"/>
      <c r="AAI14" s="233"/>
      <c r="AAJ14" s="233"/>
      <c r="AAK14" s="233"/>
      <c r="AAL14" s="233"/>
      <c r="AAM14" s="233"/>
      <c r="AAN14" s="233"/>
      <c r="AAO14" s="233"/>
      <c r="AAP14" s="233"/>
      <c r="AAQ14" s="233"/>
      <c r="AAR14" s="233"/>
      <c r="AAS14" s="233"/>
      <c r="AAT14" s="233"/>
      <c r="AAU14" s="233"/>
      <c r="AAV14" s="233"/>
      <c r="AAW14" s="233"/>
      <c r="AAX14" s="233"/>
      <c r="AAY14" s="233"/>
      <c r="AAZ14" s="233"/>
      <c r="ABA14" s="233"/>
      <c r="ABB14" s="233"/>
      <c r="ABC14" s="233"/>
      <c r="ABD14" s="233"/>
      <c r="ABE14" s="233"/>
      <c r="ABF14" s="233"/>
      <c r="ABG14" s="233"/>
      <c r="ABH14" s="233"/>
      <c r="ABI14" s="233"/>
      <c r="ABJ14" s="233"/>
      <c r="ABK14" s="233"/>
      <c r="ABL14" s="233"/>
      <c r="ABM14" s="233"/>
      <c r="ABN14" s="233"/>
      <c r="ABO14" s="233"/>
      <c r="ABP14" s="233"/>
      <c r="ABQ14" s="233"/>
      <c r="ABR14" s="233"/>
      <c r="ABS14" s="233"/>
      <c r="ABT14" s="233"/>
      <c r="ABU14" s="233"/>
      <c r="ABV14" s="233"/>
      <c r="ABW14" s="233"/>
      <c r="ABX14" s="233"/>
      <c r="ABY14" s="233"/>
      <c r="ABZ14" s="233"/>
      <c r="ACA14" s="233"/>
      <c r="ACB14" s="233"/>
      <c r="ACC14" s="233"/>
      <c r="ACD14" s="233"/>
      <c r="ACE14" s="233"/>
      <c r="ACF14" s="233"/>
      <c r="ACG14" s="233"/>
      <c r="ACH14" s="233"/>
      <c r="ACI14" s="233"/>
      <c r="ACJ14" s="233"/>
      <c r="ACK14" s="233"/>
      <c r="ACL14" s="233"/>
      <c r="ACM14" s="233"/>
      <c r="ACN14" s="233"/>
      <c r="ACO14" s="233"/>
      <c r="ACP14" s="233"/>
      <c r="ACQ14" s="233"/>
      <c r="ACR14" s="233"/>
      <c r="ACS14" s="233"/>
      <c r="ACT14" s="233"/>
      <c r="ACU14" s="233"/>
      <c r="ACV14" s="233"/>
      <c r="ACW14" s="233"/>
      <c r="ACX14" s="233"/>
      <c r="ACY14" s="233"/>
      <c r="ACZ14" s="233"/>
      <c r="ADA14" s="233"/>
      <c r="ADB14" s="233"/>
      <c r="ADC14" s="233"/>
      <c r="ADD14" s="233"/>
      <c r="ADE14" s="233"/>
      <c r="ADF14" s="233"/>
      <c r="ADG14" s="233"/>
      <c r="ADH14" s="233"/>
      <c r="ADI14" s="233"/>
      <c r="ADJ14" s="233"/>
      <c r="ADK14" s="233"/>
      <c r="ADL14" s="233"/>
      <c r="ADM14" s="233"/>
      <c r="ADN14" s="233"/>
      <c r="ADO14" s="233"/>
      <c r="ADP14" s="233"/>
      <c r="ADQ14" s="233"/>
      <c r="ADR14" s="233"/>
      <c r="ADS14" s="233"/>
      <c r="ADT14" s="233"/>
      <c r="ADU14" s="233"/>
      <c r="ADV14" s="233"/>
      <c r="ADW14" s="233"/>
      <c r="ADX14" s="233"/>
      <c r="ADY14" s="233"/>
      <c r="ADZ14" s="233"/>
      <c r="AEA14" s="233"/>
      <c r="AEB14" s="233"/>
      <c r="AEC14" s="233"/>
      <c r="AED14" s="233"/>
      <c r="AEE14" s="233"/>
      <c r="AEF14" s="233"/>
      <c r="AEG14" s="233"/>
      <c r="AEH14" s="233"/>
      <c r="AEI14" s="233"/>
      <c r="AEJ14" s="233"/>
      <c r="AEK14" s="233"/>
      <c r="AEL14" s="233"/>
      <c r="AEM14" s="233"/>
      <c r="AEN14" s="233"/>
      <c r="AEO14" s="233"/>
      <c r="AEP14" s="233"/>
      <c r="AEQ14" s="233"/>
      <c r="AER14" s="233"/>
      <c r="AES14" s="233"/>
      <c r="AET14" s="233"/>
      <c r="AEU14" s="233"/>
      <c r="AEV14" s="233"/>
      <c r="AEW14" s="233"/>
      <c r="AEX14" s="233"/>
      <c r="AEY14" s="233"/>
      <c r="AEZ14" s="233"/>
      <c r="AFA14" s="233"/>
      <c r="AFB14" s="233"/>
      <c r="AFC14" s="233"/>
      <c r="AFD14" s="233"/>
      <c r="AFE14" s="233"/>
      <c r="AFF14" s="233"/>
      <c r="AFG14" s="233"/>
      <c r="AFH14" s="233"/>
      <c r="AFI14" s="233"/>
      <c r="AFJ14" s="233"/>
      <c r="AFK14" s="233"/>
      <c r="AFL14" s="233"/>
      <c r="AFM14" s="233"/>
      <c r="AFN14" s="233"/>
      <c r="AFO14" s="233"/>
      <c r="AFP14" s="233"/>
      <c r="AFQ14" s="233"/>
      <c r="AFR14" s="233"/>
      <c r="AFS14" s="233"/>
      <c r="AFT14" s="233"/>
      <c r="AFU14" s="233"/>
      <c r="AFV14" s="233"/>
      <c r="AFW14" s="233"/>
      <c r="AFX14" s="233"/>
      <c r="AFY14" s="233"/>
      <c r="AFZ14" s="233"/>
      <c r="AGA14" s="233"/>
      <c r="AGB14" s="233"/>
      <c r="AGC14" s="233"/>
      <c r="AGD14" s="233"/>
      <c r="AGE14" s="233"/>
      <c r="AGF14" s="233"/>
      <c r="AGG14" s="233"/>
      <c r="AGH14" s="233"/>
      <c r="AGI14" s="233"/>
      <c r="AGJ14" s="233"/>
      <c r="AGK14" s="233"/>
      <c r="AGL14" s="233"/>
      <c r="AGM14" s="233"/>
      <c r="AGN14" s="233"/>
      <c r="AGO14" s="233"/>
      <c r="AGP14" s="233"/>
      <c r="AGQ14" s="233"/>
      <c r="AGR14" s="233"/>
      <c r="AGS14" s="233"/>
      <c r="AGT14" s="233"/>
      <c r="AGU14" s="233"/>
      <c r="AGV14" s="233"/>
      <c r="AGW14" s="233"/>
      <c r="AGX14" s="233"/>
      <c r="AGY14" s="233"/>
      <c r="AGZ14" s="233"/>
      <c r="AHA14" s="233"/>
      <c r="AHB14" s="233"/>
      <c r="AHC14" s="233"/>
      <c r="AHD14" s="233"/>
      <c r="AHE14" s="233"/>
      <c r="AHF14" s="233"/>
      <c r="AHG14" s="233"/>
      <c r="AHH14" s="233"/>
      <c r="AHI14" s="233"/>
      <c r="AHJ14" s="233"/>
      <c r="AHK14" s="233"/>
      <c r="AHL14" s="233"/>
      <c r="AHM14" s="233"/>
      <c r="AHN14" s="233"/>
      <c r="AHO14" s="233"/>
      <c r="AHP14" s="233"/>
      <c r="AHQ14" s="233"/>
      <c r="AHR14" s="233"/>
      <c r="AHS14" s="233"/>
      <c r="AHT14" s="233"/>
      <c r="AHU14" s="233"/>
      <c r="AHV14" s="233"/>
      <c r="AHW14" s="233"/>
      <c r="AHX14" s="233"/>
      <c r="AHY14" s="233"/>
      <c r="AHZ14" s="233"/>
      <c r="AIA14" s="233"/>
      <c r="AIB14" s="233"/>
      <c r="AIC14" s="233"/>
      <c r="AID14" s="233"/>
      <c r="AIE14" s="233"/>
      <c r="AIF14" s="233"/>
      <c r="AIG14" s="233"/>
      <c r="AIH14" s="233"/>
      <c r="AII14" s="233"/>
      <c r="AIJ14" s="233"/>
      <c r="AIK14" s="233"/>
      <c r="AIL14" s="233"/>
      <c r="AIM14" s="233"/>
      <c r="AIN14" s="233"/>
      <c r="AIO14" s="233"/>
      <c r="AIP14" s="233"/>
      <c r="AIQ14" s="233"/>
      <c r="AIR14" s="233"/>
      <c r="AIS14" s="233"/>
      <c r="AIT14" s="233"/>
      <c r="AIU14" s="233"/>
      <c r="AIV14" s="233"/>
      <c r="AIW14" s="233"/>
      <c r="AIX14" s="233"/>
      <c r="AIY14" s="233"/>
      <c r="AIZ14" s="233"/>
      <c r="AJA14" s="233"/>
      <c r="AJB14" s="233"/>
      <c r="AJC14" s="233"/>
      <c r="AJD14" s="233"/>
      <c r="AJE14" s="233"/>
      <c r="AJF14" s="233"/>
      <c r="AJG14" s="233"/>
      <c r="AJH14" s="233"/>
      <c r="AJI14" s="233"/>
      <c r="AJJ14" s="233"/>
      <c r="AJK14" s="233"/>
      <c r="AJL14" s="233"/>
      <c r="AJM14" s="233"/>
      <c r="AJN14" s="233"/>
      <c r="AJO14" s="233"/>
      <c r="AJP14" s="233"/>
      <c r="AJQ14" s="233"/>
      <c r="AJR14" s="233"/>
      <c r="AJS14" s="233"/>
      <c r="AJT14" s="233"/>
      <c r="AJU14" s="233"/>
      <c r="AJV14" s="233"/>
      <c r="AJW14" s="233"/>
      <c r="AJX14" s="233"/>
      <c r="AJY14" s="233"/>
      <c r="AJZ14" s="233"/>
      <c r="AKA14" s="233"/>
      <c r="AKB14" s="233"/>
      <c r="AKC14" s="233"/>
      <c r="AKD14" s="233"/>
      <c r="AKE14" s="233"/>
      <c r="AKF14" s="233"/>
      <c r="AKG14" s="233"/>
      <c r="AKH14" s="233"/>
      <c r="AKI14" s="233"/>
      <c r="AKJ14" s="233"/>
      <c r="AKK14" s="233"/>
      <c r="AKL14" s="233"/>
      <c r="AKM14" s="233"/>
      <c r="AKN14" s="233"/>
      <c r="AKO14" s="233"/>
      <c r="AKP14" s="233"/>
      <c r="AKQ14" s="233"/>
      <c r="AKR14" s="233"/>
      <c r="AKS14" s="233"/>
      <c r="AKT14" s="233"/>
      <c r="AKU14" s="233"/>
      <c r="AKV14" s="233"/>
      <c r="AKW14" s="233"/>
      <c r="AKX14" s="233"/>
      <c r="AKY14" s="233"/>
      <c r="AKZ14" s="233"/>
      <c r="ALA14" s="233"/>
      <c r="ALB14" s="233"/>
      <c r="ALC14" s="233"/>
      <c r="ALD14" s="233"/>
      <c r="ALE14" s="233"/>
      <c r="ALF14" s="233"/>
      <c r="ALG14" s="233"/>
      <c r="ALH14" s="233"/>
      <c r="ALI14" s="233"/>
      <c r="ALJ14" s="233"/>
      <c r="ALK14" s="233"/>
      <c r="ALL14" s="233"/>
      <c r="ALM14" s="233"/>
      <c r="ALN14" s="233"/>
      <c r="ALO14" s="233"/>
      <c r="ALP14" s="233"/>
      <c r="ALQ14" s="233"/>
      <c r="ALR14" s="233"/>
      <c r="ALS14" s="233"/>
      <c r="ALT14" s="233"/>
      <c r="ALU14" s="233"/>
      <c r="ALV14" s="233"/>
      <c r="ALW14" s="233"/>
      <c r="ALX14" s="233"/>
      <c r="ALY14" s="233"/>
      <c r="ALZ14" s="233"/>
      <c r="AMA14" s="233"/>
      <c r="AMB14" s="233"/>
      <c r="AMC14" s="233"/>
      <c r="AMD14" s="233"/>
      <c r="AME14" s="233"/>
      <c r="AMF14" s="233"/>
      <c r="AMG14" s="233"/>
      <c r="AMH14" s="233"/>
      <c r="AMI14" s="233"/>
      <c r="AMJ14" s="233"/>
      <c r="AMK14" s="233"/>
      <c r="AML14" s="233"/>
      <c r="AMM14" s="233"/>
      <c r="AMN14" s="233"/>
      <c r="AMO14" s="233"/>
      <c r="AMP14" s="233"/>
      <c r="AMQ14" s="233"/>
      <c r="AMR14" s="233"/>
      <c r="AMS14" s="233"/>
      <c r="AMT14" s="233"/>
      <c r="AMU14" s="233"/>
      <c r="AMV14" s="233"/>
      <c r="AMW14" s="233"/>
      <c r="AMX14" s="233"/>
      <c r="AMY14" s="233"/>
      <c r="AMZ14" s="233"/>
      <c r="ANA14" s="233"/>
      <c r="ANB14" s="233"/>
      <c r="ANC14" s="233"/>
      <c r="AND14" s="233"/>
      <c r="ANE14" s="233"/>
      <c r="ANF14" s="233"/>
      <c r="ANG14" s="233"/>
      <c r="ANH14" s="233"/>
      <c r="ANI14" s="233"/>
      <c r="ANJ14" s="233"/>
      <c r="ANK14" s="233"/>
      <c r="ANL14" s="233"/>
      <c r="ANM14" s="233"/>
      <c r="ANN14" s="233"/>
      <c r="ANO14" s="233"/>
      <c r="ANP14" s="233"/>
      <c r="ANQ14" s="233"/>
      <c r="ANR14" s="233"/>
      <c r="ANS14" s="233"/>
      <c r="ANT14" s="233"/>
      <c r="ANU14" s="233"/>
      <c r="ANV14" s="233"/>
      <c r="ANW14" s="233"/>
      <c r="ANX14" s="233"/>
      <c r="ANY14" s="233"/>
      <c r="ANZ14" s="233"/>
      <c r="AOA14" s="233"/>
      <c r="AOB14" s="233"/>
      <c r="AOC14" s="233"/>
      <c r="AOD14" s="233"/>
      <c r="AOE14" s="233"/>
      <c r="AOF14" s="233"/>
      <c r="AOG14" s="233"/>
      <c r="AOH14" s="233"/>
      <c r="AOI14" s="233"/>
      <c r="AOJ14" s="233"/>
      <c r="AOK14" s="233"/>
      <c r="AOL14" s="233"/>
      <c r="AOM14" s="233"/>
      <c r="AON14" s="233"/>
      <c r="AOO14" s="233"/>
      <c r="AOP14" s="233"/>
      <c r="AOQ14" s="233"/>
      <c r="AOR14" s="233"/>
      <c r="AOS14" s="233"/>
      <c r="AOT14" s="233"/>
      <c r="AOU14" s="233"/>
      <c r="AOV14" s="233"/>
      <c r="AOW14" s="233"/>
      <c r="AOX14" s="233"/>
      <c r="AOY14" s="233"/>
      <c r="AOZ14" s="233"/>
      <c r="APA14" s="233"/>
      <c r="APB14" s="233"/>
      <c r="APC14" s="233"/>
      <c r="APD14" s="233"/>
      <c r="APE14" s="233"/>
      <c r="APF14" s="233"/>
      <c r="APG14" s="233"/>
      <c r="APH14" s="233"/>
      <c r="API14" s="233"/>
      <c r="APJ14" s="233"/>
      <c r="APK14" s="233"/>
      <c r="APL14" s="233"/>
      <c r="APM14" s="233"/>
      <c r="APN14" s="233"/>
      <c r="APO14" s="233"/>
      <c r="APP14" s="233"/>
      <c r="APQ14" s="233"/>
      <c r="APR14" s="233"/>
      <c r="APS14" s="233"/>
      <c r="APT14" s="233"/>
      <c r="APU14" s="233"/>
      <c r="APV14" s="233"/>
      <c r="APW14" s="233"/>
      <c r="APX14" s="233"/>
      <c r="APY14" s="233"/>
      <c r="APZ14" s="233"/>
      <c r="AQA14" s="233"/>
      <c r="AQB14" s="233"/>
      <c r="AQC14" s="233"/>
      <c r="AQD14" s="233"/>
      <c r="AQE14" s="233"/>
      <c r="AQF14" s="233"/>
      <c r="AQG14" s="233"/>
      <c r="AQH14" s="233"/>
      <c r="AQI14" s="233"/>
      <c r="AQJ14" s="233"/>
      <c r="AQK14" s="233"/>
      <c r="AQL14" s="233"/>
      <c r="AQM14" s="233"/>
      <c r="AQN14" s="233"/>
      <c r="AQO14" s="233"/>
      <c r="AQP14" s="233"/>
      <c r="AQQ14" s="233"/>
      <c r="AQR14" s="233"/>
      <c r="AQS14" s="233"/>
      <c r="AQT14" s="233"/>
      <c r="AQU14" s="233"/>
      <c r="AQV14" s="233"/>
      <c r="AQW14" s="233"/>
      <c r="AQX14" s="233"/>
      <c r="AQY14" s="233"/>
      <c r="AQZ14" s="233"/>
      <c r="ARA14" s="233"/>
      <c r="ARB14" s="233"/>
      <c r="ARC14" s="233"/>
      <c r="ARD14" s="233"/>
      <c r="ARE14" s="233"/>
      <c r="ARF14" s="233"/>
      <c r="ARG14" s="233"/>
      <c r="ARH14" s="233"/>
      <c r="ARI14" s="233"/>
      <c r="ARJ14" s="233"/>
      <c r="ARK14" s="233"/>
      <c r="ARL14" s="233"/>
      <c r="ARM14" s="233"/>
      <c r="ARN14" s="233"/>
      <c r="ARO14" s="233"/>
      <c r="ARP14" s="233"/>
      <c r="ARQ14" s="233"/>
      <c r="ARR14" s="233"/>
      <c r="ARS14" s="233"/>
      <c r="ART14" s="233"/>
      <c r="ARU14" s="233"/>
      <c r="ARV14" s="233"/>
      <c r="ARW14" s="233"/>
      <c r="ARX14" s="233"/>
      <c r="ARY14" s="233"/>
      <c r="ARZ14" s="233"/>
      <c r="ASA14" s="233"/>
      <c r="ASB14" s="233"/>
      <c r="ASC14" s="233"/>
      <c r="ASD14" s="233"/>
      <c r="ASE14" s="233"/>
      <c r="ASF14" s="233"/>
      <c r="ASG14" s="233"/>
      <c r="ASH14" s="233"/>
      <c r="ASI14" s="233"/>
      <c r="ASJ14" s="233"/>
      <c r="ASK14" s="233"/>
      <c r="ASL14" s="233"/>
      <c r="ASM14" s="233"/>
      <c r="ASN14" s="233"/>
      <c r="ASO14" s="233"/>
      <c r="ASP14" s="233"/>
      <c r="ASQ14" s="233"/>
      <c r="ASR14" s="233"/>
      <c r="ASS14" s="233"/>
      <c r="AST14" s="233"/>
      <c r="ASU14" s="233"/>
      <c r="ASV14" s="233"/>
      <c r="ASW14" s="233"/>
      <c r="ASX14" s="233"/>
      <c r="ASY14" s="233"/>
      <c r="ASZ14" s="233"/>
      <c r="ATA14" s="233"/>
      <c r="ATB14" s="233"/>
      <c r="ATC14" s="233"/>
      <c r="ATD14" s="233"/>
      <c r="ATE14" s="233"/>
      <c r="ATF14" s="233"/>
      <c r="ATG14" s="233"/>
      <c r="ATH14" s="233"/>
      <c r="ATI14" s="233"/>
      <c r="ATJ14" s="233"/>
      <c r="ATK14" s="233"/>
      <c r="ATL14" s="233"/>
      <c r="ATM14" s="233"/>
      <c r="ATN14" s="233"/>
      <c r="ATO14" s="233"/>
      <c r="ATP14" s="233"/>
      <c r="ATQ14" s="233"/>
      <c r="ATR14" s="233"/>
      <c r="ATS14" s="233"/>
      <c r="ATT14" s="233"/>
      <c r="ATU14" s="233"/>
      <c r="ATV14" s="233"/>
      <c r="ATW14" s="233"/>
      <c r="ATX14" s="233"/>
      <c r="ATY14" s="233"/>
      <c r="ATZ14" s="233"/>
      <c r="AUA14" s="233"/>
      <c r="AUB14" s="233"/>
      <c r="AUC14" s="233"/>
      <c r="AUD14" s="233"/>
      <c r="AUE14" s="233"/>
      <c r="AUF14" s="233"/>
      <c r="AUG14" s="233"/>
      <c r="AUH14" s="233"/>
      <c r="AUI14" s="233"/>
      <c r="AUJ14" s="233"/>
      <c r="AUK14" s="233"/>
      <c r="AUL14" s="233"/>
      <c r="AUM14" s="233"/>
      <c r="AUN14" s="233"/>
      <c r="AUO14" s="233"/>
      <c r="AUP14" s="233"/>
      <c r="AUQ14" s="233"/>
      <c r="AUR14" s="233"/>
      <c r="AUS14" s="233"/>
      <c r="AUT14" s="233"/>
      <c r="AUU14" s="233"/>
      <c r="AUV14" s="233"/>
      <c r="AUW14" s="233"/>
      <c r="AUX14" s="233"/>
      <c r="AUY14" s="233"/>
      <c r="AUZ14" s="233"/>
      <c r="AVA14" s="233"/>
      <c r="AVB14" s="233"/>
      <c r="AVC14" s="233"/>
      <c r="AVD14" s="233"/>
      <c r="AVE14" s="233"/>
      <c r="AVF14" s="233"/>
      <c r="AVG14" s="233"/>
      <c r="AVH14" s="233"/>
      <c r="AVI14" s="233"/>
      <c r="AVJ14" s="233"/>
      <c r="AVK14" s="233"/>
      <c r="AVL14" s="233"/>
      <c r="AVM14" s="233"/>
      <c r="AVN14" s="233"/>
      <c r="AVO14" s="233"/>
      <c r="AVP14" s="233"/>
      <c r="AVQ14" s="233"/>
      <c r="AVR14" s="233"/>
      <c r="AVS14" s="233"/>
      <c r="AVT14" s="233"/>
      <c r="AVU14" s="233"/>
      <c r="AVV14" s="233"/>
      <c r="AVW14" s="233"/>
      <c r="AVX14" s="233"/>
      <c r="AVY14" s="233"/>
      <c r="AVZ14" s="233"/>
      <c r="AWA14" s="233"/>
      <c r="AWB14" s="233"/>
      <c r="AWC14" s="233"/>
      <c r="AWD14" s="233"/>
      <c r="AWE14" s="233"/>
      <c r="AWF14" s="233"/>
      <c r="AWG14" s="233"/>
      <c r="AWH14" s="233"/>
      <c r="AWI14" s="233"/>
      <c r="AWJ14" s="233"/>
      <c r="AWK14" s="233"/>
      <c r="AWL14" s="233"/>
      <c r="AWM14" s="233"/>
      <c r="AWN14" s="233"/>
      <c r="AWO14" s="233"/>
      <c r="AWP14" s="233"/>
      <c r="AWQ14" s="233"/>
      <c r="AWR14" s="233"/>
      <c r="AWS14" s="233"/>
      <c r="AWT14" s="233"/>
      <c r="AWU14" s="233"/>
      <c r="AWV14" s="233"/>
      <c r="AWW14" s="233"/>
      <c r="AWX14" s="233"/>
      <c r="AWY14" s="233"/>
      <c r="AWZ14" s="233"/>
      <c r="AXA14" s="233"/>
      <c r="AXB14" s="233"/>
      <c r="AXC14" s="233"/>
      <c r="AXD14" s="233"/>
      <c r="AXE14" s="233"/>
      <c r="AXF14" s="233"/>
      <c r="AXG14" s="233"/>
      <c r="AXH14" s="233"/>
      <c r="AXI14" s="233"/>
      <c r="AXJ14" s="233"/>
      <c r="AXK14" s="233"/>
      <c r="AXL14" s="233"/>
      <c r="AXM14" s="233"/>
      <c r="AXN14" s="233"/>
      <c r="AXO14" s="233"/>
      <c r="AXP14" s="233"/>
      <c r="AXQ14" s="233"/>
      <c r="AXR14" s="233"/>
      <c r="AXS14" s="233"/>
      <c r="AXT14" s="233"/>
      <c r="AXU14" s="233"/>
      <c r="AXV14" s="233"/>
      <c r="AXW14" s="233"/>
      <c r="AXX14" s="233"/>
      <c r="AXY14" s="233"/>
      <c r="AXZ14" s="233"/>
      <c r="AYA14" s="233"/>
      <c r="AYB14" s="233"/>
      <c r="AYC14" s="233"/>
      <c r="AYD14" s="233"/>
      <c r="AYE14" s="233"/>
      <c r="AYF14" s="233"/>
      <c r="AYG14" s="233"/>
      <c r="AYH14" s="233"/>
      <c r="AYI14" s="233"/>
      <c r="AYJ14" s="233"/>
      <c r="AYK14" s="233"/>
      <c r="AYL14" s="233"/>
      <c r="AYM14" s="233"/>
      <c r="AYN14" s="233"/>
      <c r="AYO14" s="233"/>
      <c r="AYP14" s="233"/>
      <c r="AYQ14" s="233"/>
      <c r="AYR14" s="233"/>
      <c r="AYS14" s="233"/>
      <c r="AYT14" s="233"/>
      <c r="AYU14" s="233"/>
      <c r="AYV14" s="233"/>
      <c r="AYW14" s="233"/>
      <c r="AYX14" s="233"/>
      <c r="AYY14" s="233"/>
      <c r="AYZ14" s="233"/>
      <c r="AZA14" s="233"/>
      <c r="AZB14" s="233"/>
      <c r="AZC14" s="233"/>
      <c r="AZD14" s="233"/>
      <c r="AZE14" s="233"/>
      <c r="AZF14" s="233"/>
      <c r="AZG14" s="233"/>
      <c r="AZH14" s="233"/>
      <c r="AZI14" s="233"/>
      <c r="AZJ14" s="233"/>
      <c r="AZK14" s="233"/>
      <c r="AZL14" s="233"/>
      <c r="AZM14" s="233"/>
      <c r="AZN14" s="233"/>
      <c r="AZO14" s="233"/>
      <c r="AZP14" s="233"/>
      <c r="AZQ14" s="233"/>
      <c r="AZR14" s="233"/>
      <c r="AZS14" s="233"/>
      <c r="AZT14" s="233"/>
      <c r="AZU14" s="233"/>
      <c r="AZV14" s="233"/>
      <c r="AZW14" s="233"/>
      <c r="AZX14" s="233"/>
      <c r="AZY14" s="233"/>
      <c r="AZZ14" s="233"/>
      <c r="BAA14" s="233"/>
      <c r="BAB14" s="233"/>
      <c r="BAC14" s="233"/>
      <c r="BAD14" s="233"/>
      <c r="BAE14" s="233"/>
      <c r="BAF14" s="233"/>
      <c r="BAG14" s="233"/>
      <c r="BAH14" s="233"/>
      <c r="BAI14" s="233"/>
      <c r="BAJ14" s="233"/>
      <c r="BAK14" s="233"/>
      <c r="BAL14" s="233"/>
      <c r="BAM14" s="233"/>
      <c r="BAN14" s="233"/>
      <c r="BAO14" s="233"/>
      <c r="BAP14" s="233"/>
      <c r="BAQ14" s="233"/>
      <c r="BAR14" s="233"/>
      <c r="BAS14" s="233"/>
      <c r="BAT14" s="233"/>
      <c r="BAU14" s="233"/>
      <c r="BAV14" s="233"/>
      <c r="BAW14" s="233"/>
      <c r="BAX14" s="233"/>
      <c r="BAY14" s="233"/>
      <c r="BAZ14" s="233"/>
      <c r="BBA14" s="233"/>
      <c r="BBB14" s="233"/>
      <c r="BBC14" s="233"/>
      <c r="BBD14" s="233"/>
      <c r="BBE14" s="233"/>
      <c r="BBF14" s="233"/>
      <c r="BBG14" s="233"/>
      <c r="BBH14" s="233"/>
      <c r="BBI14" s="233"/>
      <c r="BBJ14" s="233"/>
      <c r="BBK14" s="233"/>
      <c r="BBL14" s="233"/>
      <c r="BBM14" s="233"/>
      <c r="BBN14" s="233"/>
      <c r="BBO14" s="233"/>
      <c r="BBP14" s="233"/>
      <c r="BBQ14" s="233"/>
      <c r="BBR14" s="233"/>
      <c r="BBS14" s="233"/>
      <c r="BBT14" s="233"/>
      <c r="BBU14" s="233"/>
      <c r="BBV14" s="233"/>
      <c r="BBW14" s="233"/>
      <c r="BBX14" s="233"/>
      <c r="BBY14" s="233"/>
      <c r="BBZ14" s="233"/>
      <c r="BCA14" s="233"/>
      <c r="BCB14" s="233"/>
      <c r="BCC14" s="233"/>
      <c r="BCD14" s="233"/>
      <c r="BCE14" s="233"/>
      <c r="BCF14" s="233"/>
      <c r="BCG14" s="233"/>
      <c r="BCH14" s="233"/>
      <c r="BCI14" s="233"/>
      <c r="BCJ14" s="233"/>
      <c r="BCK14" s="233"/>
      <c r="BCL14" s="233"/>
      <c r="BCM14" s="233"/>
      <c r="BCN14" s="233"/>
      <c r="BCO14" s="233"/>
      <c r="BCP14" s="233"/>
      <c r="BCQ14" s="233"/>
      <c r="BCR14" s="233"/>
      <c r="BCS14" s="233"/>
      <c r="BCT14" s="233"/>
      <c r="BCU14" s="233"/>
      <c r="BCV14" s="233"/>
      <c r="BCW14" s="233"/>
      <c r="BCX14" s="233"/>
      <c r="BCY14" s="233"/>
      <c r="BCZ14" s="233"/>
      <c r="BDA14" s="233"/>
      <c r="BDB14" s="233"/>
      <c r="BDC14" s="233"/>
      <c r="BDD14" s="233"/>
      <c r="BDE14" s="233"/>
      <c r="BDF14" s="233"/>
      <c r="BDG14" s="233"/>
      <c r="BDH14" s="233"/>
      <c r="BDI14" s="233"/>
      <c r="BDJ14" s="233"/>
      <c r="BDK14" s="233"/>
      <c r="BDL14" s="233"/>
      <c r="BDM14" s="233"/>
      <c r="BDN14" s="233"/>
      <c r="BDO14" s="233"/>
      <c r="BDP14" s="233"/>
      <c r="BDQ14" s="233"/>
      <c r="BDR14" s="233"/>
      <c r="BDS14" s="233"/>
      <c r="BDT14" s="233"/>
      <c r="BDU14" s="233"/>
      <c r="BDV14" s="233"/>
      <c r="BDW14" s="233"/>
      <c r="BDX14" s="233"/>
      <c r="BDY14" s="233"/>
      <c r="BDZ14" s="233"/>
      <c r="BEA14" s="233"/>
      <c r="BEB14" s="233"/>
      <c r="BEC14" s="233"/>
      <c r="BED14" s="233"/>
      <c r="BEE14" s="233"/>
      <c r="BEF14" s="233"/>
      <c r="BEG14" s="233"/>
      <c r="BEH14" s="233"/>
      <c r="BEI14" s="233"/>
      <c r="BEJ14" s="233"/>
      <c r="BEK14" s="233"/>
      <c r="BEL14" s="233"/>
      <c r="BEM14" s="233"/>
      <c r="BEN14" s="233"/>
      <c r="BEO14" s="233"/>
      <c r="BEP14" s="233"/>
      <c r="BEQ14" s="233"/>
      <c r="BER14" s="233"/>
      <c r="BES14" s="233"/>
      <c r="BET14" s="233"/>
      <c r="BEU14" s="233"/>
      <c r="BEV14" s="233"/>
      <c r="BEW14" s="233"/>
      <c r="BEX14" s="233"/>
      <c r="BEY14" s="233"/>
      <c r="BEZ14" s="233"/>
      <c r="BFA14" s="233"/>
      <c r="BFB14" s="233"/>
      <c r="BFC14" s="233"/>
      <c r="BFD14" s="233"/>
      <c r="BFE14" s="233"/>
      <c r="BFF14" s="233"/>
      <c r="BFG14" s="233"/>
      <c r="BFH14" s="233"/>
      <c r="BFI14" s="233"/>
      <c r="BFJ14" s="233"/>
      <c r="BFK14" s="233"/>
      <c r="BFL14" s="233"/>
      <c r="BFM14" s="233"/>
      <c r="BFN14" s="233"/>
      <c r="BFO14" s="233"/>
      <c r="BFP14" s="233"/>
      <c r="BFQ14" s="233"/>
      <c r="BFR14" s="233"/>
      <c r="BFS14" s="233"/>
      <c r="BFT14" s="233"/>
      <c r="BFU14" s="233"/>
      <c r="BFV14" s="233"/>
      <c r="BFW14" s="233"/>
      <c r="BFX14" s="233"/>
      <c r="BFY14" s="233"/>
      <c r="BFZ14" s="233"/>
      <c r="BGA14" s="233"/>
      <c r="BGB14" s="233"/>
      <c r="BGC14" s="233"/>
      <c r="BGD14" s="233"/>
      <c r="BGE14" s="233"/>
      <c r="BGF14" s="233"/>
      <c r="BGG14" s="233"/>
      <c r="BGH14" s="233"/>
      <c r="BGI14" s="233"/>
      <c r="BGJ14" s="233"/>
      <c r="BGK14" s="233"/>
      <c r="BGL14" s="233"/>
      <c r="BGM14" s="233"/>
      <c r="BGN14" s="233"/>
      <c r="BGO14" s="233"/>
      <c r="BGP14" s="233"/>
      <c r="BGQ14" s="233"/>
      <c r="BGR14" s="233"/>
      <c r="BGS14" s="233"/>
      <c r="BGT14" s="233"/>
      <c r="BGU14" s="233"/>
      <c r="BGV14" s="233"/>
      <c r="BGW14" s="233"/>
      <c r="BGX14" s="233"/>
      <c r="BGY14" s="233"/>
      <c r="BGZ14" s="233"/>
      <c r="BHA14" s="233"/>
      <c r="BHB14" s="233"/>
      <c r="BHC14" s="233"/>
      <c r="BHD14" s="233"/>
      <c r="BHE14" s="233"/>
      <c r="BHF14" s="233"/>
      <c r="BHG14" s="233"/>
      <c r="BHH14" s="233"/>
      <c r="BHI14" s="233"/>
      <c r="BHJ14" s="233"/>
      <c r="BHK14" s="233"/>
      <c r="BHL14" s="233"/>
      <c r="BHM14" s="233"/>
      <c r="BHN14" s="233"/>
      <c r="BHO14" s="233"/>
      <c r="BHP14" s="233"/>
      <c r="BHQ14" s="233"/>
      <c r="BHR14" s="233"/>
      <c r="BHS14" s="233"/>
      <c r="BHT14" s="233"/>
      <c r="BHU14" s="233"/>
      <c r="BHV14" s="233"/>
      <c r="BHW14" s="233"/>
      <c r="BHX14" s="233"/>
      <c r="BHY14" s="233"/>
      <c r="BHZ14" s="233"/>
      <c r="BIA14" s="233"/>
      <c r="BIB14" s="233"/>
      <c r="BIC14" s="233"/>
      <c r="BID14" s="233"/>
      <c r="BIE14" s="233"/>
      <c r="BIF14" s="233"/>
      <c r="BIG14" s="233"/>
      <c r="BIH14" s="233"/>
      <c r="BII14" s="233"/>
      <c r="BIJ14" s="233"/>
      <c r="BIK14" s="233"/>
      <c r="BIL14" s="233"/>
      <c r="BIM14" s="233"/>
      <c r="BIN14" s="233"/>
      <c r="BIO14" s="233"/>
      <c r="BIP14" s="233"/>
      <c r="BIQ14" s="233"/>
      <c r="BIR14" s="233"/>
      <c r="BIS14" s="233"/>
      <c r="BIT14" s="233"/>
      <c r="BIU14" s="233"/>
      <c r="BIV14" s="233"/>
      <c r="BIW14" s="233"/>
      <c r="BIX14" s="233"/>
      <c r="BIY14" s="233"/>
      <c r="BIZ14" s="233"/>
      <c r="BJA14" s="233"/>
      <c r="BJB14" s="233"/>
      <c r="BJC14" s="233"/>
      <c r="BJD14" s="233"/>
      <c r="BJE14" s="233"/>
      <c r="BJF14" s="233"/>
      <c r="BJG14" s="233"/>
      <c r="BJH14" s="233"/>
      <c r="BJI14" s="233"/>
      <c r="BJJ14" s="233"/>
      <c r="BJK14" s="233"/>
      <c r="BJL14" s="233"/>
      <c r="BJM14" s="233"/>
      <c r="BJN14" s="233"/>
      <c r="BJO14" s="233"/>
      <c r="BJP14" s="233"/>
      <c r="BJQ14" s="233"/>
      <c r="BJR14" s="233"/>
      <c r="BJS14" s="233"/>
      <c r="BJT14" s="233"/>
      <c r="BJU14" s="233"/>
      <c r="BJV14" s="233"/>
      <c r="BJW14" s="233"/>
      <c r="BJX14" s="233"/>
      <c r="BJY14" s="233"/>
      <c r="BJZ14" s="233"/>
      <c r="BKA14" s="233"/>
      <c r="BKB14" s="233"/>
      <c r="BKC14" s="233"/>
      <c r="BKD14" s="233"/>
      <c r="BKE14" s="233"/>
      <c r="BKF14" s="233"/>
      <c r="BKG14" s="233"/>
      <c r="BKH14" s="233"/>
      <c r="BKI14" s="233"/>
      <c r="BKJ14" s="233"/>
      <c r="BKK14" s="233"/>
      <c r="BKL14" s="233"/>
      <c r="BKM14" s="233"/>
      <c r="BKN14" s="233"/>
      <c r="BKO14" s="233"/>
      <c r="BKP14" s="233"/>
      <c r="BKQ14" s="233"/>
      <c r="BKR14" s="233"/>
      <c r="BKS14" s="233"/>
      <c r="BKT14" s="233"/>
      <c r="BKU14" s="233"/>
      <c r="BKV14" s="233"/>
      <c r="BKW14" s="233"/>
      <c r="BKX14" s="233"/>
      <c r="BKY14" s="233"/>
      <c r="BKZ14" s="233"/>
      <c r="BLA14" s="233"/>
      <c r="BLB14" s="233"/>
      <c r="BLC14" s="233"/>
      <c r="BLD14" s="233"/>
      <c r="BLE14" s="233"/>
      <c r="BLF14" s="233"/>
      <c r="BLG14" s="233"/>
      <c r="BLH14" s="233"/>
      <c r="BLI14" s="233"/>
      <c r="BLJ14" s="233"/>
      <c r="BLK14" s="233"/>
      <c r="BLL14" s="233"/>
      <c r="BLM14" s="233"/>
      <c r="BLN14" s="233"/>
      <c r="BLO14" s="233"/>
      <c r="BLP14" s="233"/>
      <c r="BLQ14" s="233"/>
      <c r="BLR14" s="233"/>
      <c r="BLS14" s="233"/>
      <c r="BLT14" s="233"/>
      <c r="BLU14" s="233"/>
      <c r="BLV14" s="233"/>
      <c r="BLW14" s="233"/>
      <c r="BLX14" s="233"/>
      <c r="BLY14" s="233"/>
      <c r="BLZ14" s="233"/>
      <c r="BMA14" s="233"/>
      <c r="BMB14" s="233"/>
      <c r="BMC14" s="233"/>
      <c r="BMD14" s="233"/>
      <c r="BME14" s="233"/>
      <c r="BMF14" s="233"/>
      <c r="BMG14" s="233"/>
      <c r="BMH14" s="233"/>
      <c r="BMI14" s="233"/>
      <c r="BMJ14" s="233"/>
      <c r="BMK14" s="233"/>
      <c r="BML14" s="233"/>
      <c r="BMM14" s="233"/>
      <c r="BMN14" s="233"/>
      <c r="BMO14" s="233"/>
      <c r="BMP14" s="233"/>
      <c r="BMQ14" s="233"/>
      <c r="BMR14" s="233"/>
      <c r="BMS14" s="233"/>
      <c r="BMT14" s="233"/>
      <c r="BMU14" s="233"/>
      <c r="BMV14" s="233"/>
      <c r="BMW14" s="233"/>
      <c r="BMX14" s="233"/>
      <c r="BMY14" s="233"/>
      <c r="BMZ14" s="233"/>
      <c r="BNA14" s="233"/>
      <c r="BNB14" s="233"/>
      <c r="BNC14" s="233"/>
      <c r="BND14" s="233"/>
      <c r="BNE14" s="233"/>
      <c r="BNF14" s="233"/>
      <c r="BNG14" s="233"/>
      <c r="BNH14" s="233"/>
      <c r="BNI14" s="233"/>
      <c r="BNJ14" s="233"/>
      <c r="BNK14" s="233"/>
      <c r="BNL14" s="233"/>
      <c r="BNM14" s="233"/>
      <c r="BNN14" s="233"/>
      <c r="BNO14" s="233"/>
      <c r="BNP14" s="233"/>
      <c r="BNQ14" s="233"/>
      <c r="BNR14" s="233"/>
      <c r="BNS14" s="233"/>
      <c r="BNT14" s="233"/>
      <c r="BNU14" s="233"/>
      <c r="BNV14" s="233"/>
      <c r="BNW14" s="233"/>
      <c r="BNX14" s="233"/>
      <c r="BNY14" s="233"/>
      <c r="BNZ14" s="233"/>
      <c r="BOA14" s="233"/>
      <c r="BOB14" s="233"/>
      <c r="BOC14" s="233"/>
      <c r="BOD14" s="233"/>
      <c r="BOE14" s="233"/>
      <c r="BOF14" s="233"/>
      <c r="BOG14" s="233"/>
      <c r="BOH14" s="233"/>
      <c r="BOI14" s="233"/>
      <c r="BOJ14" s="233"/>
      <c r="BOK14" s="233"/>
      <c r="BOL14" s="233"/>
      <c r="BOM14" s="233"/>
      <c r="BON14" s="233"/>
      <c r="BOO14" s="233"/>
      <c r="BOP14" s="233"/>
      <c r="BOQ14" s="233"/>
      <c r="BOR14" s="233"/>
      <c r="BOS14" s="233"/>
      <c r="BOT14" s="233"/>
      <c r="BOU14" s="233"/>
      <c r="BOV14" s="233"/>
      <c r="BOW14" s="233"/>
      <c r="BOX14" s="233"/>
      <c r="BOY14" s="233"/>
      <c r="BOZ14" s="233"/>
      <c r="BPA14" s="233"/>
      <c r="BPB14" s="233"/>
      <c r="BPC14" s="233"/>
      <c r="BPD14" s="233"/>
      <c r="BPE14" s="233"/>
      <c r="BPF14" s="233"/>
      <c r="BPG14" s="233"/>
      <c r="BPH14" s="233"/>
      <c r="BPI14" s="233"/>
      <c r="BPJ14" s="233"/>
      <c r="BPK14" s="233"/>
      <c r="BPL14" s="233"/>
      <c r="BPM14" s="233"/>
      <c r="BPN14" s="233"/>
      <c r="BPO14" s="233"/>
      <c r="BPP14" s="233"/>
      <c r="BPQ14" s="233"/>
      <c r="BPR14" s="233"/>
      <c r="BPS14" s="233"/>
      <c r="BPT14" s="233"/>
      <c r="BPU14" s="233"/>
      <c r="BPV14" s="233"/>
      <c r="BPW14" s="233"/>
      <c r="BPX14" s="233"/>
      <c r="BPY14" s="233"/>
      <c r="BPZ14" s="233"/>
      <c r="BQA14" s="233"/>
      <c r="BQB14" s="233"/>
      <c r="BQC14" s="233"/>
      <c r="BQD14" s="233"/>
      <c r="BQE14" s="233"/>
      <c r="BQF14" s="233"/>
      <c r="BQG14" s="233"/>
      <c r="BQH14" s="233"/>
      <c r="BQI14" s="233"/>
      <c r="BQJ14" s="233"/>
      <c r="BQK14" s="233"/>
      <c r="BQL14" s="233"/>
      <c r="BQM14" s="233"/>
      <c r="BQN14" s="233"/>
      <c r="BQO14" s="233"/>
      <c r="BQP14" s="233"/>
      <c r="BQQ14" s="233"/>
      <c r="BQR14" s="233"/>
      <c r="BQS14" s="233"/>
      <c r="BQT14" s="233"/>
      <c r="BQU14" s="233"/>
      <c r="BQV14" s="233"/>
      <c r="BQW14" s="233"/>
      <c r="BQX14" s="233"/>
      <c r="BQY14" s="233"/>
      <c r="BQZ14" s="233"/>
      <c r="BRA14" s="233"/>
      <c r="BRB14" s="233"/>
      <c r="BRC14" s="233"/>
      <c r="BRD14" s="233"/>
      <c r="BRE14" s="233"/>
      <c r="BRF14" s="233"/>
      <c r="BRG14" s="233"/>
      <c r="BRH14" s="233"/>
      <c r="BRI14" s="233"/>
      <c r="BRJ14" s="233"/>
      <c r="BRK14" s="233"/>
      <c r="BRL14" s="233"/>
      <c r="BRM14" s="233"/>
      <c r="BRN14" s="233"/>
      <c r="BRO14" s="233"/>
      <c r="BRP14" s="233"/>
      <c r="BRQ14" s="233"/>
      <c r="BRR14" s="233"/>
      <c r="BRS14" s="233"/>
      <c r="BRT14" s="233"/>
      <c r="BRU14" s="233"/>
      <c r="BRV14" s="233"/>
      <c r="BRW14" s="233"/>
      <c r="BRX14" s="233"/>
      <c r="BRY14" s="233"/>
      <c r="BRZ14" s="233"/>
      <c r="BSA14" s="233"/>
      <c r="BSB14" s="233"/>
      <c r="BSC14" s="233"/>
      <c r="BSD14" s="233"/>
      <c r="BSE14" s="233"/>
      <c r="BSF14" s="233"/>
      <c r="BSG14" s="233"/>
      <c r="BSH14" s="233"/>
      <c r="BSI14" s="233"/>
      <c r="BSJ14" s="233"/>
      <c r="BSK14" s="233"/>
      <c r="BSL14" s="233"/>
      <c r="BSM14" s="233"/>
      <c r="BSN14" s="233"/>
      <c r="BSO14" s="233"/>
      <c r="BSP14" s="233"/>
      <c r="BSQ14" s="233"/>
      <c r="BSR14" s="233"/>
      <c r="BSS14" s="233"/>
      <c r="BST14" s="233"/>
      <c r="BSU14" s="233"/>
      <c r="BSV14" s="233"/>
      <c r="BSW14" s="233"/>
      <c r="BSX14" s="233"/>
      <c r="BSY14" s="233"/>
      <c r="BSZ14" s="233"/>
      <c r="BTA14" s="233"/>
      <c r="BTB14" s="233"/>
      <c r="BTC14" s="233"/>
      <c r="BTD14" s="233"/>
      <c r="BTE14" s="233"/>
      <c r="BTF14" s="233"/>
      <c r="BTG14" s="233"/>
      <c r="BTH14" s="233"/>
      <c r="BTI14" s="233"/>
      <c r="BTJ14" s="233"/>
      <c r="BTK14" s="233"/>
      <c r="BTL14" s="233"/>
      <c r="BTM14" s="233"/>
      <c r="BTN14" s="233"/>
      <c r="BTO14" s="233"/>
      <c r="BTP14" s="233"/>
      <c r="BTQ14" s="233"/>
      <c r="BTR14" s="233"/>
      <c r="BTS14" s="233"/>
      <c r="BTT14" s="233"/>
      <c r="BTU14" s="233"/>
      <c r="BTV14" s="233"/>
      <c r="BTW14" s="233"/>
      <c r="BTX14" s="233"/>
      <c r="BTY14" s="233"/>
      <c r="BTZ14" s="233"/>
      <c r="BUA14" s="233"/>
      <c r="BUB14" s="233"/>
      <c r="BUC14" s="233"/>
      <c r="BUD14" s="233"/>
      <c r="BUE14" s="233"/>
      <c r="BUF14" s="233"/>
      <c r="BUG14" s="233"/>
      <c r="BUH14" s="233"/>
      <c r="BUI14" s="233"/>
      <c r="BUJ14" s="233"/>
      <c r="BUK14" s="233"/>
      <c r="BUL14" s="233"/>
      <c r="BUM14" s="233"/>
      <c r="BUN14" s="233"/>
      <c r="BUO14" s="233"/>
      <c r="BUP14" s="233"/>
      <c r="BUQ14" s="233"/>
      <c r="BUR14" s="233"/>
      <c r="BUS14" s="233"/>
      <c r="BUT14" s="233"/>
      <c r="BUU14" s="233"/>
      <c r="BUV14" s="233"/>
      <c r="BUW14" s="233"/>
      <c r="BUX14" s="233"/>
      <c r="BUY14" s="233"/>
      <c r="BUZ14" s="233"/>
      <c r="BVA14" s="233"/>
      <c r="BVB14" s="233"/>
      <c r="BVC14" s="233"/>
      <c r="BVD14" s="233"/>
      <c r="BVE14" s="233"/>
      <c r="BVF14" s="233"/>
      <c r="BVG14" s="233"/>
      <c r="BVH14" s="233"/>
      <c r="BVI14" s="233"/>
      <c r="BVJ14" s="233"/>
      <c r="BVK14" s="233"/>
      <c r="BVL14" s="233"/>
      <c r="BVM14" s="233"/>
      <c r="BVN14" s="233"/>
      <c r="BVO14" s="233"/>
      <c r="BVP14" s="233"/>
      <c r="BVQ14" s="233"/>
      <c r="BVR14" s="233"/>
      <c r="BVS14" s="233"/>
      <c r="BVT14" s="233"/>
      <c r="BVU14" s="233"/>
      <c r="BVV14" s="233"/>
      <c r="BVW14" s="233"/>
      <c r="BVX14" s="233"/>
      <c r="BVY14" s="233"/>
      <c r="BVZ14" s="233"/>
      <c r="BWA14" s="233"/>
      <c r="BWB14" s="233"/>
      <c r="BWC14" s="233"/>
      <c r="BWD14" s="233"/>
      <c r="BWE14" s="233"/>
      <c r="BWF14" s="233"/>
      <c r="BWG14" s="233"/>
      <c r="BWH14" s="233"/>
      <c r="BWI14" s="233"/>
      <c r="BWJ14" s="233"/>
      <c r="BWK14" s="233"/>
      <c r="BWL14" s="233"/>
      <c r="BWM14" s="233"/>
      <c r="BWN14" s="233"/>
      <c r="BWO14" s="233"/>
      <c r="BWP14" s="233"/>
      <c r="BWQ14" s="233"/>
      <c r="BWR14" s="233"/>
      <c r="BWS14" s="233"/>
      <c r="BWT14" s="233"/>
      <c r="BWU14" s="233"/>
      <c r="BWV14" s="233"/>
      <c r="BWW14" s="233"/>
      <c r="BWX14" s="233"/>
      <c r="BWY14" s="233"/>
      <c r="BWZ14" s="233"/>
      <c r="BXA14" s="233"/>
      <c r="BXB14" s="233"/>
      <c r="BXC14" s="233"/>
      <c r="BXD14" s="233"/>
      <c r="BXE14" s="233"/>
      <c r="BXF14" s="233"/>
      <c r="BXG14" s="233"/>
      <c r="BXH14" s="233"/>
      <c r="BXI14" s="233"/>
      <c r="BXJ14" s="233"/>
      <c r="BXK14" s="233"/>
      <c r="BXL14" s="233"/>
      <c r="BXM14" s="233"/>
      <c r="BXN14" s="233"/>
      <c r="BXO14" s="233"/>
      <c r="BXP14" s="233"/>
      <c r="BXQ14" s="233"/>
      <c r="BXR14" s="233"/>
      <c r="BXS14" s="233"/>
      <c r="BXT14" s="233"/>
      <c r="BXU14" s="233"/>
      <c r="BXV14" s="233"/>
      <c r="BXW14" s="233"/>
      <c r="BXX14" s="233"/>
      <c r="BXY14" s="233"/>
      <c r="BXZ14" s="233"/>
      <c r="BYA14" s="233"/>
      <c r="BYB14" s="233"/>
      <c r="BYC14" s="233"/>
      <c r="BYD14" s="233"/>
      <c r="BYE14" s="233"/>
      <c r="BYF14" s="233"/>
      <c r="BYG14" s="233"/>
      <c r="BYH14" s="233"/>
      <c r="BYI14" s="233"/>
      <c r="BYJ14" s="233"/>
      <c r="BYK14" s="233"/>
      <c r="BYL14" s="233"/>
      <c r="BYM14" s="233"/>
      <c r="BYN14" s="233"/>
      <c r="BYO14" s="233"/>
      <c r="BYP14" s="233"/>
      <c r="BYQ14" s="233"/>
      <c r="BYR14" s="233"/>
      <c r="BYS14" s="233"/>
      <c r="BYT14" s="233"/>
      <c r="BYU14" s="233"/>
      <c r="BYV14" s="233"/>
      <c r="BYW14" s="233"/>
      <c r="BYX14" s="233"/>
      <c r="BYY14" s="233"/>
      <c r="BYZ14" s="233"/>
      <c r="BZA14" s="233"/>
      <c r="BZB14" s="233"/>
      <c r="BZC14" s="233"/>
      <c r="BZD14" s="233"/>
      <c r="BZE14" s="233"/>
      <c r="BZF14" s="233"/>
      <c r="BZG14" s="233"/>
      <c r="BZH14" s="233"/>
      <c r="BZI14" s="233"/>
      <c r="BZJ14" s="233"/>
      <c r="BZK14" s="233"/>
      <c r="BZL14" s="233"/>
      <c r="BZM14" s="233"/>
      <c r="BZN14" s="233"/>
      <c r="BZO14" s="233"/>
      <c r="BZP14" s="233"/>
      <c r="BZQ14" s="233"/>
      <c r="BZR14" s="233"/>
      <c r="BZS14" s="233"/>
      <c r="BZT14" s="233"/>
      <c r="BZU14" s="233"/>
      <c r="BZV14" s="233"/>
      <c r="BZW14" s="233"/>
      <c r="BZX14" s="233"/>
      <c r="BZY14" s="233"/>
      <c r="BZZ14" s="233"/>
      <c r="CAA14" s="233"/>
      <c r="CAB14" s="233"/>
      <c r="CAC14" s="233"/>
      <c r="CAD14" s="233"/>
      <c r="CAE14" s="233"/>
      <c r="CAF14" s="233"/>
      <c r="CAG14" s="233"/>
      <c r="CAH14" s="233"/>
      <c r="CAI14" s="233"/>
      <c r="CAJ14" s="233"/>
      <c r="CAK14" s="233"/>
      <c r="CAL14" s="233"/>
      <c r="CAM14" s="233"/>
      <c r="CAN14" s="233"/>
      <c r="CAO14" s="233"/>
      <c r="CAP14" s="233"/>
      <c r="CAQ14" s="233"/>
      <c r="CAR14" s="233"/>
      <c r="CAS14" s="233"/>
      <c r="CAT14" s="233"/>
      <c r="CAU14" s="233"/>
      <c r="CAV14" s="233"/>
      <c r="CAW14" s="233"/>
      <c r="CAX14" s="233"/>
      <c r="CAY14" s="233"/>
      <c r="CAZ14" s="233"/>
      <c r="CBA14" s="233"/>
      <c r="CBB14" s="233"/>
      <c r="CBC14" s="233"/>
      <c r="CBD14" s="233"/>
      <c r="CBE14" s="233"/>
      <c r="CBF14" s="233"/>
      <c r="CBG14" s="233"/>
      <c r="CBH14" s="233"/>
      <c r="CBI14" s="233"/>
      <c r="CBJ14" s="233"/>
      <c r="CBK14" s="233"/>
      <c r="CBL14" s="233"/>
      <c r="CBM14" s="233"/>
      <c r="CBN14" s="233"/>
      <c r="CBO14" s="233"/>
      <c r="CBP14" s="233"/>
      <c r="CBQ14" s="233"/>
      <c r="CBR14" s="233"/>
      <c r="CBS14" s="233"/>
      <c r="CBT14" s="233"/>
      <c r="CBU14" s="233"/>
      <c r="CBV14" s="233"/>
      <c r="CBW14" s="233"/>
      <c r="CBX14" s="233"/>
      <c r="CBY14" s="233"/>
      <c r="CBZ14" s="233"/>
      <c r="CCA14" s="233"/>
      <c r="CCB14" s="233"/>
      <c r="CCC14" s="233"/>
      <c r="CCD14" s="233"/>
      <c r="CCE14" s="233"/>
      <c r="CCF14" s="233"/>
      <c r="CCG14" s="233"/>
      <c r="CCH14" s="233"/>
      <c r="CCI14" s="233"/>
      <c r="CCJ14" s="233"/>
      <c r="CCK14" s="233"/>
      <c r="CCL14" s="233"/>
      <c r="CCM14" s="233"/>
      <c r="CCN14" s="233"/>
      <c r="CCO14" s="233"/>
      <c r="CCP14" s="233"/>
      <c r="CCQ14" s="233"/>
      <c r="CCR14" s="233"/>
      <c r="CCS14" s="233"/>
      <c r="CCT14" s="233"/>
      <c r="CCU14" s="233"/>
      <c r="CCV14" s="233"/>
      <c r="CCW14" s="233"/>
      <c r="CCX14" s="233"/>
      <c r="CCY14" s="233"/>
      <c r="CCZ14" s="233"/>
      <c r="CDA14" s="233"/>
      <c r="CDB14" s="233"/>
      <c r="CDC14" s="233"/>
      <c r="CDD14" s="233"/>
      <c r="CDE14" s="233"/>
      <c r="CDF14" s="233"/>
      <c r="CDG14" s="233"/>
      <c r="CDH14" s="233"/>
      <c r="CDI14" s="233"/>
      <c r="CDJ14" s="233"/>
      <c r="CDK14" s="233"/>
      <c r="CDL14" s="233"/>
      <c r="CDM14" s="233"/>
      <c r="CDN14" s="233"/>
      <c r="CDO14" s="233"/>
      <c r="CDP14" s="233"/>
      <c r="CDQ14" s="233"/>
      <c r="CDR14" s="233"/>
      <c r="CDS14" s="233"/>
      <c r="CDT14" s="233"/>
      <c r="CDU14" s="233"/>
      <c r="CDV14" s="233"/>
      <c r="CDW14" s="233"/>
      <c r="CDX14" s="233"/>
      <c r="CDY14" s="233"/>
      <c r="CDZ14" s="233"/>
      <c r="CEA14" s="233"/>
      <c r="CEB14" s="233"/>
      <c r="CEC14" s="233"/>
      <c r="CED14" s="233"/>
      <c r="CEE14" s="233"/>
      <c r="CEF14" s="233"/>
      <c r="CEG14" s="233"/>
      <c r="CEH14" s="233"/>
      <c r="CEI14" s="233"/>
      <c r="CEJ14" s="233"/>
      <c r="CEK14" s="233"/>
      <c r="CEL14" s="233"/>
      <c r="CEM14" s="233"/>
      <c r="CEN14" s="233"/>
      <c r="CEO14" s="233"/>
      <c r="CEP14" s="233"/>
      <c r="CEQ14" s="233"/>
      <c r="CER14" s="233"/>
      <c r="CES14" s="233"/>
      <c r="CET14" s="233"/>
      <c r="CEU14" s="233"/>
      <c r="CEV14" s="233"/>
      <c r="CEW14" s="233"/>
      <c r="CEX14" s="233"/>
      <c r="CEY14" s="233"/>
      <c r="CEZ14" s="233"/>
      <c r="CFA14" s="233"/>
      <c r="CFB14" s="233"/>
      <c r="CFC14" s="233"/>
      <c r="CFD14" s="233"/>
      <c r="CFE14" s="233"/>
      <c r="CFF14" s="233"/>
      <c r="CFG14" s="233"/>
      <c r="CFH14" s="233"/>
      <c r="CFI14" s="233"/>
      <c r="CFJ14" s="233"/>
      <c r="CFK14" s="233"/>
      <c r="CFL14" s="233"/>
      <c r="CFM14" s="233"/>
      <c r="CFN14" s="233"/>
      <c r="CFO14" s="233"/>
      <c r="CFP14" s="233"/>
      <c r="CFQ14" s="233"/>
      <c r="CFR14" s="233"/>
      <c r="CFS14" s="233"/>
      <c r="CFT14" s="233"/>
      <c r="CFU14" s="233"/>
      <c r="CFV14" s="233"/>
      <c r="CFW14" s="233"/>
      <c r="CFX14" s="233"/>
      <c r="CFY14" s="233"/>
      <c r="CFZ14" s="233"/>
      <c r="CGA14" s="233"/>
      <c r="CGB14" s="233"/>
      <c r="CGC14" s="233"/>
      <c r="CGD14" s="233"/>
      <c r="CGE14" s="233"/>
      <c r="CGF14" s="233"/>
      <c r="CGG14" s="233"/>
      <c r="CGH14" s="233"/>
      <c r="CGI14" s="233"/>
      <c r="CGJ14" s="233"/>
      <c r="CGK14" s="233"/>
      <c r="CGL14" s="233"/>
      <c r="CGM14" s="233"/>
      <c r="CGN14" s="233"/>
      <c r="CGO14" s="233"/>
      <c r="CGP14" s="233"/>
      <c r="CGQ14" s="233"/>
      <c r="CGR14" s="233"/>
      <c r="CGS14" s="233"/>
      <c r="CGT14" s="233"/>
      <c r="CGU14" s="233"/>
      <c r="CGV14" s="233"/>
      <c r="CGW14" s="233"/>
      <c r="CGX14" s="233"/>
      <c r="CGY14" s="233"/>
      <c r="CGZ14" s="233"/>
      <c r="CHA14" s="233"/>
      <c r="CHB14" s="233"/>
      <c r="CHC14" s="233"/>
      <c r="CHD14" s="233"/>
      <c r="CHE14" s="233"/>
      <c r="CHF14" s="233"/>
      <c r="CHG14" s="233"/>
      <c r="CHH14" s="233"/>
      <c r="CHI14" s="233"/>
      <c r="CHJ14" s="233"/>
      <c r="CHK14" s="233"/>
      <c r="CHL14" s="233"/>
      <c r="CHM14" s="233"/>
      <c r="CHN14" s="233"/>
      <c r="CHO14" s="233"/>
      <c r="CHP14" s="233"/>
      <c r="CHQ14" s="233"/>
      <c r="CHR14" s="233"/>
      <c r="CHS14" s="233"/>
      <c r="CHT14" s="233"/>
      <c r="CHU14" s="233"/>
      <c r="CHV14" s="233"/>
      <c r="CHW14" s="233"/>
      <c r="CHX14" s="233"/>
      <c r="CHY14" s="233"/>
      <c r="CHZ14" s="233"/>
      <c r="CIA14" s="233"/>
      <c r="CIB14" s="233"/>
      <c r="CIC14" s="233"/>
      <c r="CID14" s="233"/>
      <c r="CIE14" s="233"/>
      <c r="CIF14" s="233"/>
      <c r="CIG14" s="233"/>
      <c r="CIH14" s="233"/>
      <c r="CII14" s="233"/>
      <c r="CIJ14" s="233"/>
      <c r="CIK14" s="233"/>
      <c r="CIL14" s="233"/>
      <c r="CIM14" s="233"/>
      <c r="CIN14" s="233"/>
      <c r="CIO14" s="233"/>
      <c r="CIP14" s="233"/>
      <c r="CIQ14" s="233"/>
      <c r="CIR14" s="233"/>
      <c r="CIS14" s="233"/>
      <c r="CIT14" s="233"/>
      <c r="CIU14" s="233"/>
      <c r="CIV14" s="233"/>
      <c r="CIW14" s="233"/>
      <c r="CIX14" s="233"/>
      <c r="CIY14" s="233"/>
      <c r="CIZ14" s="233"/>
      <c r="CJA14" s="233"/>
      <c r="CJB14" s="233"/>
      <c r="CJC14" s="233"/>
      <c r="CJD14" s="233"/>
      <c r="CJE14" s="233"/>
      <c r="CJF14" s="233"/>
      <c r="CJG14" s="233"/>
      <c r="CJH14" s="233"/>
      <c r="CJI14" s="233"/>
      <c r="CJJ14" s="233"/>
      <c r="CJK14" s="233"/>
      <c r="CJL14" s="233"/>
      <c r="CJM14" s="233"/>
      <c r="CJN14" s="233"/>
      <c r="CJO14" s="233"/>
      <c r="CJP14" s="233"/>
      <c r="CJQ14" s="233"/>
      <c r="CJR14" s="233"/>
      <c r="CJS14" s="233"/>
      <c r="CJT14" s="233"/>
      <c r="CJU14" s="233"/>
      <c r="CJV14" s="233"/>
      <c r="CJW14" s="233"/>
      <c r="CJX14" s="233"/>
      <c r="CJY14" s="233"/>
      <c r="CJZ14" s="233"/>
      <c r="CKA14" s="233"/>
      <c r="CKB14" s="233"/>
      <c r="CKC14" s="233"/>
      <c r="CKD14" s="233"/>
      <c r="CKE14" s="233"/>
      <c r="CKF14" s="233"/>
      <c r="CKG14" s="233"/>
      <c r="CKH14" s="233"/>
      <c r="CKI14" s="233"/>
      <c r="CKJ14" s="233"/>
      <c r="CKK14" s="233"/>
      <c r="CKL14" s="233"/>
      <c r="CKM14" s="233"/>
      <c r="CKN14" s="233"/>
      <c r="CKO14" s="233"/>
      <c r="CKP14" s="233"/>
      <c r="CKQ14" s="233"/>
      <c r="CKR14" s="233"/>
      <c r="CKS14" s="233"/>
      <c r="CKT14" s="233"/>
      <c r="CKU14" s="233"/>
      <c r="CKV14" s="233"/>
      <c r="CKW14" s="233"/>
      <c r="CKX14" s="233"/>
      <c r="CKY14" s="233"/>
      <c r="CKZ14" s="233"/>
      <c r="CLA14" s="233"/>
      <c r="CLB14" s="233"/>
      <c r="CLC14" s="233"/>
      <c r="CLD14" s="233"/>
      <c r="CLE14" s="233"/>
      <c r="CLF14" s="233"/>
      <c r="CLG14" s="233"/>
      <c r="CLH14" s="233"/>
      <c r="CLI14" s="233"/>
      <c r="CLJ14" s="233"/>
      <c r="CLK14" s="233"/>
      <c r="CLL14" s="233"/>
      <c r="CLM14" s="233"/>
      <c r="CLN14" s="233"/>
      <c r="CLO14" s="233"/>
      <c r="CLP14" s="233"/>
      <c r="CLQ14" s="233"/>
      <c r="CLR14" s="233"/>
      <c r="CLS14" s="233"/>
      <c r="CLT14" s="233"/>
      <c r="CLU14" s="233"/>
      <c r="CLV14" s="233"/>
      <c r="CLW14" s="233"/>
      <c r="CLX14" s="233"/>
      <c r="CLY14" s="233"/>
      <c r="CLZ14" s="233"/>
      <c r="CMA14" s="233"/>
      <c r="CMB14" s="233"/>
      <c r="CMC14" s="233"/>
      <c r="CMD14" s="233"/>
      <c r="CME14" s="233"/>
      <c r="CMF14" s="233"/>
      <c r="CMG14" s="233"/>
      <c r="CMH14" s="233"/>
      <c r="CMI14" s="233"/>
      <c r="CMJ14" s="233"/>
      <c r="CMK14" s="233"/>
      <c r="CML14" s="233"/>
      <c r="CMM14" s="233"/>
      <c r="CMN14" s="233"/>
      <c r="CMO14" s="233"/>
      <c r="CMP14" s="233"/>
      <c r="CMQ14" s="233"/>
      <c r="CMR14" s="233"/>
      <c r="CMS14" s="233"/>
      <c r="CMT14" s="233"/>
      <c r="CMU14" s="233"/>
      <c r="CMV14" s="233"/>
      <c r="CMW14" s="233"/>
      <c r="CMX14" s="233"/>
      <c r="CMY14" s="233"/>
      <c r="CMZ14" s="233"/>
      <c r="CNA14" s="233"/>
      <c r="CNB14" s="233"/>
      <c r="CNC14" s="233"/>
      <c r="CND14" s="233"/>
      <c r="CNE14" s="233"/>
      <c r="CNF14" s="233"/>
      <c r="CNG14" s="233"/>
      <c r="CNH14" s="233"/>
      <c r="CNI14" s="233"/>
      <c r="CNJ14" s="233"/>
      <c r="CNK14" s="233"/>
      <c r="CNL14" s="233"/>
      <c r="CNM14" s="233"/>
      <c r="CNN14" s="233"/>
      <c r="CNO14" s="233"/>
      <c r="CNP14" s="233"/>
      <c r="CNQ14" s="233"/>
      <c r="CNR14" s="233"/>
      <c r="CNS14" s="233"/>
      <c r="CNT14" s="233"/>
      <c r="CNU14" s="233"/>
      <c r="CNV14" s="233"/>
      <c r="CNW14" s="233"/>
      <c r="CNX14" s="233"/>
      <c r="CNY14" s="233"/>
      <c r="CNZ14" s="233"/>
      <c r="COA14" s="233"/>
      <c r="COB14" s="233"/>
      <c r="COC14" s="233"/>
      <c r="COD14" s="233"/>
      <c r="COE14" s="233"/>
      <c r="COF14" s="233"/>
      <c r="COG14" s="233"/>
      <c r="COH14" s="233"/>
      <c r="COI14" s="233"/>
      <c r="COJ14" s="233"/>
      <c r="COK14" s="233"/>
      <c r="COL14" s="233"/>
      <c r="COM14" s="233"/>
      <c r="CON14" s="233"/>
      <c r="COO14" s="233"/>
      <c r="COP14" s="233"/>
      <c r="COQ14" s="233"/>
      <c r="COR14" s="233"/>
      <c r="COS14" s="233"/>
      <c r="COT14" s="233"/>
      <c r="COU14" s="233"/>
      <c r="COV14" s="233"/>
      <c r="COW14" s="233"/>
      <c r="COX14" s="233"/>
      <c r="COY14" s="233"/>
      <c r="COZ14" s="233"/>
      <c r="CPA14" s="233"/>
      <c r="CPB14" s="233"/>
      <c r="CPC14" s="233"/>
      <c r="CPD14" s="233"/>
      <c r="CPE14" s="233"/>
      <c r="CPF14" s="233"/>
      <c r="CPG14" s="233"/>
      <c r="CPH14" s="233"/>
      <c r="CPI14" s="233"/>
      <c r="CPJ14" s="233"/>
      <c r="CPK14" s="233"/>
      <c r="CPL14" s="233"/>
      <c r="CPM14" s="233"/>
      <c r="CPN14" s="233"/>
      <c r="CPO14" s="233"/>
      <c r="CPP14" s="233"/>
      <c r="CPQ14" s="233"/>
      <c r="CPR14" s="233"/>
      <c r="CPS14" s="233"/>
      <c r="CPT14" s="233"/>
      <c r="CPU14" s="233"/>
      <c r="CPV14" s="233"/>
      <c r="CPW14" s="233"/>
      <c r="CPX14" s="233"/>
      <c r="CPY14" s="233"/>
      <c r="CPZ14" s="233"/>
      <c r="CQA14" s="233"/>
      <c r="CQB14" s="233"/>
      <c r="CQC14" s="233"/>
      <c r="CQD14" s="233"/>
      <c r="CQE14" s="233"/>
      <c r="CQF14" s="233"/>
      <c r="CQG14" s="233"/>
      <c r="CQH14" s="233"/>
      <c r="CQI14" s="233"/>
      <c r="CQJ14" s="233"/>
      <c r="CQK14" s="233"/>
      <c r="CQL14" s="233"/>
      <c r="CQM14" s="233"/>
      <c r="CQN14" s="233"/>
      <c r="CQO14" s="233"/>
      <c r="CQP14" s="233"/>
      <c r="CQQ14" s="233"/>
      <c r="CQR14" s="233"/>
      <c r="CQS14" s="233"/>
      <c r="CQT14" s="233"/>
      <c r="CQU14" s="233"/>
      <c r="CQV14" s="233"/>
      <c r="CQW14" s="233"/>
      <c r="CQX14" s="233"/>
      <c r="CQY14" s="233"/>
      <c r="CQZ14" s="233"/>
      <c r="CRA14" s="233"/>
      <c r="CRB14" s="233"/>
      <c r="CRC14" s="233"/>
      <c r="CRD14" s="233"/>
      <c r="CRE14" s="233"/>
      <c r="CRF14" s="233"/>
      <c r="CRG14" s="233"/>
      <c r="CRH14" s="233"/>
      <c r="CRI14" s="233"/>
      <c r="CRJ14" s="233"/>
      <c r="CRK14" s="233"/>
      <c r="CRL14" s="233"/>
      <c r="CRM14" s="233"/>
      <c r="CRN14" s="233"/>
      <c r="CRO14" s="233"/>
      <c r="CRP14" s="233"/>
      <c r="CRQ14" s="233"/>
      <c r="CRR14" s="233"/>
      <c r="CRS14" s="233"/>
      <c r="CRT14" s="233"/>
      <c r="CRU14" s="233"/>
      <c r="CRV14" s="233"/>
      <c r="CRW14" s="233"/>
      <c r="CRX14" s="233"/>
      <c r="CRY14" s="233"/>
      <c r="CRZ14" s="233"/>
      <c r="CSA14" s="233"/>
      <c r="CSB14" s="233"/>
      <c r="CSC14" s="233"/>
      <c r="CSD14" s="233"/>
      <c r="CSE14" s="233"/>
      <c r="CSF14" s="233"/>
      <c r="CSG14" s="233"/>
      <c r="CSH14" s="233"/>
      <c r="CSI14" s="233"/>
      <c r="CSJ14" s="233"/>
      <c r="CSK14" s="233"/>
      <c r="CSL14" s="233"/>
      <c r="CSM14" s="233"/>
      <c r="CSN14" s="233"/>
      <c r="CSO14" s="233"/>
      <c r="CSP14" s="233"/>
      <c r="CSQ14" s="233"/>
      <c r="CSR14" s="233"/>
      <c r="CSS14" s="233"/>
      <c r="CST14" s="233"/>
      <c r="CSU14" s="233"/>
      <c r="CSV14" s="233"/>
      <c r="CSW14" s="233"/>
      <c r="CSX14" s="233"/>
      <c r="CSY14" s="233"/>
      <c r="CSZ14" s="233"/>
      <c r="CTA14" s="233"/>
      <c r="CTB14" s="233"/>
      <c r="CTC14" s="233"/>
      <c r="CTD14" s="233"/>
      <c r="CTE14" s="233"/>
      <c r="CTF14" s="233"/>
      <c r="CTG14" s="233"/>
      <c r="CTH14" s="233"/>
      <c r="CTI14" s="233"/>
      <c r="CTJ14" s="233"/>
      <c r="CTK14" s="233"/>
      <c r="CTL14" s="233"/>
      <c r="CTM14" s="233"/>
      <c r="CTN14" s="233"/>
      <c r="CTO14" s="233"/>
      <c r="CTP14" s="233"/>
      <c r="CTQ14" s="233"/>
      <c r="CTR14" s="233"/>
      <c r="CTS14" s="233"/>
      <c r="CTT14" s="233"/>
      <c r="CTU14" s="233"/>
      <c r="CTV14" s="233"/>
      <c r="CTW14" s="233"/>
      <c r="CTX14" s="233"/>
      <c r="CTY14" s="233"/>
      <c r="CTZ14" s="233"/>
      <c r="CUA14" s="233"/>
      <c r="CUB14" s="233"/>
      <c r="CUC14" s="233"/>
      <c r="CUD14" s="233"/>
      <c r="CUE14" s="233"/>
      <c r="CUF14" s="233"/>
      <c r="CUG14" s="233"/>
      <c r="CUH14" s="233"/>
      <c r="CUI14" s="233"/>
      <c r="CUJ14" s="233"/>
      <c r="CUK14" s="233"/>
      <c r="CUL14" s="233"/>
      <c r="CUM14" s="233"/>
      <c r="CUN14" s="233"/>
      <c r="CUO14" s="233"/>
      <c r="CUP14" s="233"/>
      <c r="CUQ14" s="233"/>
      <c r="CUR14" s="233"/>
      <c r="CUS14" s="233"/>
      <c r="CUT14" s="233"/>
      <c r="CUU14" s="233"/>
      <c r="CUV14" s="233"/>
      <c r="CUW14" s="233"/>
      <c r="CUX14" s="233"/>
      <c r="CUY14" s="233"/>
      <c r="CUZ14" s="233"/>
      <c r="CVA14" s="233"/>
      <c r="CVB14" s="233"/>
      <c r="CVC14" s="233"/>
      <c r="CVD14" s="233"/>
      <c r="CVE14" s="233"/>
      <c r="CVF14" s="233"/>
      <c r="CVG14" s="233"/>
      <c r="CVH14" s="233"/>
      <c r="CVI14" s="233"/>
      <c r="CVJ14" s="233"/>
      <c r="CVK14" s="233"/>
      <c r="CVL14" s="233"/>
      <c r="CVM14" s="233"/>
      <c r="CVN14" s="233"/>
      <c r="CVO14" s="233"/>
      <c r="CVP14" s="233"/>
      <c r="CVQ14" s="233"/>
      <c r="CVR14" s="233"/>
      <c r="CVS14" s="233"/>
      <c r="CVT14" s="233"/>
      <c r="CVU14" s="233"/>
      <c r="CVV14" s="233"/>
      <c r="CVW14" s="233"/>
      <c r="CVX14" s="233"/>
      <c r="CVY14" s="233"/>
      <c r="CVZ14" s="233"/>
      <c r="CWA14" s="233"/>
      <c r="CWB14" s="233"/>
      <c r="CWC14" s="233"/>
      <c r="CWD14" s="233"/>
      <c r="CWE14" s="233"/>
      <c r="CWF14" s="233"/>
      <c r="CWG14" s="233"/>
      <c r="CWH14" s="233"/>
      <c r="CWI14" s="233"/>
      <c r="CWJ14" s="233"/>
      <c r="CWK14" s="233"/>
      <c r="CWL14" s="233"/>
      <c r="CWM14" s="233"/>
      <c r="CWN14" s="233"/>
      <c r="CWO14" s="233"/>
      <c r="CWP14" s="233"/>
      <c r="CWQ14" s="233"/>
      <c r="CWR14" s="233"/>
      <c r="CWS14" s="233"/>
      <c r="CWT14" s="233"/>
      <c r="CWU14" s="233"/>
      <c r="CWV14" s="233"/>
      <c r="CWW14" s="233"/>
      <c r="CWX14" s="233"/>
      <c r="CWY14" s="233"/>
      <c r="CWZ14" s="233"/>
      <c r="CXA14" s="233"/>
      <c r="CXB14" s="233"/>
      <c r="CXC14" s="233"/>
      <c r="CXD14" s="233"/>
      <c r="CXE14" s="233"/>
      <c r="CXF14" s="233"/>
      <c r="CXG14" s="233"/>
      <c r="CXH14" s="233"/>
      <c r="CXI14" s="233"/>
      <c r="CXJ14" s="233"/>
      <c r="CXK14" s="233"/>
      <c r="CXL14" s="233"/>
      <c r="CXM14" s="233"/>
      <c r="CXN14" s="233"/>
      <c r="CXO14" s="233"/>
      <c r="CXP14" s="233"/>
      <c r="CXQ14" s="233"/>
      <c r="CXR14" s="233"/>
      <c r="CXS14" s="233"/>
      <c r="CXT14" s="233"/>
      <c r="CXU14" s="233"/>
      <c r="CXV14" s="233"/>
      <c r="CXW14" s="233"/>
      <c r="CXX14" s="233"/>
      <c r="CXY14" s="233"/>
      <c r="CXZ14" s="233"/>
      <c r="CYA14" s="233"/>
      <c r="CYB14" s="233"/>
      <c r="CYC14" s="233"/>
      <c r="CYD14" s="233"/>
      <c r="CYE14" s="233"/>
      <c r="CYF14" s="233"/>
      <c r="CYG14" s="233"/>
      <c r="CYH14" s="233"/>
      <c r="CYI14" s="233"/>
      <c r="CYJ14" s="233"/>
      <c r="CYK14" s="233"/>
      <c r="CYL14" s="233"/>
      <c r="CYM14" s="233"/>
      <c r="CYN14" s="233"/>
      <c r="CYO14" s="233"/>
      <c r="CYP14" s="233"/>
      <c r="CYQ14" s="233"/>
      <c r="CYR14" s="233"/>
      <c r="CYS14" s="233"/>
      <c r="CYT14" s="233"/>
      <c r="CYU14" s="233"/>
      <c r="CYV14" s="233"/>
      <c r="CYW14" s="233"/>
      <c r="CYX14" s="233"/>
      <c r="CYY14" s="233"/>
      <c r="CYZ14" s="233"/>
      <c r="CZA14" s="233"/>
      <c r="CZB14" s="233"/>
      <c r="CZC14" s="233"/>
      <c r="CZD14" s="233"/>
      <c r="CZE14" s="233"/>
      <c r="CZF14" s="233"/>
      <c r="CZG14" s="233"/>
      <c r="CZH14" s="233"/>
      <c r="CZI14" s="233"/>
      <c r="CZJ14" s="233"/>
      <c r="CZK14" s="233"/>
      <c r="CZL14" s="233"/>
      <c r="CZM14" s="233"/>
      <c r="CZN14" s="233"/>
      <c r="CZO14" s="233"/>
      <c r="CZP14" s="233"/>
      <c r="CZQ14" s="233"/>
      <c r="CZR14" s="233"/>
      <c r="CZS14" s="233"/>
      <c r="CZT14" s="233"/>
      <c r="CZU14" s="233"/>
      <c r="CZV14" s="233"/>
      <c r="CZW14" s="233"/>
      <c r="CZX14" s="233"/>
      <c r="CZY14" s="233"/>
      <c r="CZZ14" s="233"/>
      <c r="DAA14" s="233"/>
      <c r="DAB14" s="233"/>
      <c r="DAC14" s="233"/>
      <c r="DAD14" s="233"/>
      <c r="DAE14" s="233"/>
      <c r="DAF14" s="233"/>
      <c r="DAG14" s="233"/>
      <c r="DAH14" s="233"/>
      <c r="DAI14" s="233"/>
      <c r="DAJ14" s="233"/>
      <c r="DAK14" s="233"/>
      <c r="DAL14" s="233"/>
      <c r="DAM14" s="233"/>
      <c r="DAN14" s="233"/>
      <c r="DAO14" s="233"/>
      <c r="DAP14" s="233"/>
      <c r="DAQ14" s="233"/>
      <c r="DAR14" s="233"/>
      <c r="DAS14" s="233"/>
      <c r="DAT14" s="233"/>
      <c r="DAU14" s="233"/>
      <c r="DAV14" s="233"/>
      <c r="DAW14" s="233"/>
      <c r="DAX14" s="233"/>
      <c r="DAY14" s="233"/>
      <c r="DAZ14" s="233"/>
      <c r="DBA14" s="233"/>
      <c r="DBB14" s="233"/>
      <c r="DBC14" s="233"/>
      <c r="DBD14" s="233"/>
      <c r="DBE14" s="233"/>
      <c r="DBF14" s="233"/>
      <c r="DBG14" s="233"/>
      <c r="DBH14" s="233"/>
      <c r="DBI14" s="233"/>
      <c r="DBJ14" s="233"/>
      <c r="DBK14" s="233"/>
      <c r="DBL14" s="233"/>
      <c r="DBM14" s="233"/>
      <c r="DBN14" s="233"/>
      <c r="DBO14" s="233"/>
      <c r="DBP14" s="233"/>
      <c r="DBQ14" s="233"/>
      <c r="DBR14" s="233"/>
      <c r="DBS14" s="233"/>
      <c r="DBT14" s="233"/>
      <c r="DBU14" s="233"/>
      <c r="DBV14" s="233"/>
      <c r="DBW14" s="233"/>
      <c r="DBX14" s="233"/>
      <c r="DBY14" s="233"/>
      <c r="DBZ14" s="233"/>
      <c r="DCA14" s="233"/>
      <c r="DCB14" s="233"/>
      <c r="DCC14" s="233"/>
      <c r="DCD14" s="233"/>
      <c r="DCE14" s="233"/>
      <c r="DCF14" s="233"/>
      <c r="DCG14" s="233"/>
      <c r="DCH14" s="233"/>
      <c r="DCI14" s="233"/>
      <c r="DCJ14" s="233"/>
      <c r="DCK14" s="233"/>
      <c r="DCL14" s="233"/>
      <c r="DCM14" s="233"/>
      <c r="DCN14" s="233"/>
      <c r="DCO14" s="233"/>
      <c r="DCP14" s="233"/>
      <c r="DCQ14" s="233"/>
      <c r="DCR14" s="233"/>
      <c r="DCS14" s="233"/>
      <c r="DCT14" s="233"/>
      <c r="DCU14" s="233"/>
      <c r="DCV14" s="233"/>
      <c r="DCW14" s="233"/>
      <c r="DCX14" s="233"/>
      <c r="DCY14" s="233"/>
      <c r="DCZ14" s="233"/>
      <c r="DDA14" s="233"/>
      <c r="DDB14" s="233"/>
      <c r="DDC14" s="233"/>
      <c r="DDD14" s="233"/>
      <c r="DDE14" s="233"/>
      <c r="DDF14" s="233"/>
      <c r="DDG14" s="233"/>
      <c r="DDH14" s="233"/>
      <c r="DDI14" s="233"/>
      <c r="DDJ14" s="233"/>
      <c r="DDK14" s="233"/>
      <c r="DDL14" s="233"/>
      <c r="DDM14" s="233"/>
      <c r="DDN14" s="233"/>
      <c r="DDO14" s="233"/>
      <c r="DDP14" s="233"/>
      <c r="DDQ14" s="233"/>
      <c r="DDR14" s="233"/>
      <c r="DDS14" s="233"/>
      <c r="DDT14" s="233"/>
      <c r="DDU14" s="233"/>
      <c r="DDV14" s="233"/>
      <c r="DDW14" s="233"/>
      <c r="DDX14" s="233"/>
      <c r="DDY14" s="233"/>
      <c r="DDZ14" s="233"/>
      <c r="DEA14" s="233"/>
      <c r="DEB14" s="233"/>
      <c r="DEC14" s="233"/>
      <c r="DED14" s="233"/>
      <c r="DEE14" s="233"/>
      <c r="DEF14" s="233"/>
      <c r="DEG14" s="233"/>
      <c r="DEH14" s="233"/>
      <c r="DEI14" s="233"/>
      <c r="DEJ14" s="233"/>
      <c r="DEK14" s="233"/>
      <c r="DEL14" s="233"/>
      <c r="DEM14" s="233"/>
      <c r="DEN14" s="233"/>
      <c r="DEO14" s="233"/>
      <c r="DEP14" s="233"/>
      <c r="DEQ14" s="233"/>
      <c r="DER14" s="233"/>
      <c r="DES14" s="233"/>
      <c r="DET14" s="233"/>
      <c r="DEU14" s="233"/>
      <c r="DEV14" s="233"/>
      <c r="DEW14" s="233"/>
      <c r="DEX14" s="233"/>
      <c r="DEY14" s="233"/>
      <c r="DEZ14" s="233"/>
      <c r="DFA14" s="233"/>
      <c r="DFB14" s="233"/>
      <c r="DFC14" s="233"/>
      <c r="DFD14" s="233"/>
      <c r="DFE14" s="233"/>
      <c r="DFF14" s="233"/>
      <c r="DFG14" s="233"/>
      <c r="DFH14" s="233"/>
      <c r="DFI14" s="233"/>
      <c r="DFJ14" s="233"/>
      <c r="DFK14" s="233"/>
      <c r="DFL14" s="233"/>
      <c r="DFM14" s="233"/>
      <c r="DFN14" s="233"/>
      <c r="DFO14" s="233"/>
      <c r="DFP14" s="233"/>
      <c r="DFQ14" s="233"/>
      <c r="DFR14" s="233"/>
      <c r="DFS14" s="233"/>
      <c r="DFT14" s="233"/>
      <c r="DFU14" s="233"/>
      <c r="DFV14" s="233"/>
      <c r="DFW14" s="233"/>
      <c r="DFX14" s="233"/>
      <c r="DFY14" s="233"/>
      <c r="DFZ14" s="233"/>
      <c r="DGA14" s="233"/>
      <c r="DGB14" s="233"/>
      <c r="DGC14" s="233"/>
      <c r="DGD14" s="233"/>
      <c r="DGE14" s="233"/>
      <c r="DGF14" s="233"/>
      <c r="DGG14" s="233"/>
      <c r="DGH14" s="233"/>
      <c r="DGI14" s="233"/>
      <c r="DGJ14" s="233"/>
      <c r="DGK14" s="233"/>
      <c r="DGL14" s="233"/>
      <c r="DGM14" s="233"/>
      <c r="DGN14" s="233"/>
      <c r="DGO14" s="233"/>
      <c r="DGP14" s="233"/>
      <c r="DGQ14" s="233"/>
      <c r="DGR14" s="233"/>
      <c r="DGS14" s="233"/>
      <c r="DGT14" s="233"/>
      <c r="DGU14" s="233"/>
      <c r="DGV14" s="233"/>
      <c r="DGW14" s="233"/>
      <c r="DGX14" s="233"/>
      <c r="DGY14" s="233"/>
      <c r="DGZ14" s="233"/>
      <c r="DHA14" s="233"/>
      <c r="DHB14" s="233"/>
      <c r="DHC14" s="233"/>
      <c r="DHD14" s="233"/>
      <c r="DHE14" s="233"/>
      <c r="DHF14" s="233"/>
      <c r="DHG14" s="233"/>
      <c r="DHH14" s="233"/>
      <c r="DHI14" s="233"/>
      <c r="DHJ14" s="233"/>
      <c r="DHK14" s="233"/>
      <c r="DHL14" s="233"/>
      <c r="DHM14" s="233"/>
      <c r="DHN14" s="233"/>
      <c r="DHO14" s="233"/>
      <c r="DHP14" s="233"/>
      <c r="DHQ14" s="233"/>
      <c r="DHR14" s="233"/>
      <c r="DHS14" s="233"/>
      <c r="DHT14" s="233"/>
      <c r="DHU14" s="233"/>
      <c r="DHV14" s="233"/>
      <c r="DHW14" s="233"/>
      <c r="DHX14" s="233"/>
      <c r="DHY14" s="233"/>
      <c r="DHZ14" s="233"/>
      <c r="DIA14" s="233"/>
      <c r="DIB14" s="233"/>
      <c r="DIC14" s="233"/>
      <c r="DID14" s="233"/>
      <c r="DIE14" s="233"/>
      <c r="DIF14" s="233"/>
      <c r="DIG14" s="233"/>
      <c r="DIH14" s="233"/>
      <c r="DII14" s="233"/>
      <c r="DIJ14" s="233"/>
      <c r="DIK14" s="233"/>
      <c r="DIL14" s="233"/>
      <c r="DIM14" s="233"/>
      <c r="DIN14" s="233"/>
      <c r="DIO14" s="233"/>
      <c r="DIP14" s="233"/>
      <c r="DIQ14" s="233"/>
      <c r="DIR14" s="233"/>
      <c r="DIS14" s="233"/>
      <c r="DIT14" s="233"/>
      <c r="DIU14" s="233"/>
      <c r="DIV14" s="233"/>
      <c r="DIW14" s="233"/>
      <c r="DIX14" s="233"/>
      <c r="DIY14" s="233"/>
      <c r="DIZ14" s="233"/>
      <c r="DJA14" s="233"/>
      <c r="DJB14" s="233"/>
      <c r="DJC14" s="233"/>
      <c r="DJD14" s="233"/>
      <c r="DJE14" s="233"/>
      <c r="DJF14" s="233"/>
      <c r="DJG14" s="233"/>
      <c r="DJH14" s="233"/>
      <c r="DJI14" s="233"/>
      <c r="DJJ14" s="233"/>
      <c r="DJK14" s="233"/>
      <c r="DJL14" s="233"/>
      <c r="DJM14" s="233"/>
      <c r="DJN14" s="233"/>
      <c r="DJO14" s="233"/>
      <c r="DJP14" s="233"/>
      <c r="DJQ14" s="233"/>
      <c r="DJR14" s="233"/>
      <c r="DJS14" s="233"/>
      <c r="DJT14" s="233"/>
      <c r="DJU14" s="233"/>
      <c r="DJV14" s="233"/>
      <c r="DJW14" s="233"/>
      <c r="DJX14" s="233"/>
      <c r="DJY14" s="233"/>
      <c r="DJZ14" s="233"/>
      <c r="DKA14" s="233"/>
      <c r="DKB14" s="233"/>
      <c r="DKC14" s="233"/>
      <c r="DKD14" s="233"/>
      <c r="DKE14" s="233"/>
      <c r="DKF14" s="233"/>
      <c r="DKG14" s="233"/>
      <c r="DKH14" s="233"/>
      <c r="DKI14" s="233"/>
      <c r="DKJ14" s="233"/>
      <c r="DKK14" s="233"/>
      <c r="DKL14" s="233"/>
      <c r="DKM14" s="233"/>
      <c r="DKN14" s="233"/>
      <c r="DKO14" s="233"/>
      <c r="DKP14" s="233"/>
      <c r="DKQ14" s="233"/>
      <c r="DKR14" s="233"/>
      <c r="DKS14" s="233"/>
      <c r="DKT14" s="233"/>
      <c r="DKU14" s="233"/>
      <c r="DKV14" s="233"/>
      <c r="DKW14" s="233"/>
      <c r="DKX14" s="233"/>
      <c r="DKY14" s="233"/>
      <c r="DKZ14" s="233"/>
      <c r="DLA14" s="233"/>
      <c r="DLB14" s="233"/>
      <c r="DLC14" s="233"/>
      <c r="DLD14" s="233"/>
      <c r="DLE14" s="233"/>
      <c r="DLF14" s="233"/>
      <c r="DLG14" s="233"/>
      <c r="DLH14" s="233"/>
      <c r="DLI14" s="233"/>
      <c r="DLJ14" s="233"/>
      <c r="DLK14" s="233"/>
      <c r="DLL14" s="233"/>
      <c r="DLM14" s="233"/>
      <c r="DLN14" s="233"/>
      <c r="DLO14" s="233"/>
      <c r="DLP14" s="233"/>
      <c r="DLQ14" s="233"/>
      <c r="DLR14" s="233"/>
      <c r="DLS14" s="233"/>
      <c r="DLT14" s="233"/>
      <c r="DLU14" s="233"/>
      <c r="DLV14" s="233"/>
      <c r="DLW14" s="233"/>
      <c r="DLX14" s="233"/>
      <c r="DLY14" s="233"/>
      <c r="DLZ14" s="233"/>
      <c r="DMA14" s="233"/>
      <c r="DMB14" s="233"/>
      <c r="DMC14" s="233"/>
      <c r="DMD14" s="233"/>
      <c r="DME14" s="233"/>
      <c r="DMF14" s="233"/>
      <c r="DMG14" s="233"/>
      <c r="DMH14" s="233"/>
      <c r="DMI14" s="233"/>
      <c r="DMJ14" s="233"/>
      <c r="DMK14" s="233"/>
      <c r="DML14" s="233"/>
      <c r="DMM14" s="233"/>
      <c r="DMN14" s="233"/>
      <c r="DMO14" s="233"/>
      <c r="DMP14" s="233"/>
      <c r="DMQ14" s="233"/>
      <c r="DMR14" s="233"/>
      <c r="DMS14" s="233"/>
      <c r="DMT14" s="233"/>
      <c r="DMU14" s="233"/>
      <c r="DMV14" s="233"/>
      <c r="DMW14" s="233"/>
      <c r="DMX14" s="233"/>
      <c r="DMY14" s="233"/>
      <c r="DMZ14" s="233"/>
      <c r="DNA14" s="233"/>
      <c r="DNB14" s="233"/>
      <c r="DNC14" s="233"/>
      <c r="DND14" s="233"/>
      <c r="DNE14" s="233"/>
      <c r="DNF14" s="233"/>
      <c r="DNG14" s="233"/>
      <c r="DNH14" s="233"/>
      <c r="DNI14" s="233"/>
      <c r="DNJ14" s="233"/>
      <c r="DNK14" s="233"/>
      <c r="DNL14" s="233"/>
      <c r="DNM14" s="233"/>
      <c r="DNN14" s="233"/>
      <c r="DNO14" s="233"/>
      <c r="DNP14" s="233"/>
      <c r="DNQ14" s="233"/>
      <c r="DNR14" s="233"/>
      <c r="DNS14" s="233"/>
      <c r="DNT14" s="233"/>
      <c r="DNU14" s="233"/>
      <c r="DNV14" s="233"/>
      <c r="DNW14" s="233"/>
      <c r="DNX14" s="233"/>
      <c r="DNY14" s="233"/>
      <c r="DNZ14" s="233"/>
      <c r="DOA14" s="233"/>
      <c r="DOB14" s="233"/>
      <c r="DOC14" s="233"/>
      <c r="DOD14" s="233"/>
      <c r="DOE14" s="233"/>
      <c r="DOF14" s="233"/>
      <c r="DOG14" s="233"/>
      <c r="DOH14" s="233"/>
      <c r="DOI14" s="233"/>
      <c r="DOJ14" s="233"/>
      <c r="DOK14" s="233"/>
      <c r="DOL14" s="233"/>
      <c r="DOM14" s="233"/>
      <c r="DON14" s="233"/>
      <c r="DOO14" s="233"/>
      <c r="DOP14" s="233"/>
      <c r="DOQ14" s="233"/>
      <c r="DOR14" s="233"/>
      <c r="DOS14" s="233"/>
      <c r="DOT14" s="233"/>
      <c r="DOU14" s="233"/>
      <c r="DOV14" s="233"/>
      <c r="DOW14" s="233"/>
      <c r="DOX14" s="233"/>
      <c r="DOY14" s="233"/>
      <c r="DOZ14" s="233"/>
      <c r="DPA14" s="233"/>
      <c r="DPB14" s="233"/>
      <c r="DPC14" s="233"/>
      <c r="DPD14" s="233"/>
      <c r="DPE14" s="233"/>
      <c r="DPF14" s="233"/>
      <c r="DPG14" s="233"/>
      <c r="DPH14" s="233"/>
      <c r="DPI14" s="233"/>
      <c r="DPJ14" s="233"/>
      <c r="DPK14" s="233"/>
      <c r="DPL14" s="233"/>
      <c r="DPM14" s="233"/>
      <c r="DPN14" s="233"/>
      <c r="DPO14" s="233"/>
      <c r="DPP14" s="233"/>
      <c r="DPQ14" s="233"/>
      <c r="DPR14" s="233"/>
      <c r="DPS14" s="233"/>
      <c r="DPT14" s="233"/>
      <c r="DPU14" s="233"/>
      <c r="DPV14" s="233"/>
      <c r="DPW14" s="233"/>
      <c r="DPX14" s="233"/>
      <c r="DPY14" s="233"/>
      <c r="DPZ14" s="233"/>
      <c r="DQA14" s="233"/>
      <c r="DQB14" s="233"/>
      <c r="DQC14" s="233"/>
      <c r="DQD14" s="233"/>
      <c r="DQE14" s="233"/>
      <c r="DQF14" s="233"/>
      <c r="DQG14" s="233"/>
      <c r="DQH14" s="233"/>
      <c r="DQI14" s="233"/>
      <c r="DQJ14" s="233"/>
      <c r="DQK14" s="233"/>
      <c r="DQL14" s="233"/>
      <c r="DQM14" s="233"/>
      <c r="DQN14" s="233"/>
      <c r="DQO14" s="233"/>
      <c r="DQP14" s="233"/>
      <c r="DQQ14" s="233"/>
      <c r="DQR14" s="233"/>
      <c r="DQS14" s="233"/>
      <c r="DQT14" s="233"/>
      <c r="DQU14" s="233"/>
      <c r="DQV14" s="233"/>
      <c r="DQW14" s="233"/>
      <c r="DQX14" s="233"/>
      <c r="DQY14" s="233"/>
      <c r="DQZ14" s="233"/>
      <c r="DRA14" s="233"/>
      <c r="DRB14" s="233"/>
      <c r="DRC14" s="233"/>
      <c r="DRD14" s="233"/>
      <c r="DRE14" s="233"/>
      <c r="DRF14" s="233"/>
      <c r="DRG14" s="233"/>
      <c r="DRH14" s="233"/>
      <c r="DRI14" s="233"/>
      <c r="DRJ14" s="233"/>
      <c r="DRK14" s="233"/>
      <c r="DRL14" s="233"/>
      <c r="DRM14" s="233"/>
      <c r="DRN14" s="233"/>
      <c r="DRO14" s="233"/>
      <c r="DRP14" s="233"/>
      <c r="DRQ14" s="233"/>
      <c r="DRR14" s="233"/>
      <c r="DRS14" s="233"/>
      <c r="DRT14" s="233"/>
      <c r="DRU14" s="233"/>
      <c r="DRV14" s="233"/>
      <c r="DRW14" s="233"/>
      <c r="DRX14" s="233"/>
      <c r="DRY14" s="233"/>
      <c r="DRZ14" s="233"/>
      <c r="DSA14" s="233"/>
      <c r="DSB14" s="233"/>
      <c r="DSC14" s="233"/>
      <c r="DSD14" s="233"/>
      <c r="DSE14" s="233"/>
      <c r="DSF14" s="233"/>
      <c r="DSG14" s="233"/>
      <c r="DSH14" s="233"/>
      <c r="DSI14" s="233"/>
      <c r="DSJ14" s="233"/>
      <c r="DSK14" s="233"/>
      <c r="DSL14" s="233"/>
      <c r="DSM14" s="233"/>
      <c r="DSN14" s="233"/>
      <c r="DSO14" s="233"/>
      <c r="DSP14" s="233"/>
      <c r="DSQ14" s="233"/>
      <c r="DSR14" s="233"/>
      <c r="DSS14" s="233"/>
      <c r="DST14" s="233"/>
      <c r="DSU14" s="233"/>
      <c r="DSV14" s="233"/>
      <c r="DSW14" s="233"/>
      <c r="DSX14" s="233"/>
      <c r="DSY14" s="233"/>
      <c r="DSZ14" s="233"/>
      <c r="DTA14" s="233"/>
      <c r="DTB14" s="233"/>
      <c r="DTC14" s="233"/>
      <c r="DTD14" s="233"/>
      <c r="DTE14" s="233"/>
      <c r="DTF14" s="233"/>
      <c r="DTG14" s="233"/>
      <c r="DTH14" s="233"/>
      <c r="DTI14" s="233"/>
      <c r="DTJ14" s="233"/>
      <c r="DTK14" s="233"/>
      <c r="DTL14" s="233"/>
      <c r="DTM14" s="233"/>
      <c r="DTN14" s="233"/>
      <c r="DTO14" s="233"/>
      <c r="DTP14" s="233"/>
      <c r="DTQ14" s="233"/>
      <c r="DTR14" s="233"/>
      <c r="DTS14" s="233"/>
      <c r="DTT14" s="233"/>
      <c r="DTU14" s="233"/>
      <c r="DTV14" s="233"/>
      <c r="DTW14" s="233"/>
      <c r="DTX14" s="233"/>
      <c r="DTY14" s="233"/>
      <c r="DTZ14" s="233"/>
      <c r="DUA14" s="233"/>
      <c r="DUB14" s="233"/>
      <c r="DUC14" s="233"/>
      <c r="DUD14" s="233"/>
      <c r="DUE14" s="233"/>
      <c r="DUF14" s="233"/>
      <c r="DUG14" s="233"/>
      <c r="DUH14" s="233"/>
      <c r="DUI14" s="233"/>
      <c r="DUJ14" s="233"/>
      <c r="DUK14" s="233"/>
      <c r="DUL14" s="233"/>
      <c r="DUM14" s="233"/>
      <c r="DUN14" s="233"/>
      <c r="DUO14" s="233"/>
      <c r="DUP14" s="233"/>
      <c r="DUQ14" s="233"/>
      <c r="DUR14" s="233"/>
      <c r="DUS14" s="233"/>
      <c r="DUT14" s="233"/>
      <c r="DUU14" s="233"/>
      <c r="DUV14" s="233"/>
      <c r="DUW14" s="233"/>
      <c r="DUX14" s="233"/>
      <c r="DUY14" s="233"/>
      <c r="DUZ14" s="233"/>
      <c r="DVA14" s="233"/>
      <c r="DVB14" s="233"/>
      <c r="DVC14" s="233"/>
      <c r="DVD14" s="233"/>
      <c r="DVE14" s="233"/>
      <c r="DVF14" s="233"/>
      <c r="DVG14" s="233"/>
      <c r="DVH14" s="233"/>
      <c r="DVI14" s="233"/>
      <c r="DVJ14" s="233"/>
      <c r="DVK14" s="233"/>
      <c r="DVL14" s="233"/>
      <c r="DVM14" s="233"/>
      <c r="DVN14" s="233"/>
      <c r="DVO14" s="233"/>
      <c r="DVP14" s="233"/>
      <c r="DVQ14" s="233"/>
      <c r="DVR14" s="233"/>
      <c r="DVS14" s="233"/>
      <c r="DVT14" s="233"/>
      <c r="DVU14" s="233"/>
      <c r="DVV14" s="233"/>
      <c r="DVW14" s="233"/>
      <c r="DVX14" s="233"/>
      <c r="DVY14" s="233"/>
      <c r="DVZ14" s="233"/>
      <c r="DWA14" s="233"/>
      <c r="DWB14" s="233"/>
      <c r="DWC14" s="233"/>
      <c r="DWD14" s="233"/>
      <c r="DWE14" s="233"/>
      <c r="DWF14" s="233"/>
      <c r="DWG14" s="233"/>
      <c r="DWH14" s="233"/>
      <c r="DWI14" s="233"/>
      <c r="DWJ14" s="233"/>
      <c r="DWK14" s="233"/>
      <c r="DWL14" s="233"/>
      <c r="DWM14" s="233"/>
      <c r="DWN14" s="233"/>
      <c r="DWO14" s="233"/>
      <c r="DWP14" s="233"/>
      <c r="DWQ14" s="233"/>
      <c r="DWR14" s="233"/>
      <c r="DWS14" s="233"/>
      <c r="DWT14" s="233"/>
      <c r="DWU14" s="233"/>
      <c r="DWV14" s="233"/>
      <c r="DWW14" s="233"/>
      <c r="DWX14" s="233"/>
      <c r="DWY14" s="233"/>
      <c r="DWZ14" s="233"/>
      <c r="DXA14" s="233"/>
      <c r="DXB14" s="233"/>
      <c r="DXC14" s="233"/>
      <c r="DXD14" s="233"/>
      <c r="DXE14" s="233"/>
      <c r="DXF14" s="233"/>
      <c r="DXG14" s="233"/>
      <c r="DXH14" s="233"/>
      <c r="DXI14" s="233"/>
      <c r="DXJ14" s="233"/>
      <c r="DXK14" s="233"/>
      <c r="DXL14" s="233"/>
      <c r="DXM14" s="233"/>
      <c r="DXN14" s="233"/>
      <c r="DXO14" s="233"/>
      <c r="DXP14" s="233"/>
      <c r="DXQ14" s="233"/>
      <c r="DXR14" s="233"/>
      <c r="DXS14" s="233"/>
      <c r="DXT14" s="233"/>
      <c r="DXU14" s="233"/>
      <c r="DXV14" s="233"/>
      <c r="DXW14" s="233"/>
      <c r="DXX14" s="233"/>
      <c r="DXY14" s="233"/>
      <c r="DXZ14" s="233"/>
      <c r="DYA14" s="233"/>
      <c r="DYB14" s="233"/>
      <c r="DYC14" s="233"/>
      <c r="DYD14" s="233"/>
      <c r="DYE14" s="233"/>
      <c r="DYF14" s="233"/>
      <c r="DYG14" s="233"/>
      <c r="DYH14" s="233"/>
      <c r="DYI14" s="233"/>
      <c r="DYJ14" s="233"/>
      <c r="DYK14" s="233"/>
      <c r="DYL14" s="233"/>
      <c r="DYM14" s="233"/>
      <c r="DYN14" s="233"/>
      <c r="DYO14" s="233"/>
      <c r="DYP14" s="233"/>
      <c r="DYQ14" s="233"/>
      <c r="DYR14" s="233"/>
      <c r="DYS14" s="233"/>
      <c r="DYT14" s="233"/>
      <c r="DYU14" s="233"/>
      <c r="DYV14" s="233"/>
      <c r="DYW14" s="233"/>
      <c r="DYX14" s="233"/>
      <c r="DYY14" s="233"/>
      <c r="DYZ14" s="233"/>
      <c r="DZA14" s="233"/>
      <c r="DZB14" s="233"/>
      <c r="DZC14" s="233"/>
      <c r="DZD14" s="233"/>
      <c r="DZE14" s="233"/>
      <c r="DZF14" s="233"/>
      <c r="DZG14" s="233"/>
      <c r="DZH14" s="233"/>
      <c r="DZI14" s="233"/>
      <c r="DZJ14" s="233"/>
      <c r="DZK14" s="233"/>
      <c r="DZL14" s="233"/>
      <c r="DZM14" s="233"/>
      <c r="DZN14" s="233"/>
      <c r="DZO14" s="233"/>
      <c r="DZP14" s="233"/>
      <c r="DZQ14" s="233"/>
      <c r="DZR14" s="233"/>
      <c r="DZS14" s="233"/>
      <c r="DZT14" s="233"/>
      <c r="DZU14" s="233"/>
      <c r="DZV14" s="233"/>
      <c r="DZW14" s="233"/>
      <c r="DZX14" s="233"/>
      <c r="DZY14" s="233"/>
      <c r="DZZ14" s="233"/>
      <c r="EAA14" s="233"/>
      <c r="EAB14" s="233"/>
      <c r="EAC14" s="233"/>
      <c r="EAD14" s="233"/>
      <c r="EAE14" s="233"/>
      <c r="EAF14" s="233"/>
      <c r="EAG14" s="233"/>
      <c r="EAH14" s="233"/>
      <c r="EAI14" s="233"/>
      <c r="EAJ14" s="233"/>
      <c r="EAK14" s="233"/>
      <c r="EAL14" s="233"/>
      <c r="EAM14" s="233"/>
      <c r="EAN14" s="233"/>
      <c r="EAO14" s="233"/>
      <c r="EAP14" s="233"/>
      <c r="EAQ14" s="233"/>
      <c r="EAR14" s="233"/>
      <c r="EAS14" s="233"/>
      <c r="EAT14" s="233"/>
      <c r="EAU14" s="233"/>
      <c r="EAV14" s="233"/>
      <c r="EAW14" s="233"/>
      <c r="EAX14" s="233"/>
      <c r="EAY14" s="233"/>
      <c r="EAZ14" s="233"/>
      <c r="EBA14" s="233"/>
      <c r="EBB14" s="233"/>
      <c r="EBC14" s="233"/>
      <c r="EBD14" s="233"/>
      <c r="EBE14" s="233"/>
      <c r="EBF14" s="233"/>
      <c r="EBG14" s="233"/>
      <c r="EBH14" s="233"/>
      <c r="EBI14" s="233"/>
      <c r="EBJ14" s="233"/>
      <c r="EBK14" s="233"/>
      <c r="EBL14" s="233"/>
      <c r="EBM14" s="233"/>
      <c r="EBN14" s="233"/>
      <c r="EBO14" s="233"/>
      <c r="EBP14" s="233"/>
      <c r="EBQ14" s="233"/>
      <c r="EBR14" s="233"/>
      <c r="EBS14" s="233"/>
      <c r="EBT14" s="233"/>
      <c r="EBU14" s="233"/>
      <c r="EBV14" s="233"/>
      <c r="EBW14" s="233"/>
      <c r="EBX14" s="233"/>
      <c r="EBY14" s="233"/>
      <c r="EBZ14" s="233"/>
      <c r="ECA14" s="233"/>
      <c r="ECB14" s="233"/>
      <c r="ECC14" s="233"/>
      <c r="ECD14" s="233"/>
      <c r="ECE14" s="233"/>
      <c r="ECF14" s="233"/>
      <c r="ECG14" s="233"/>
      <c r="ECH14" s="233"/>
      <c r="ECI14" s="233"/>
      <c r="ECJ14" s="233"/>
      <c r="ECK14" s="233"/>
      <c r="ECL14" s="233"/>
      <c r="ECM14" s="233"/>
      <c r="ECN14" s="233"/>
      <c r="ECO14" s="233"/>
      <c r="ECP14" s="233"/>
      <c r="ECQ14" s="233"/>
      <c r="ECR14" s="233"/>
      <c r="ECS14" s="233"/>
      <c r="ECT14" s="233"/>
      <c r="ECU14" s="233"/>
      <c r="ECV14" s="233"/>
      <c r="ECW14" s="233"/>
      <c r="ECX14" s="233"/>
      <c r="ECY14" s="233"/>
      <c r="ECZ14" s="233"/>
      <c r="EDA14" s="233"/>
      <c r="EDB14" s="233"/>
      <c r="EDC14" s="233"/>
      <c r="EDD14" s="233"/>
      <c r="EDE14" s="233"/>
      <c r="EDF14" s="233"/>
      <c r="EDG14" s="233"/>
      <c r="EDH14" s="233"/>
      <c r="EDI14" s="233"/>
      <c r="EDJ14" s="233"/>
      <c r="EDK14" s="233"/>
      <c r="EDL14" s="233"/>
      <c r="EDM14" s="233"/>
      <c r="EDN14" s="233"/>
      <c r="EDO14" s="233"/>
      <c r="EDP14" s="233"/>
      <c r="EDQ14" s="233"/>
      <c r="EDR14" s="233"/>
      <c r="EDS14" s="233"/>
      <c r="EDT14" s="233"/>
      <c r="EDU14" s="233"/>
      <c r="EDV14" s="233"/>
      <c r="EDW14" s="233"/>
      <c r="EDX14" s="233"/>
      <c r="EDY14" s="233"/>
      <c r="EDZ14" s="233"/>
      <c r="EEA14" s="233"/>
      <c r="EEB14" s="233"/>
      <c r="EEC14" s="233"/>
      <c r="EED14" s="233"/>
      <c r="EEE14" s="233"/>
      <c r="EEF14" s="233"/>
      <c r="EEG14" s="233"/>
      <c r="EEH14" s="233"/>
      <c r="EEI14" s="233"/>
      <c r="EEJ14" s="233"/>
      <c r="EEK14" s="233"/>
      <c r="EEL14" s="233"/>
      <c r="EEM14" s="233"/>
      <c r="EEN14" s="233"/>
      <c r="EEO14" s="233"/>
      <c r="EEP14" s="233"/>
      <c r="EEQ14" s="233"/>
      <c r="EER14" s="233"/>
      <c r="EES14" s="233"/>
      <c r="EET14" s="233"/>
      <c r="EEU14" s="233"/>
      <c r="EEV14" s="233"/>
      <c r="EEW14" s="233"/>
      <c r="EEX14" s="233"/>
      <c r="EEY14" s="233"/>
      <c r="EEZ14" s="233"/>
      <c r="EFA14" s="233"/>
      <c r="EFB14" s="233"/>
      <c r="EFC14" s="233"/>
      <c r="EFD14" s="233"/>
      <c r="EFE14" s="233"/>
      <c r="EFF14" s="233"/>
      <c r="EFG14" s="233"/>
      <c r="EFH14" s="233"/>
      <c r="EFI14" s="233"/>
      <c r="EFJ14" s="233"/>
      <c r="EFK14" s="233"/>
      <c r="EFL14" s="233"/>
      <c r="EFM14" s="233"/>
      <c r="EFN14" s="233"/>
      <c r="EFO14" s="233"/>
      <c r="EFP14" s="233"/>
      <c r="EFQ14" s="233"/>
      <c r="EFR14" s="233"/>
      <c r="EFS14" s="233"/>
      <c r="EFT14" s="233"/>
      <c r="EFU14" s="233"/>
      <c r="EFV14" s="233"/>
      <c r="EFW14" s="233"/>
      <c r="EFX14" s="233"/>
      <c r="EFY14" s="233"/>
      <c r="EFZ14" s="233"/>
      <c r="EGA14" s="233"/>
      <c r="EGB14" s="233"/>
      <c r="EGC14" s="233"/>
      <c r="EGD14" s="233"/>
      <c r="EGE14" s="233"/>
      <c r="EGF14" s="233"/>
      <c r="EGG14" s="233"/>
      <c r="EGH14" s="233"/>
      <c r="EGI14" s="233"/>
      <c r="EGJ14" s="233"/>
      <c r="EGK14" s="233"/>
      <c r="EGL14" s="233"/>
      <c r="EGM14" s="233"/>
      <c r="EGN14" s="233"/>
      <c r="EGO14" s="233"/>
      <c r="EGP14" s="233"/>
      <c r="EGQ14" s="233"/>
      <c r="EGR14" s="233"/>
      <c r="EGS14" s="233"/>
      <c r="EGT14" s="233"/>
      <c r="EGU14" s="233"/>
      <c r="EGV14" s="233"/>
      <c r="EGW14" s="233"/>
      <c r="EGX14" s="233"/>
      <c r="EGY14" s="233"/>
      <c r="EGZ14" s="233"/>
      <c r="EHA14" s="233"/>
      <c r="EHB14" s="233"/>
      <c r="EHC14" s="233"/>
      <c r="EHD14" s="233"/>
      <c r="EHE14" s="233"/>
      <c r="EHF14" s="233"/>
      <c r="EHG14" s="233"/>
      <c r="EHH14" s="233"/>
      <c r="EHI14" s="233"/>
      <c r="EHJ14" s="233"/>
      <c r="EHK14" s="233"/>
      <c r="EHL14" s="233"/>
      <c r="EHM14" s="233"/>
      <c r="EHN14" s="233"/>
      <c r="EHO14" s="233"/>
      <c r="EHP14" s="233"/>
      <c r="EHQ14" s="233"/>
      <c r="EHR14" s="233"/>
      <c r="EHS14" s="233"/>
      <c r="EHT14" s="233"/>
      <c r="EHU14" s="233"/>
      <c r="EHV14" s="233"/>
      <c r="EHW14" s="233"/>
      <c r="EHX14" s="233"/>
      <c r="EHY14" s="233"/>
      <c r="EHZ14" s="233"/>
      <c r="EIA14" s="233"/>
      <c r="EIB14" s="233"/>
      <c r="EIC14" s="233"/>
      <c r="EID14" s="233"/>
      <c r="EIE14" s="233"/>
      <c r="EIF14" s="233"/>
      <c r="EIG14" s="233"/>
      <c r="EIH14" s="233"/>
      <c r="EII14" s="233"/>
      <c r="EIJ14" s="233"/>
      <c r="EIK14" s="233"/>
      <c r="EIL14" s="233"/>
      <c r="EIM14" s="233"/>
      <c r="EIN14" s="233"/>
      <c r="EIO14" s="233"/>
      <c r="EIP14" s="233"/>
      <c r="EIQ14" s="233"/>
      <c r="EIR14" s="233"/>
      <c r="EIS14" s="233"/>
      <c r="EIT14" s="233"/>
      <c r="EIU14" s="233"/>
      <c r="EIV14" s="233"/>
      <c r="EIW14" s="233"/>
      <c r="EIX14" s="233"/>
      <c r="EIY14" s="233"/>
      <c r="EIZ14" s="233"/>
      <c r="EJA14" s="233"/>
      <c r="EJB14" s="233"/>
      <c r="EJC14" s="233"/>
      <c r="EJD14" s="233"/>
      <c r="EJE14" s="233"/>
      <c r="EJF14" s="233"/>
      <c r="EJG14" s="233"/>
      <c r="EJH14" s="233"/>
      <c r="EJI14" s="233"/>
      <c r="EJJ14" s="233"/>
      <c r="EJK14" s="233"/>
      <c r="EJL14" s="233"/>
      <c r="EJM14" s="233"/>
      <c r="EJN14" s="233"/>
      <c r="EJO14" s="233"/>
      <c r="EJP14" s="233"/>
      <c r="EJQ14" s="233"/>
      <c r="EJR14" s="233"/>
      <c r="EJS14" s="233"/>
      <c r="EJT14" s="233"/>
      <c r="EJU14" s="233"/>
      <c r="EJV14" s="233"/>
      <c r="EJW14" s="233"/>
      <c r="EJX14" s="233"/>
      <c r="EJY14" s="233"/>
      <c r="EJZ14" s="233"/>
      <c r="EKA14" s="233"/>
      <c r="EKB14" s="233"/>
      <c r="EKC14" s="233"/>
      <c r="EKD14" s="233"/>
      <c r="EKE14" s="233"/>
      <c r="EKF14" s="233"/>
      <c r="EKG14" s="233"/>
      <c r="EKH14" s="233"/>
      <c r="EKI14" s="233"/>
      <c r="EKJ14" s="233"/>
      <c r="EKK14" s="233"/>
      <c r="EKL14" s="233"/>
      <c r="EKM14" s="233"/>
      <c r="EKN14" s="233"/>
      <c r="EKO14" s="233"/>
      <c r="EKP14" s="233"/>
      <c r="EKQ14" s="233"/>
      <c r="EKR14" s="233"/>
      <c r="EKS14" s="233"/>
      <c r="EKT14" s="233"/>
      <c r="EKU14" s="233"/>
      <c r="EKV14" s="233"/>
      <c r="EKW14" s="233"/>
      <c r="EKX14" s="233"/>
      <c r="EKY14" s="233"/>
      <c r="EKZ14" s="233"/>
      <c r="ELA14" s="233"/>
      <c r="ELB14" s="233"/>
      <c r="ELC14" s="233"/>
      <c r="ELD14" s="233"/>
      <c r="ELE14" s="233"/>
      <c r="ELF14" s="233"/>
      <c r="ELG14" s="233"/>
      <c r="ELH14" s="233"/>
      <c r="ELI14" s="233"/>
      <c r="ELJ14" s="233"/>
      <c r="ELK14" s="233"/>
      <c r="ELL14" s="233"/>
      <c r="ELM14" s="233"/>
      <c r="ELN14" s="233"/>
      <c r="ELO14" s="233"/>
      <c r="ELP14" s="233"/>
      <c r="ELQ14" s="233"/>
      <c r="ELR14" s="233"/>
      <c r="ELS14" s="233"/>
      <c r="ELT14" s="233"/>
      <c r="ELU14" s="233"/>
      <c r="ELV14" s="233"/>
      <c r="ELW14" s="233"/>
      <c r="ELX14" s="233"/>
      <c r="ELY14" s="233"/>
      <c r="ELZ14" s="233"/>
      <c r="EMA14" s="233"/>
      <c r="EMB14" s="233"/>
      <c r="EMC14" s="233"/>
      <c r="EMD14" s="233"/>
      <c r="EME14" s="233"/>
      <c r="EMF14" s="233"/>
      <c r="EMG14" s="233"/>
      <c r="EMH14" s="233"/>
      <c r="EMI14" s="233"/>
      <c r="EMJ14" s="233"/>
      <c r="EMK14" s="233"/>
      <c r="EML14" s="233"/>
      <c r="EMM14" s="233"/>
      <c r="EMN14" s="233"/>
      <c r="EMO14" s="233"/>
      <c r="EMP14" s="233"/>
      <c r="EMQ14" s="233"/>
      <c r="EMR14" s="233"/>
      <c r="EMS14" s="233"/>
      <c r="EMT14" s="233"/>
      <c r="EMU14" s="233"/>
      <c r="EMV14" s="233"/>
      <c r="EMW14" s="233"/>
      <c r="EMX14" s="233"/>
      <c r="EMY14" s="233"/>
      <c r="EMZ14" s="233"/>
      <c r="ENA14" s="233"/>
      <c r="ENB14" s="233"/>
      <c r="ENC14" s="233"/>
      <c r="END14" s="233"/>
      <c r="ENE14" s="233"/>
      <c r="ENF14" s="233"/>
      <c r="ENG14" s="233"/>
      <c r="ENH14" s="233"/>
      <c r="ENI14" s="233"/>
      <c r="ENJ14" s="233"/>
      <c r="ENK14" s="233"/>
      <c r="ENL14" s="233"/>
      <c r="ENM14" s="233"/>
      <c r="ENN14" s="233"/>
      <c r="ENO14" s="233"/>
      <c r="ENP14" s="233"/>
      <c r="ENQ14" s="233"/>
      <c r="ENR14" s="233"/>
      <c r="ENS14" s="233"/>
      <c r="ENT14" s="233"/>
      <c r="ENU14" s="233"/>
      <c r="ENV14" s="233"/>
      <c r="ENW14" s="233"/>
      <c r="ENX14" s="233"/>
      <c r="ENY14" s="233"/>
      <c r="ENZ14" s="233"/>
      <c r="EOA14" s="233"/>
      <c r="EOB14" s="233"/>
      <c r="EOC14" s="233"/>
      <c r="EOD14" s="233"/>
      <c r="EOE14" s="233"/>
      <c r="EOF14" s="233"/>
      <c r="EOG14" s="233"/>
      <c r="EOH14" s="233"/>
      <c r="EOI14" s="233"/>
      <c r="EOJ14" s="233"/>
      <c r="EOK14" s="233"/>
      <c r="EOL14" s="233"/>
      <c r="EOM14" s="233"/>
      <c r="EON14" s="233"/>
      <c r="EOO14" s="233"/>
      <c r="EOP14" s="233"/>
      <c r="EOQ14" s="233"/>
      <c r="EOR14" s="233"/>
      <c r="EOS14" s="233"/>
      <c r="EOT14" s="233"/>
      <c r="EOU14" s="233"/>
      <c r="EOV14" s="233"/>
      <c r="EOW14" s="233"/>
      <c r="EOX14" s="233"/>
      <c r="EOY14" s="233"/>
      <c r="EOZ14" s="233"/>
      <c r="EPA14" s="233"/>
      <c r="EPB14" s="233"/>
      <c r="EPC14" s="233"/>
      <c r="EPD14" s="233"/>
      <c r="EPE14" s="233"/>
      <c r="EPF14" s="233"/>
      <c r="EPG14" s="233"/>
      <c r="EPH14" s="233"/>
      <c r="EPI14" s="233"/>
      <c r="EPJ14" s="233"/>
      <c r="EPK14" s="233"/>
      <c r="EPL14" s="233"/>
      <c r="EPM14" s="233"/>
      <c r="EPN14" s="233"/>
      <c r="EPO14" s="233"/>
      <c r="EPP14" s="233"/>
      <c r="EPQ14" s="233"/>
      <c r="EPR14" s="233"/>
      <c r="EPS14" s="233"/>
      <c r="EPT14" s="233"/>
      <c r="EPU14" s="233"/>
      <c r="EPV14" s="233"/>
      <c r="EPW14" s="233"/>
      <c r="EPX14" s="233"/>
      <c r="EPY14" s="233"/>
      <c r="EPZ14" s="233"/>
      <c r="EQA14" s="233"/>
      <c r="EQB14" s="233"/>
      <c r="EQC14" s="233"/>
      <c r="EQD14" s="233"/>
      <c r="EQE14" s="233"/>
      <c r="EQF14" s="233"/>
      <c r="EQG14" s="233"/>
      <c r="EQH14" s="233"/>
      <c r="EQI14" s="233"/>
      <c r="EQJ14" s="233"/>
      <c r="EQK14" s="233"/>
      <c r="EQL14" s="233"/>
      <c r="EQM14" s="233"/>
      <c r="EQN14" s="233"/>
      <c r="EQO14" s="233"/>
      <c r="EQP14" s="233"/>
      <c r="EQQ14" s="233"/>
      <c r="EQR14" s="233"/>
      <c r="EQS14" s="233"/>
      <c r="EQT14" s="233"/>
      <c r="EQU14" s="233"/>
      <c r="EQV14" s="233"/>
      <c r="EQW14" s="233"/>
      <c r="EQX14" s="233"/>
      <c r="EQY14" s="233"/>
      <c r="EQZ14" s="233"/>
      <c r="ERA14" s="233"/>
      <c r="ERB14" s="233"/>
      <c r="ERC14" s="233"/>
      <c r="ERD14" s="233"/>
      <c r="ERE14" s="233"/>
      <c r="ERF14" s="233"/>
      <c r="ERG14" s="233"/>
      <c r="ERH14" s="233"/>
      <c r="ERI14" s="233"/>
      <c r="ERJ14" s="233"/>
      <c r="ERK14" s="233"/>
      <c r="ERL14" s="233"/>
      <c r="ERM14" s="233"/>
      <c r="ERN14" s="233"/>
      <c r="ERO14" s="233"/>
      <c r="ERP14" s="233"/>
      <c r="ERQ14" s="233"/>
      <c r="ERR14" s="233"/>
      <c r="ERS14" s="233"/>
      <c r="ERT14" s="233"/>
      <c r="ERU14" s="233"/>
      <c r="ERV14" s="233"/>
      <c r="ERW14" s="233"/>
      <c r="ERX14" s="233"/>
      <c r="ERY14" s="233"/>
      <c r="ERZ14" s="233"/>
      <c r="ESA14" s="233"/>
      <c r="ESB14" s="233"/>
      <c r="ESC14" s="233"/>
      <c r="ESD14" s="233"/>
      <c r="ESE14" s="233"/>
      <c r="ESF14" s="233"/>
      <c r="ESG14" s="233"/>
      <c r="ESH14" s="233"/>
      <c r="ESI14" s="233"/>
      <c r="ESJ14" s="233"/>
      <c r="ESK14" s="233"/>
      <c r="ESL14" s="233"/>
      <c r="ESM14" s="233"/>
      <c r="ESN14" s="233"/>
      <c r="ESO14" s="233"/>
      <c r="ESP14" s="233"/>
      <c r="ESQ14" s="233"/>
      <c r="ESR14" s="233"/>
      <c r="ESS14" s="233"/>
      <c r="EST14" s="233"/>
      <c r="ESU14" s="233"/>
      <c r="ESV14" s="233"/>
      <c r="ESW14" s="233"/>
      <c r="ESX14" s="233"/>
      <c r="ESY14" s="233"/>
      <c r="ESZ14" s="233"/>
      <c r="ETA14" s="233"/>
      <c r="ETB14" s="233"/>
      <c r="ETC14" s="233"/>
      <c r="ETD14" s="233"/>
      <c r="ETE14" s="233"/>
      <c r="ETF14" s="233"/>
      <c r="ETG14" s="233"/>
      <c r="ETH14" s="233"/>
      <c r="ETI14" s="233"/>
      <c r="ETJ14" s="233"/>
      <c r="ETK14" s="233"/>
      <c r="ETL14" s="233"/>
      <c r="ETM14" s="233"/>
      <c r="ETN14" s="233"/>
      <c r="ETO14" s="233"/>
      <c r="ETP14" s="233"/>
      <c r="ETQ14" s="233"/>
      <c r="ETR14" s="233"/>
      <c r="ETS14" s="233"/>
      <c r="ETT14" s="233"/>
      <c r="ETU14" s="233"/>
      <c r="ETV14" s="233"/>
      <c r="ETW14" s="233"/>
      <c r="ETX14" s="233"/>
      <c r="ETY14" s="233"/>
      <c r="ETZ14" s="233"/>
      <c r="EUA14" s="233"/>
      <c r="EUB14" s="233"/>
      <c r="EUC14" s="233"/>
      <c r="EUD14" s="233"/>
      <c r="EUE14" s="233"/>
      <c r="EUF14" s="233"/>
      <c r="EUG14" s="233"/>
      <c r="EUH14" s="233"/>
      <c r="EUI14" s="233"/>
      <c r="EUJ14" s="233"/>
      <c r="EUK14" s="233"/>
      <c r="EUL14" s="233"/>
      <c r="EUM14" s="233"/>
      <c r="EUN14" s="233"/>
      <c r="EUO14" s="233"/>
      <c r="EUP14" s="233"/>
      <c r="EUQ14" s="233"/>
      <c r="EUR14" s="233"/>
      <c r="EUS14" s="233"/>
      <c r="EUT14" s="233"/>
      <c r="EUU14" s="233"/>
      <c r="EUV14" s="233"/>
      <c r="EUW14" s="233"/>
      <c r="EUX14" s="233"/>
      <c r="EUY14" s="233"/>
      <c r="EUZ14" s="233"/>
      <c r="EVA14" s="233"/>
      <c r="EVB14" s="233"/>
      <c r="EVC14" s="233"/>
      <c r="EVD14" s="233"/>
      <c r="EVE14" s="233"/>
      <c r="EVF14" s="233"/>
      <c r="EVG14" s="233"/>
      <c r="EVH14" s="233"/>
      <c r="EVI14" s="233"/>
      <c r="EVJ14" s="233"/>
      <c r="EVK14" s="233"/>
      <c r="EVL14" s="233"/>
      <c r="EVM14" s="233"/>
      <c r="EVN14" s="233"/>
      <c r="EVO14" s="233"/>
      <c r="EVP14" s="233"/>
      <c r="EVQ14" s="233"/>
      <c r="EVR14" s="233"/>
      <c r="EVS14" s="233"/>
      <c r="EVT14" s="233"/>
      <c r="EVU14" s="233"/>
      <c r="EVV14" s="233"/>
      <c r="EVW14" s="233"/>
      <c r="EVX14" s="233"/>
      <c r="EVY14" s="233"/>
      <c r="EVZ14" s="233"/>
      <c r="EWA14" s="233"/>
      <c r="EWB14" s="233"/>
      <c r="EWC14" s="233"/>
      <c r="EWD14" s="233"/>
      <c r="EWE14" s="233"/>
      <c r="EWF14" s="233"/>
      <c r="EWG14" s="233"/>
      <c r="EWH14" s="233"/>
      <c r="EWI14" s="233"/>
      <c r="EWJ14" s="233"/>
      <c r="EWK14" s="233"/>
      <c r="EWL14" s="233"/>
      <c r="EWM14" s="233"/>
      <c r="EWN14" s="233"/>
      <c r="EWO14" s="233"/>
      <c r="EWP14" s="233"/>
      <c r="EWQ14" s="233"/>
      <c r="EWR14" s="233"/>
      <c r="EWS14" s="233"/>
      <c r="EWT14" s="233"/>
      <c r="EWU14" s="233"/>
      <c r="EWV14" s="233"/>
      <c r="EWW14" s="233"/>
      <c r="EWX14" s="233"/>
      <c r="EWY14" s="233"/>
      <c r="EWZ14" s="233"/>
      <c r="EXA14" s="233"/>
      <c r="EXB14" s="233"/>
      <c r="EXC14" s="233"/>
      <c r="EXD14" s="233"/>
      <c r="EXE14" s="233"/>
      <c r="EXF14" s="233"/>
      <c r="EXG14" s="233"/>
      <c r="EXH14" s="233"/>
      <c r="EXI14" s="233"/>
      <c r="EXJ14" s="233"/>
      <c r="EXK14" s="233"/>
      <c r="EXL14" s="233"/>
      <c r="EXM14" s="233"/>
      <c r="EXN14" s="233"/>
      <c r="EXO14" s="233"/>
      <c r="EXP14" s="233"/>
      <c r="EXQ14" s="233"/>
      <c r="EXR14" s="233"/>
      <c r="EXS14" s="233"/>
      <c r="EXT14" s="233"/>
      <c r="EXU14" s="233"/>
      <c r="EXV14" s="233"/>
      <c r="EXW14" s="233"/>
      <c r="EXX14" s="233"/>
      <c r="EXY14" s="233"/>
      <c r="EXZ14" s="233"/>
      <c r="EYA14" s="233"/>
      <c r="EYB14" s="233"/>
      <c r="EYC14" s="233"/>
      <c r="EYD14" s="233"/>
      <c r="EYE14" s="233"/>
      <c r="EYF14" s="233"/>
      <c r="EYG14" s="233"/>
      <c r="EYH14" s="233"/>
      <c r="EYI14" s="233"/>
      <c r="EYJ14" s="233"/>
      <c r="EYK14" s="233"/>
      <c r="EYL14" s="233"/>
      <c r="EYM14" s="233"/>
      <c r="EYN14" s="233"/>
      <c r="EYO14" s="233"/>
      <c r="EYP14" s="233"/>
      <c r="EYQ14" s="233"/>
      <c r="EYR14" s="233"/>
      <c r="EYS14" s="233"/>
      <c r="EYT14" s="233"/>
      <c r="EYU14" s="233"/>
      <c r="EYV14" s="233"/>
      <c r="EYW14" s="233"/>
      <c r="EYX14" s="233"/>
      <c r="EYY14" s="233"/>
      <c r="EYZ14" s="233"/>
      <c r="EZA14" s="233"/>
      <c r="EZB14" s="233"/>
      <c r="EZC14" s="233"/>
      <c r="EZD14" s="233"/>
      <c r="EZE14" s="233"/>
      <c r="EZF14" s="233"/>
      <c r="EZG14" s="233"/>
      <c r="EZH14" s="233"/>
      <c r="EZI14" s="233"/>
      <c r="EZJ14" s="233"/>
      <c r="EZK14" s="233"/>
      <c r="EZL14" s="233"/>
      <c r="EZM14" s="233"/>
      <c r="EZN14" s="233"/>
      <c r="EZO14" s="233"/>
      <c r="EZP14" s="233"/>
      <c r="EZQ14" s="233"/>
      <c r="EZR14" s="233"/>
      <c r="EZS14" s="233"/>
      <c r="EZT14" s="233"/>
      <c r="EZU14" s="233"/>
      <c r="EZV14" s="233"/>
      <c r="EZW14" s="233"/>
      <c r="EZX14" s="233"/>
      <c r="EZY14" s="233"/>
      <c r="EZZ14" s="233"/>
      <c r="FAA14" s="233"/>
      <c r="FAB14" s="233"/>
      <c r="FAC14" s="233"/>
      <c r="FAD14" s="233"/>
      <c r="FAE14" s="233"/>
      <c r="FAF14" s="233"/>
      <c r="FAG14" s="233"/>
      <c r="FAH14" s="233"/>
      <c r="FAI14" s="233"/>
      <c r="FAJ14" s="233"/>
      <c r="FAK14" s="233"/>
      <c r="FAL14" s="233"/>
      <c r="FAM14" s="233"/>
      <c r="FAN14" s="233"/>
      <c r="FAO14" s="233"/>
      <c r="FAP14" s="233"/>
      <c r="FAQ14" s="233"/>
      <c r="FAR14" s="233"/>
      <c r="FAS14" s="233"/>
      <c r="FAT14" s="233"/>
      <c r="FAU14" s="233"/>
      <c r="FAV14" s="233"/>
      <c r="FAW14" s="233"/>
      <c r="FAX14" s="233"/>
      <c r="FAY14" s="233"/>
      <c r="FAZ14" s="233"/>
      <c r="FBA14" s="233"/>
      <c r="FBB14" s="233"/>
      <c r="FBC14" s="233"/>
      <c r="FBD14" s="233"/>
      <c r="FBE14" s="233"/>
      <c r="FBF14" s="233"/>
      <c r="FBG14" s="233"/>
      <c r="FBH14" s="233"/>
      <c r="FBI14" s="233"/>
      <c r="FBJ14" s="233"/>
      <c r="FBK14" s="233"/>
      <c r="FBL14" s="233"/>
      <c r="FBM14" s="233"/>
      <c r="FBN14" s="233"/>
      <c r="FBO14" s="233"/>
      <c r="FBP14" s="233"/>
      <c r="FBQ14" s="233"/>
      <c r="FBR14" s="233"/>
      <c r="FBS14" s="233"/>
      <c r="FBT14" s="233"/>
      <c r="FBU14" s="233"/>
      <c r="FBV14" s="233"/>
      <c r="FBW14" s="233"/>
      <c r="FBX14" s="233"/>
      <c r="FBY14" s="233"/>
      <c r="FBZ14" s="233"/>
      <c r="FCA14" s="233"/>
      <c r="FCB14" s="233"/>
      <c r="FCC14" s="233"/>
      <c r="FCD14" s="233"/>
      <c r="FCE14" s="233"/>
      <c r="FCF14" s="233"/>
      <c r="FCG14" s="233"/>
      <c r="FCH14" s="233"/>
      <c r="FCI14" s="233"/>
      <c r="FCJ14" s="233"/>
      <c r="FCK14" s="233"/>
      <c r="FCL14" s="233"/>
      <c r="FCM14" s="233"/>
      <c r="FCN14" s="233"/>
      <c r="FCO14" s="233"/>
      <c r="FCP14" s="233"/>
      <c r="FCQ14" s="233"/>
      <c r="FCR14" s="233"/>
      <c r="FCS14" s="233"/>
      <c r="FCT14" s="233"/>
      <c r="FCU14" s="233"/>
      <c r="FCV14" s="233"/>
      <c r="FCW14" s="233"/>
      <c r="FCX14" s="233"/>
      <c r="FCY14" s="233"/>
      <c r="FCZ14" s="233"/>
      <c r="FDA14" s="233"/>
      <c r="FDB14" s="233"/>
      <c r="FDC14" s="233"/>
      <c r="FDD14" s="233"/>
      <c r="FDE14" s="233"/>
      <c r="FDF14" s="233"/>
      <c r="FDG14" s="233"/>
      <c r="FDH14" s="233"/>
      <c r="FDI14" s="233"/>
      <c r="FDJ14" s="233"/>
      <c r="FDK14" s="233"/>
      <c r="FDL14" s="233"/>
      <c r="FDM14" s="233"/>
      <c r="FDN14" s="233"/>
      <c r="FDO14" s="233"/>
      <c r="FDP14" s="233"/>
      <c r="FDQ14" s="233"/>
      <c r="FDR14" s="233"/>
      <c r="FDS14" s="233"/>
      <c r="FDT14" s="233"/>
      <c r="FDU14" s="233"/>
      <c r="FDV14" s="233"/>
      <c r="FDW14" s="233"/>
      <c r="FDX14" s="233"/>
      <c r="FDY14" s="233"/>
      <c r="FDZ14" s="233"/>
      <c r="FEA14" s="233"/>
      <c r="FEB14" s="233"/>
      <c r="FEC14" s="233"/>
      <c r="FED14" s="233"/>
      <c r="FEE14" s="233"/>
      <c r="FEF14" s="233"/>
      <c r="FEG14" s="233"/>
      <c r="FEH14" s="233"/>
      <c r="FEI14" s="233"/>
      <c r="FEJ14" s="233"/>
      <c r="FEK14" s="233"/>
      <c r="FEL14" s="233"/>
      <c r="FEM14" s="233"/>
      <c r="FEN14" s="233"/>
      <c r="FEO14" s="233"/>
      <c r="FEP14" s="233"/>
      <c r="FEQ14" s="233"/>
      <c r="FER14" s="233"/>
      <c r="FES14" s="233"/>
      <c r="FET14" s="233"/>
      <c r="FEU14" s="233"/>
      <c r="FEV14" s="233"/>
      <c r="FEW14" s="233"/>
      <c r="FEX14" s="233"/>
      <c r="FEY14" s="233"/>
      <c r="FEZ14" s="233"/>
      <c r="FFA14" s="233"/>
      <c r="FFB14" s="233"/>
      <c r="FFC14" s="233"/>
      <c r="FFD14" s="233"/>
      <c r="FFE14" s="233"/>
      <c r="FFF14" s="233"/>
      <c r="FFG14" s="233"/>
      <c r="FFH14" s="233"/>
      <c r="FFI14" s="233"/>
      <c r="FFJ14" s="233"/>
      <c r="FFK14" s="233"/>
      <c r="FFL14" s="233"/>
      <c r="FFM14" s="233"/>
      <c r="FFN14" s="233"/>
      <c r="FFO14" s="233"/>
      <c r="FFP14" s="233"/>
      <c r="FFQ14" s="233"/>
      <c r="FFR14" s="233"/>
      <c r="FFS14" s="233"/>
      <c r="FFT14" s="233"/>
      <c r="FFU14" s="233"/>
      <c r="FFV14" s="233"/>
      <c r="FFW14" s="233"/>
      <c r="FFX14" s="233"/>
      <c r="FFY14" s="233"/>
      <c r="FFZ14" s="233"/>
      <c r="FGA14" s="233"/>
      <c r="FGB14" s="233"/>
      <c r="FGC14" s="233"/>
      <c r="FGD14" s="233"/>
      <c r="FGE14" s="233"/>
      <c r="FGF14" s="233"/>
      <c r="FGG14" s="233"/>
      <c r="FGH14" s="233"/>
      <c r="FGI14" s="233"/>
      <c r="FGJ14" s="233"/>
      <c r="FGK14" s="233"/>
      <c r="FGL14" s="233"/>
      <c r="FGM14" s="233"/>
      <c r="FGN14" s="233"/>
      <c r="FGO14" s="233"/>
      <c r="FGP14" s="233"/>
      <c r="FGQ14" s="233"/>
      <c r="FGR14" s="233"/>
      <c r="FGS14" s="233"/>
      <c r="FGT14" s="233"/>
      <c r="FGU14" s="233"/>
      <c r="FGV14" s="233"/>
      <c r="FGW14" s="233"/>
      <c r="FGX14" s="233"/>
      <c r="FGY14" s="233"/>
      <c r="FGZ14" s="233"/>
      <c r="FHA14" s="233"/>
      <c r="FHB14" s="233"/>
      <c r="FHC14" s="233"/>
      <c r="FHD14" s="233"/>
      <c r="FHE14" s="233"/>
      <c r="FHF14" s="233"/>
      <c r="FHG14" s="233"/>
      <c r="FHH14" s="233"/>
      <c r="FHI14" s="233"/>
      <c r="FHJ14" s="233"/>
      <c r="FHK14" s="233"/>
      <c r="FHL14" s="233"/>
      <c r="FHM14" s="233"/>
      <c r="FHN14" s="233"/>
      <c r="FHO14" s="233"/>
      <c r="FHP14" s="233"/>
      <c r="FHQ14" s="233"/>
      <c r="FHR14" s="233"/>
      <c r="FHS14" s="233"/>
      <c r="FHT14" s="233"/>
      <c r="FHU14" s="233"/>
      <c r="FHV14" s="233"/>
      <c r="FHW14" s="233"/>
      <c r="FHX14" s="233"/>
      <c r="FHY14" s="233"/>
      <c r="FHZ14" s="233"/>
      <c r="FIA14" s="233"/>
      <c r="FIB14" s="233"/>
      <c r="FIC14" s="233"/>
      <c r="FID14" s="233"/>
      <c r="FIE14" s="233"/>
      <c r="FIF14" s="233"/>
      <c r="FIG14" s="233"/>
      <c r="FIH14" s="233"/>
      <c r="FII14" s="233"/>
      <c r="FIJ14" s="233"/>
      <c r="FIK14" s="233"/>
      <c r="FIL14" s="233"/>
      <c r="FIM14" s="233"/>
      <c r="FIN14" s="233"/>
      <c r="FIO14" s="233"/>
      <c r="FIP14" s="233"/>
      <c r="FIQ14" s="233"/>
      <c r="FIR14" s="233"/>
      <c r="FIS14" s="233"/>
      <c r="FIT14" s="233"/>
      <c r="FIU14" s="233"/>
      <c r="FIV14" s="233"/>
      <c r="FIW14" s="233"/>
      <c r="FIX14" s="233"/>
      <c r="FIY14" s="233"/>
      <c r="FIZ14" s="233"/>
      <c r="FJA14" s="233"/>
      <c r="FJB14" s="233"/>
      <c r="FJC14" s="233"/>
      <c r="FJD14" s="233"/>
      <c r="FJE14" s="233"/>
      <c r="FJF14" s="233"/>
      <c r="FJG14" s="233"/>
      <c r="FJH14" s="233"/>
      <c r="FJI14" s="233"/>
      <c r="FJJ14" s="233"/>
      <c r="FJK14" s="233"/>
      <c r="FJL14" s="233"/>
      <c r="FJM14" s="233"/>
      <c r="FJN14" s="233"/>
      <c r="FJO14" s="233"/>
      <c r="FJP14" s="233"/>
      <c r="FJQ14" s="233"/>
      <c r="FJR14" s="233"/>
      <c r="FJS14" s="233"/>
      <c r="FJT14" s="233"/>
      <c r="FJU14" s="233"/>
      <c r="FJV14" s="233"/>
      <c r="FJW14" s="233"/>
      <c r="FJX14" s="233"/>
      <c r="FJY14" s="233"/>
      <c r="FJZ14" s="233"/>
      <c r="FKA14" s="233"/>
      <c r="FKB14" s="233"/>
      <c r="FKC14" s="233"/>
      <c r="FKD14" s="233"/>
      <c r="FKE14" s="233"/>
      <c r="FKF14" s="233"/>
      <c r="FKG14" s="233"/>
      <c r="FKH14" s="233"/>
      <c r="FKI14" s="233"/>
      <c r="FKJ14" s="233"/>
      <c r="FKK14" s="233"/>
      <c r="FKL14" s="233"/>
      <c r="FKM14" s="233"/>
      <c r="FKN14" s="233"/>
      <c r="FKO14" s="233"/>
      <c r="FKP14" s="233"/>
      <c r="FKQ14" s="233"/>
      <c r="FKR14" s="233"/>
      <c r="FKS14" s="233"/>
      <c r="FKT14" s="233"/>
      <c r="FKU14" s="233"/>
      <c r="FKV14" s="233"/>
      <c r="FKW14" s="233"/>
      <c r="FKX14" s="233"/>
      <c r="FKY14" s="233"/>
      <c r="FKZ14" s="233"/>
      <c r="FLA14" s="233"/>
      <c r="FLB14" s="233"/>
      <c r="FLC14" s="233"/>
      <c r="FLD14" s="233"/>
      <c r="FLE14" s="233"/>
      <c r="FLF14" s="233"/>
      <c r="FLG14" s="233"/>
      <c r="FLH14" s="233"/>
      <c r="FLI14" s="233"/>
      <c r="FLJ14" s="233"/>
      <c r="FLK14" s="233"/>
      <c r="FLL14" s="233"/>
      <c r="FLM14" s="233"/>
      <c r="FLN14" s="233"/>
      <c r="FLO14" s="233"/>
      <c r="FLP14" s="233"/>
      <c r="FLQ14" s="233"/>
      <c r="FLR14" s="233"/>
      <c r="FLS14" s="233"/>
      <c r="FLT14" s="233"/>
      <c r="FLU14" s="233"/>
      <c r="FLV14" s="233"/>
      <c r="FLW14" s="233"/>
      <c r="FLX14" s="233"/>
      <c r="FLY14" s="233"/>
      <c r="FLZ14" s="233"/>
      <c r="FMA14" s="233"/>
      <c r="FMB14" s="233"/>
      <c r="FMC14" s="233"/>
      <c r="FMD14" s="233"/>
      <c r="FME14" s="233"/>
      <c r="FMF14" s="233"/>
      <c r="FMG14" s="233"/>
      <c r="FMH14" s="233"/>
      <c r="FMI14" s="233"/>
      <c r="FMJ14" s="233"/>
      <c r="FMK14" s="233"/>
      <c r="FML14" s="233"/>
      <c r="FMM14" s="233"/>
      <c r="FMN14" s="233"/>
      <c r="FMO14" s="233"/>
      <c r="FMP14" s="233"/>
      <c r="FMQ14" s="233"/>
      <c r="FMR14" s="233"/>
      <c r="FMS14" s="233"/>
      <c r="FMT14" s="233"/>
      <c r="FMU14" s="233"/>
      <c r="FMV14" s="233"/>
      <c r="FMW14" s="233"/>
      <c r="FMX14" s="233"/>
      <c r="FMY14" s="233"/>
      <c r="FMZ14" s="233"/>
      <c r="FNA14" s="233"/>
      <c r="FNB14" s="233"/>
      <c r="FNC14" s="233"/>
      <c r="FND14" s="233"/>
      <c r="FNE14" s="233"/>
      <c r="FNF14" s="233"/>
      <c r="FNG14" s="233"/>
      <c r="FNH14" s="233"/>
      <c r="FNI14" s="233"/>
      <c r="FNJ14" s="233"/>
      <c r="FNK14" s="233"/>
      <c r="FNL14" s="233"/>
      <c r="FNM14" s="233"/>
      <c r="FNN14" s="233"/>
      <c r="FNO14" s="233"/>
      <c r="FNP14" s="233"/>
      <c r="FNQ14" s="233"/>
      <c r="FNR14" s="233"/>
      <c r="FNS14" s="233"/>
      <c r="FNT14" s="233"/>
      <c r="FNU14" s="233"/>
      <c r="FNV14" s="233"/>
      <c r="FNW14" s="233"/>
      <c r="FNX14" s="233"/>
      <c r="FNY14" s="233"/>
      <c r="FNZ14" s="233"/>
      <c r="FOA14" s="233"/>
      <c r="FOB14" s="233"/>
      <c r="FOC14" s="233"/>
      <c r="FOD14" s="233"/>
      <c r="FOE14" s="233"/>
      <c r="FOF14" s="233"/>
      <c r="FOG14" s="233"/>
      <c r="FOH14" s="233"/>
      <c r="FOI14" s="233"/>
      <c r="FOJ14" s="233"/>
      <c r="FOK14" s="233"/>
      <c r="FOL14" s="233"/>
      <c r="FOM14" s="233"/>
      <c r="FON14" s="233"/>
      <c r="FOO14" s="233"/>
      <c r="FOP14" s="233"/>
      <c r="FOQ14" s="233"/>
      <c r="FOR14" s="233"/>
      <c r="FOS14" s="233"/>
      <c r="FOT14" s="233"/>
      <c r="FOU14" s="233"/>
      <c r="FOV14" s="233"/>
      <c r="FOW14" s="233"/>
      <c r="FOX14" s="233"/>
      <c r="FOY14" s="233"/>
      <c r="FOZ14" s="233"/>
      <c r="FPA14" s="233"/>
      <c r="FPB14" s="233"/>
      <c r="FPC14" s="233"/>
      <c r="FPD14" s="233"/>
      <c r="FPE14" s="233"/>
      <c r="FPF14" s="233"/>
      <c r="FPG14" s="233"/>
      <c r="FPH14" s="233"/>
      <c r="FPI14" s="233"/>
      <c r="FPJ14" s="233"/>
      <c r="FPK14" s="233"/>
      <c r="FPL14" s="233"/>
      <c r="FPM14" s="233"/>
      <c r="FPN14" s="233"/>
      <c r="FPO14" s="233"/>
      <c r="FPP14" s="233"/>
      <c r="FPQ14" s="233"/>
      <c r="FPR14" s="233"/>
      <c r="FPS14" s="233"/>
      <c r="FPT14" s="233"/>
      <c r="FPU14" s="233"/>
      <c r="FPV14" s="233"/>
      <c r="FPW14" s="233"/>
      <c r="FPX14" s="233"/>
      <c r="FPY14" s="233"/>
      <c r="FPZ14" s="233"/>
      <c r="FQA14" s="233"/>
      <c r="FQB14" s="233"/>
      <c r="FQC14" s="233"/>
      <c r="FQD14" s="233"/>
      <c r="FQE14" s="233"/>
      <c r="FQF14" s="233"/>
      <c r="FQG14" s="233"/>
      <c r="FQH14" s="233"/>
      <c r="FQI14" s="233"/>
      <c r="FQJ14" s="233"/>
      <c r="FQK14" s="233"/>
      <c r="FQL14" s="233"/>
      <c r="FQM14" s="233"/>
      <c r="FQN14" s="233"/>
      <c r="FQO14" s="233"/>
      <c r="FQP14" s="233"/>
      <c r="FQQ14" s="233"/>
      <c r="FQR14" s="233"/>
      <c r="FQS14" s="233"/>
      <c r="FQT14" s="233"/>
      <c r="FQU14" s="233"/>
      <c r="FQV14" s="233"/>
      <c r="FQW14" s="233"/>
      <c r="FQX14" s="233"/>
      <c r="FQY14" s="233"/>
      <c r="FQZ14" s="233"/>
      <c r="FRA14" s="233"/>
      <c r="FRB14" s="233"/>
      <c r="FRC14" s="233"/>
      <c r="FRD14" s="233"/>
      <c r="FRE14" s="233"/>
      <c r="FRF14" s="233"/>
      <c r="FRG14" s="233"/>
      <c r="FRH14" s="233"/>
      <c r="FRI14" s="233"/>
      <c r="FRJ14" s="233"/>
      <c r="FRK14" s="233"/>
      <c r="FRL14" s="233"/>
      <c r="FRM14" s="233"/>
      <c r="FRN14" s="233"/>
      <c r="FRO14" s="233"/>
      <c r="FRP14" s="233"/>
      <c r="FRQ14" s="233"/>
      <c r="FRR14" s="233"/>
      <c r="FRS14" s="233"/>
      <c r="FRT14" s="233"/>
      <c r="FRU14" s="233"/>
      <c r="FRV14" s="233"/>
      <c r="FRW14" s="233"/>
      <c r="FRX14" s="233"/>
      <c r="FRY14" s="233"/>
      <c r="FRZ14" s="233"/>
      <c r="FSA14" s="233"/>
      <c r="FSB14" s="233"/>
      <c r="FSC14" s="233"/>
      <c r="FSD14" s="233"/>
      <c r="FSE14" s="233"/>
      <c r="FSF14" s="233"/>
      <c r="FSG14" s="233"/>
      <c r="FSH14" s="233"/>
      <c r="FSI14" s="233"/>
      <c r="FSJ14" s="233"/>
      <c r="FSK14" s="233"/>
      <c r="FSL14" s="233"/>
      <c r="FSM14" s="233"/>
      <c r="FSN14" s="233"/>
      <c r="FSO14" s="233"/>
      <c r="FSP14" s="233"/>
      <c r="FSQ14" s="233"/>
      <c r="FSR14" s="233"/>
      <c r="FSS14" s="233"/>
      <c r="FST14" s="233"/>
      <c r="FSU14" s="233"/>
      <c r="FSV14" s="233"/>
      <c r="FSW14" s="233"/>
      <c r="FSX14" s="233"/>
      <c r="FSY14" s="233"/>
      <c r="FSZ14" s="233"/>
      <c r="FTA14" s="233"/>
      <c r="FTB14" s="233"/>
      <c r="FTC14" s="233"/>
      <c r="FTD14" s="233"/>
      <c r="FTE14" s="233"/>
      <c r="FTF14" s="233"/>
      <c r="FTG14" s="233"/>
      <c r="FTH14" s="233"/>
      <c r="FTI14" s="233"/>
      <c r="FTJ14" s="233"/>
      <c r="FTK14" s="233"/>
      <c r="FTL14" s="233"/>
      <c r="FTM14" s="233"/>
      <c r="FTN14" s="233"/>
      <c r="FTO14" s="233"/>
      <c r="FTP14" s="233"/>
      <c r="FTQ14" s="233"/>
      <c r="FTR14" s="233"/>
      <c r="FTS14" s="233"/>
      <c r="FTT14" s="233"/>
      <c r="FTU14" s="233"/>
      <c r="FTV14" s="233"/>
      <c r="FTW14" s="233"/>
      <c r="FTX14" s="233"/>
      <c r="FTY14" s="233"/>
      <c r="FTZ14" s="233"/>
      <c r="FUA14" s="233"/>
      <c r="FUB14" s="233"/>
      <c r="FUC14" s="233"/>
      <c r="FUD14" s="233"/>
      <c r="FUE14" s="233"/>
      <c r="FUF14" s="233"/>
      <c r="FUG14" s="233"/>
      <c r="FUH14" s="233"/>
      <c r="FUI14" s="233"/>
      <c r="FUJ14" s="233"/>
      <c r="FUK14" s="233"/>
      <c r="FUL14" s="233"/>
      <c r="FUM14" s="233"/>
      <c r="FUN14" s="233"/>
      <c r="FUO14" s="233"/>
      <c r="FUP14" s="233"/>
      <c r="FUQ14" s="233"/>
      <c r="FUR14" s="233"/>
      <c r="FUS14" s="233"/>
      <c r="FUT14" s="233"/>
      <c r="FUU14" s="233"/>
      <c r="FUV14" s="233"/>
      <c r="FUW14" s="233"/>
      <c r="FUX14" s="233"/>
      <c r="FUY14" s="233"/>
      <c r="FUZ14" s="233"/>
      <c r="FVA14" s="233"/>
      <c r="FVB14" s="233"/>
      <c r="FVC14" s="233"/>
      <c r="FVD14" s="233"/>
      <c r="FVE14" s="233"/>
      <c r="FVF14" s="233"/>
      <c r="FVG14" s="233"/>
      <c r="FVH14" s="233"/>
      <c r="FVI14" s="233"/>
      <c r="FVJ14" s="233"/>
      <c r="FVK14" s="233"/>
      <c r="FVL14" s="233"/>
      <c r="FVM14" s="233"/>
      <c r="FVN14" s="233"/>
      <c r="FVO14" s="233"/>
      <c r="FVP14" s="233"/>
      <c r="FVQ14" s="233"/>
      <c r="FVR14" s="233"/>
      <c r="FVS14" s="233"/>
      <c r="FVT14" s="233"/>
      <c r="FVU14" s="233"/>
      <c r="FVV14" s="233"/>
      <c r="FVW14" s="233"/>
      <c r="FVX14" s="233"/>
      <c r="FVY14" s="233"/>
      <c r="FVZ14" s="233"/>
      <c r="FWA14" s="233"/>
      <c r="FWB14" s="233"/>
      <c r="FWC14" s="233"/>
      <c r="FWD14" s="233"/>
      <c r="FWE14" s="233"/>
      <c r="FWF14" s="233"/>
      <c r="FWG14" s="233"/>
      <c r="FWH14" s="233"/>
      <c r="FWI14" s="233"/>
      <c r="FWJ14" s="233"/>
      <c r="FWK14" s="233"/>
      <c r="FWL14" s="233"/>
      <c r="FWM14" s="233"/>
      <c r="FWN14" s="233"/>
      <c r="FWO14" s="233"/>
      <c r="FWP14" s="233"/>
      <c r="FWQ14" s="233"/>
      <c r="FWR14" s="233"/>
      <c r="FWS14" s="233"/>
      <c r="FWT14" s="233"/>
      <c r="FWU14" s="233"/>
      <c r="FWV14" s="233"/>
      <c r="FWW14" s="233"/>
      <c r="FWX14" s="233"/>
      <c r="FWY14" s="233"/>
      <c r="FWZ14" s="233"/>
      <c r="FXA14" s="233"/>
      <c r="FXB14" s="233"/>
      <c r="FXC14" s="233"/>
      <c r="FXD14" s="233"/>
      <c r="FXE14" s="233"/>
      <c r="FXF14" s="233"/>
      <c r="FXG14" s="233"/>
      <c r="FXH14" s="233"/>
      <c r="FXI14" s="233"/>
      <c r="FXJ14" s="233"/>
      <c r="FXK14" s="233"/>
      <c r="FXL14" s="233"/>
      <c r="FXM14" s="233"/>
      <c r="FXN14" s="233"/>
      <c r="FXO14" s="233"/>
      <c r="FXP14" s="233"/>
      <c r="FXQ14" s="233"/>
      <c r="FXR14" s="233"/>
      <c r="FXS14" s="233"/>
      <c r="FXT14" s="233"/>
      <c r="FXU14" s="233"/>
      <c r="FXV14" s="233"/>
      <c r="FXW14" s="233"/>
      <c r="FXX14" s="233"/>
      <c r="FXY14" s="233"/>
      <c r="FXZ14" s="233"/>
      <c r="FYA14" s="233"/>
      <c r="FYB14" s="233"/>
      <c r="FYC14" s="233"/>
      <c r="FYD14" s="233"/>
      <c r="FYE14" s="233"/>
      <c r="FYF14" s="233"/>
      <c r="FYG14" s="233"/>
      <c r="FYH14" s="233"/>
      <c r="FYI14" s="233"/>
      <c r="FYJ14" s="233"/>
      <c r="FYK14" s="233"/>
      <c r="FYL14" s="233"/>
      <c r="FYM14" s="233"/>
      <c r="FYN14" s="233"/>
      <c r="FYO14" s="233"/>
      <c r="FYP14" s="233"/>
      <c r="FYQ14" s="233"/>
      <c r="FYR14" s="233"/>
      <c r="FYS14" s="233"/>
      <c r="FYT14" s="233"/>
      <c r="FYU14" s="233"/>
      <c r="FYV14" s="233"/>
      <c r="FYW14" s="233"/>
      <c r="FYX14" s="233"/>
      <c r="FYY14" s="233"/>
      <c r="FYZ14" s="233"/>
      <c r="FZA14" s="233"/>
      <c r="FZB14" s="233"/>
      <c r="FZC14" s="233"/>
      <c r="FZD14" s="233"/>
      <c r="FZE14" s="233"/>
      <c r="FZF14" s="233"/>
      <c r="FZG14" s="233"/>
      <c r="FZH14" s="233"/>
      <c r="FZI14" s="233"/>
      <c r="FZJ14" s="233"/>
      <c r="FZK14" s="233"/>
      <c r="FZL14" s="233"/>
      <c r="FZM14" s="233"/>
      <c r="FZN14" s="233"/>
      <c r="FZO14" s="233"/>
      <c r="FZP14" s="233"/>
      <c r="FZQ14" s="233"/>
      <c r="FZR14" s="233"/>
      <c r="FZS14" s="233"/>
      <c r="FZT14" s="233"/>
      <c r="FZU14" s="233"/>
      <c r="FZV14" s="233"/>
      <c r="FZW14" s="233"/>
      <c r="FZX14" s="233"/>
      <c r="FZY14" s="233"/>
      <c r="FZZ14" s="233"/>
      <c r="GAA14" s="233"/>
      <c r="GAB14" s="233"/>
      <c r="GAC14" s="233"/>
      <c r="GAD14" s="233"/>
      <c r="GAE14" s="233"/>
      <c r="GAF14" s="233"/>
      <c r="GAG14" s="233"/>
      <c r="GAH14" s="233"/>
      <c r="GAI14" s="233"/>
      <c r="GAJ14" s="233"/>
      <c r="GAK14" s="233"/>
      <c r="GAL14" s="233"/>
      <c r="GAM14" s="233"/>
      <c r="GAN14" s="233"/>
      <c r="GAO14" s="233"/>
      <c r="GAP14" s="233"/>
      <c r="GAQ14" s="233"/>
      <c r="GAR14" s="233"/>
      <c r="GAS14" s="233"/>
      <c r="GAT14" s="233"/>
      <c r="GAU14" s="233"/>
      <c r="GAV14" s="233"/>
      <c r="GAW14" s="233"/>
      <c r="GAX14" s="233"/>
      <c r="GAY14" s="233"/>
      <c r="GAZ14" s="233"/>
      <c r="GBA14" s="233"/>
      <c r="GBB14" s="233"/>
      <c r="GBC14" s="233"/>
      <c r="GBD14" s="233"/>
      <c r="GBE14" s="233"/>
      <c r="GBF14" s="233"/>
      <c r="GBG14" s="233"/>
      <c r="GBH14" s="233"/>
      <c r="GBI14" s="233"/>
      <c r="GBJ14" s="233"/>
      <c r="GBK14" s="233"/>
      <c r="GBL14" s="233"/>
      <c r="GBM14" s="233"/>
      <c r="GBN14" s="233"/>
      <c r="GBO14" s="233"/>
      <c r="GBP14" s="233"/>
      <c r="GBQ14" s="233"/>
      <c r="GBR14" s="233"/>
      <c r="GBS14" s="233"/>
      <c r="GBT14" s="233"/>
      <c r="GBU14" s="233"/>
      <c r="GBV14" s="233"/>
      <c r="GBW14" s="233"/>
      <c r="GBX14" s="233"/>
      <c r="GBY14" s="233"/>
      <c r="GBZ14" s="233"/>
      <c r="GCA14" s="233"/>
      <c r="GCB14" s="233"/>
      <c r="GCC14" s="233"/>
      <c r="GCD14" s="233"/>
      <c r="GCE14" s="233"/>
      <c r="GCF14" s="233"/>
      <c r="GCG14" s="233"/>
      <c r="GCH14" s="233"/>
      <c r="GCI14" s="233"/>
      <c r="GCJ14" s="233"/>
      <c r="GCK14" s="233"/>
      <c r="GCL14" s="233"/>
      <c r="GCM14" s="233"/>
      <c r="GCN14" s="233"/>
      <c r="GCO14" s="233"/>
      <c r="GCP14" s="233"/>
      <c r="GCQ14" s="233"/>
      <c r="GCR14" s="233"/>
      <c r="GCS14" s="233"/>
      <c r="GCT14" s="233"/>
      <c r="GCU14" s="233"/>
      <c r="GCV14" s="233"/>
      <c r="GCW14" s="233"/>
      <c r="GCX14" s="233"/>
      <c r="GCY14" s="233"/>
      <c r="GCZ14" s="233"/>
      <c r="GDA14" s="233"/>
      <c r="GDB14" s="233"/>
      <c r="GDC14" s="233"/>
      <c r="GDD14" s="233"/>
      <c r="GDE14" s="233"/>
      <c r="GDF14" s="233"/>
      <c r="GDG14" s="233"/>
      <c r="GDH14" s="233"/>
      <c r="GDI14" s="233"/>
      <c r="GDJ14" s="233"/>
      <c r="GDK14" s="233"/>
      <c r="GDL14" s="233"/>
      <c r="GDM14" s="233"/>
      <c r="GDN14" s="233"/>
      <c r="GDO14" s="233"/>
      <c r="GDP14" s="233"/>
      <c r="GDQ14" s="233"/>
      <c r="GDR14" s="233"/>
      <c r="GDS14" s="233"/>
      <c r="GDT14" s="233"/>
      <c r="GDU14" s="233"/>
      <c r="GDV14" s="233"/>
      <c r="GDW14" s="233"/>
      <c r="GDX14" s="233"/>
      <c r="GDY14" s="233"/>
      <c r="GDZ14" s="233"/>
      <c r="GEA14" s="233"/>
      <c r="GEB14" s="233"/>
      <c r="GEC14" s="233"/>
      <c r="GED14" s="233"/>
      <c r="GEE14" s="233"/>
      <c r="GEF14" s="233"/>
      <c r="GEG14" s="233"/>
      <c r="GEH14" s="233"/>
      <c r="GEI14" s="233"/>
      <c r="GEJ14" s="233"/>
      <c r="GEK14" s="233"/>
      <c r="GEL14" s="233"/>
      <c r="GEM14" s="233"/>
      <c r="GEN14" s="233"/>
      <c r="GEO14" s="233"/>
      <c r="GEP14" s="233"/>
      <c r="GEQ14" s="233"/>
      <c r="GER14" s="233"/>
      <c r="GES14" s="233"/>
      <c r="GET14" s="233"/>
      <c r="GEU14" s="233"/>
      <c r="GEV14" s="233"/>
      <c r="GEW14" s="233"/>
      <c r="GEX14" s="233"/>
      <c r="GEY14" s="233"/>
      <c r="GEZ14" s="233"/>
      <c r="GFA14" s="233"/>
      <c r="GFB14" s="233"/>
      <c r="GFC14" s="233"/>
      <c r="GFD14" s="233"/>
      <c r="GFE14" s="233"/>
      <c r="GFF14" s="233"/>
      <c r="GFG14" s="233"/>
      <c r="GFH14" s="233"/>
      <c r="GFI14" s="233"/>
      <c r="GFJ14" s="233"/>
      <c r="GFK14" s="233"/>
      <c r="GFL14" s="233"/>
      <c r="GFM14" s="233"/>
      <c r="GFN14" s="233"/>
      <c r="GFO14" s="233"/>
      <c r="GFP14" s="233"/>
      <c r="GFQ14" s="233"/>
      <c r="GFR14" s="233"/>
      <c r="GFS14" s="233"/>
      <c r="GFT14" s="233"/>
      <c r="GFU14" s="233"/>
      <c r="GFV14" s="233"/>
      <c r="GFW14" s="233"/>
      <c r="GFX14" s="233"/>
      <c r="GFY14" s="233"/>
      <c r="GFZ14" s="233"/>
      <c r="GGA14" s="233"/>
      <c r="GGB14" s="233"/>
      <c r="GGC14" s="233"/>
      <c r="GGD14" s="233"/>
      <c r="GGE14" s="233"/>
      <c r="GGF14" s="233"/>
      <c r="GGG14" s="233"/>
      <c r="GGH14" s="233"/>
      <c r="GGI14" s="233"/>
      <c r="GGJ14" s="233"/>
      <c r="GGK14" s="233"/>
      <c r="GGL14" s="233"/>
      <c r="GGM14" s="233"/>
      <c r="GGN14" s="233"/>
      <c r="GGO14" s="233"/>
      <c r="GGP14" s="233"/>
      <c r="GGQ14" s="233"/>
      <c r="GGR14" s="233"/>
      <c r="GGS14" s="233"/>
      <c r="GGT14" s="233"/>
      <c r="GGU14" s="233"/>
      <c r="GGV14" s="233"/>
      <c r="GGW14" s="233"/>
      <c r="GGX14" s="233"/>
      <c r="GGY14" s="233"/>
      <c r="GGZ14" s="233"/>
      <c r="GHA14" s="233"/>
      <c r="GHB14" s="233"/>
      <c r="GHC14" s="233"/>
      <c r="GHD14" s="233"/>
      <c r="GHE14" s="233"/>
      <c r="GHF14" s="233"/>
      <c r="GHG14" s="233"/>
      <c r="GHH14" s="233"/>
      <c r="GHI14" s="233"/>
      <c r="GHJ14" s="233"/>
      <c r="GHK14" s="233"/>
      <c r="GHL14" s="233"/>
      <c r="GHM14" s="233"/>
      <c r="GHN14" s="233"/>
      <c r="GHO14" s="233"/>
      <c r="GHP14" s="233"/>
      <c r="GHQ14" s="233"/>
      <c r="GHR14" s="233"/>
      <c r="GHS14" s="233"/>
      <c r="GHT14" s="233"/>
      <c r="GHU14" s="233"/>
      <c r="GHV14" s="233"/>
      <c r="GHW14" s="233"/>
      <c r="GHX14" s="233"/>
      <c r="GHY14" s="233"/>
      <c r="GHZ14" s="233"/>
      <c r="GIA14" s="233"/>
      <c r="GIB14" s="233"/>
      <c r="GIC14" s="233"/>
      <c r="GID14" s="233"/>
      <c r="GIE14" s="233"/>
      <c r="GIF14" s="233"/>
      <c r="GIG14" s="233"/>
      <c r="GIH14" s="233"/>
      <c r="GII14" s="233"/>
      <c r="GIJ14" s="233"/>
      <c r="GIK14" s="233"/>
      <c r="GIL14" s="233"/>
      <c r="GIM14" s="233"/>
      <c r="GIN14" s="233"/>
      <c r="GIO14" s="233"/>
      <c r="GIP14" s="233"/>
      <c r="GIQ14" s="233"/>
      <c r="GIR14" s="233"/>
      <c r="GIS14" s="233"/>
      <c r="GIT14" s="233"/>
      <c r="GIU14" s="233"/>
      <c r="GIV14" s="233"/>
      <c r="GIW14" s="233"/>
      <c r="GIX14" s="233"/>
      <c r="GIY14" s="233"/>
      <c r="GIZ14" s="233"/>
      <c r="GJA14" s="233"/>
      <c r="GJB14" s="233"/>
      <c r="GJC14" s="233"/>
      <c r="GJD14" s="233"/>
      <c r="GJE14" s="233"/>
      <c r="GJF14" s="233"/>
      <c r="GJG14" s="233"/>
      <c r="GJH14" s="233"/>
      <c r="GJI14" s="233"/>
      <c r="GJJ14" s="233"/>
      <c r="GJK14" s="233"/>
      <c r="GJL14" s="233"/>
      <c r="GJM14" s="233"/>
      <c r="GJN14" s="233"/>
      <c r="GJO14" s="233"/>
      <c r="GJP14" s="233"/>
      <c r="GJQ14" s="233"/>
      <c r="GJR14" s="233"/>
      <c r="GJS14" s="233"/>
      <c r="GJT14" s="233"/>
      <c r="GJU14" s="233"/>
      <c r="GJV14" s="233"/>
      <c r="GJW14" s="233"/>
      <c r="GJX14" s="233"/>
      <c r="GJY14" s="233"/>
      <c r="GJZ14" s="233"/>
      <c r="GKA14" s="233"/>
      <c r="GKB14" s="233"/>
      <c r="GKC14" s="233"/>
      <c r="GKD14" s="233"/>
      <c r="GKE14" s="233"/>
      <c r="GKF14" s="233"/>
      <c r="GKG14" s="233"/>
      <c r="GKH14" s="233"/>
      <c r="GKI14" s="233"/>
      <c r="GKJ14" s="233"/>
      <c r="GKK14" s="233"/>
      <c r="GKL14" s="233"/>
      <c r="GKM14" s="233"/>
      <c r="GKN14" s="233"/>
      <c r="GKO14" s="233"/>
      <c r="GKP14" s="233"/>
      <c r="GKQ14" s="233"/>
      <c r="GKR14" s="233"/>
      <c r="GKS14" s="233"/>
      <c r="GKT14" s="233"/>
      <c r="GKU14" s="233"/>
      <c r="GKV14" s="233"/>
      <c r="GKW14" s="233"/>
      <c r="GKX14" s="233"/>
      <c r="GKY14" s="233"/>
      <c r="GKZ14" s="233"/>
      <c r="GLA14" s="233"/>
      <c r="GLB14" s="233"/>
      <c r="GLC14" s="233"/>
      <c r="GLD14" s="233"/>
      <c r="GLE14" s="233"/>
      <c r="GLF14" s="233"/>
      <c r="GLG14" s="233"/>
      <c r="GLH14" s="233"/>
      <c r="GLI14" s="233"/>
      <c r="GLJ14" s="233"/>
      <c r="GLK14" s="233"/>
      <c r="GLL14" s="233"/>
      <c r="GLM14" s="233"/>
      <c r="GLN14" s="233"/>
      <c r="GLO14" s="233"/>
      <c r="GLP14" s="233"/>
      <c r="GLQ14" s="233"/>
      <c r="GLR14" s="233"/>
      <c r="GLS14" s="233"/>
      <c r="GLT14" s="233"/>
      <c r="GLU14" s="233"/>
      <c r="GLV14" s="233"/>
      <c r="GLW14" s="233"/>
      <c r="GLX14" s="233"/>
      <c r="GLY14" s="233"/>
      <c r="GLZ14" s="233"/>
      <c r="GMA14" s="233"/>
      <c r="GMB14" s="233"/>
      <c r="GMC14" s="233"/>
      <c r="GMD14" s="233"/>
      <c r="GME14" s="233"/>
      <c r="GMF14" s="233"/>
      <c r="GMG14" s="233"/>
      <c r="GMH14" s="233"/>
      <c r="GMI14" s="233"/>
      <c r="GMJ14" s="233"/>
      <c r="GMK14" s="233"/>
      <c r="GML14" s="233"/>
      <c r="GMM14" s="233"/>
      <c r="GMN14" s="233"/>
      <c r="GMO14" s="233"/>
      <c r="GMP14" s="233"/>
      <c r="GMQ14" s="233"/>
      <c r="GMR14" s="233"/>
      <c r="GMS14" s="233"/>
      <c r="GMT14" s="233"/>
      <c r="GMU14" s="233"/>
      <c r="GMV14" s="233"/>
      <c r="GMW14" s="233"/>
      <c r="GMX14" s="233"/>
      <c r="GMY14" s="233"/>
      <c r="GMZ14" s="233"/>
      <c r="GNA14" s="233"/>
      <c r="GNB14" s="233"/>
      <c r="GNC14" s="233"/>
      <c r="GND14" s="233"/>
      <c r="GNE14" s="233"/>
      <c r="GNF14" s="233"/>
      <c r="GNG14" s="233"/>
      <c r="GNH14" s="233"/>
      <c r="GNI14" s="233"/>
      <c r="GNJ14" s="233"/>
      <c r="GNK14" s="233"/>
      <c r="GNL14" s="233"/>
      <c r="GNM14" s="233"/>
      <c r="GNN14" s="233"/>
      <c r="GNO14" s="233"/>
      <c r="GNP14" s="233"/>
      <c r="GNQ14" s="233"/>
      <c r="GNR14" s="233"/>
      <c r="GNS14" s="233"/>
      <c r="GNT14" s="233"/>
      <c r="GNU14" s="233"/>
      <c r="GNV14" s="233"/>
      <c r="GNW14" s="233"/>
      <c r="GNX14" s="233"/>
      <c r="GNY14" s="233"/>
      <c r="GNZ14" s="233"/>
      <c r="GOA14" s="233"/>
      <c r="GOB14" s="233"/>
      <c r="GOC14" s="233"/>
      <c r="GOD14" s="233"/>
      <c r="GOE14" s="233"/>
      <c r="GOF14" s="233"/>
      <c r="GOG14" s="233"/>
      <c r="GOH14" s="233"/>
      <c r="GOI14" s="233"/>
      <c r="GOJ14" s="233"/>
      <c r="GOK14" s="233"/>
      <c r="GOL14" s="233"/>
      <c r="GOM14" s="233"/>
      <c r="GON14" s="233"/>
      <c r="GOO14" s="233"/>
      <c r="GOP14" s="233"/>
      <c r="GOQ14" s="233"/>
      <c r="GOR14" s="233"/>
      <c r="GOS14" s="233"/>
      <c r="GOT14" s="233"/>
      <c r="GOU14" s="233"/>
      <c r="GOV14" s="233"/>
      <c r="GOW14" s="233"/>
      <c r="GOX14" s="233"/>
      <c r="GOY14" s="233"/>
      <c r="GOZ14" s="233"/>
      <c r="GPA14" s="233"/>
      <c r="GPB14" s="233"/>
      <c r="GPC14" s="233"/>
      <c r="GPD14" s="233"/>
      <c r="GPE14" s="233"/>
      <c r="GPF14" s="233"/>
      <c r="GPG14" s="233"/>
      <c r="GPH14" s="233"/>
      <c r="GPI14" s="233"/>
      <c r="GPJ14" s="233"/>
      <c r="GPK14" s="233"/>
      <c r="GPL14" s="233"/>
      <c r="GPM14" s="233"/>
      <c r="GPN14" s="233"/>
      <c r="GPO14" s="233"/>
      <c r="GPP14" s="233"/>
      <c r="GPQ14" s="233"/>
      <c r="GPR14" s="233"/>
      <c r="GPS14" s="233"/>
      <c r="GPT14" s="233"/>
      <c r="GPU14" s="233"/>
      <c r="GPV14" s="233"/>
      <c r="GPW14" s="233"/>
      <c r="GPX14" s="233"/>
      <c r="GPY14" s="233"/>
      <c r="GPZ14" s="233"/>
      <c r="GQA14" s="233"/>
      <c r="GQB14" s="233"/>
      <c r="GQC14" s="233"/>
      <c r="GQD14" s="233"/>
      <c r="GQE14" s="233"/>
      <c r="GQF14" s="233"/>
      <c r="GQG14" s="233"/>
      <c r="GQH14" s="233"/>
      <c r="GQI14" s="233"/>
      <c r="GQJ14" s="233"/>
      <c r="GQK14" s="233"/>
      <c r="GQL14" s="233"/>
      <c r="GQM14" s="233"/>
      <c r="GQN14" s="233"/>
      <c r="GQO14" s="233"/>
      <c r="GQP14" s="233"/>
      <c r="GQQ14" s="233"/>
      <c r="GQR14" s="233"/>
      <c r="GQS14" s="233"/>
      <c r="GQT14" s="233"/>
      <c r="GQU14" s="233"/>
      <c r="GQV14" s="233"/>
      <c r="GQW14" s="233"/>
      <c r="GQX14" s="233"/>
      <c r="GQY14" s="233"/>
      <c r="GQZ14" s="233"/>
      <c r="GRA14" s="233"/>
      <c r="GRB14" s="233"/>
      <c r="GRC14" s="233"/>
      <c r="GRD14" s="233"/>
      <c r="GRE14" s="233"/>
      <c r="GRF14" s="233"/>
      <c r="GRG14" s="233"/>
      <c r="GRH14" s="233"/>
      <c r="GRI14" s="233"/>
      <c r="GRJ14" s="233"/>
      <c r="GRK14" s="233"/>
      <c r="GRL14" s="233"/>
      <c r="GRM14" s="233"/>
      <c r="GRN14" s="233"/>
      <c r="GRO14" s="233"/>
      <c r="GRP14" s="233"/>
      <c r="GRQ14" s="233"/>
      <c r="GRR14" s="233"/>
      <c r="GRS14" s="233"/>
      <c r="GRT14" s="233"/>
      <c r="GRU14" s="233"/>
      <c r="GRV14" s="233"/>
      <c r="GRW14" s="233"/>
      <c r="GRX14" s="233"/>
      <c r="GRY14" s="233"/>
      <c r="GRZ14" s="233"/>
      <c r="GSA14" s="233"/>
      <c r="GSB14" s="233"/>
      <c r="GSC14" s="233"/>
      <c r="GSD14" s="233"/>
      <c r="GSE14" s="233"/>
      <c r="GSF14" s="233"/>
      <c r="GSG14" s="233"/>
      <c r="GSH14" s="233"/>
      <c r="GSI14" s="233"/>
      <c r="GSJ14" s="233"/>
      <c r="GSK14" s="233"/>
      <c r="GSL14" s="233"/>
      <c r="GSM14" s="233"/>
      <c r="GSN14" s="233"/>
      <c r="GSO14" s="233"/>
      <c r="GSP14" s="233"/>
      <c r="GSQ14" s="233"/>
      <c r="GSR14" s="233"/>
      <c r="GSS14" s="233"/>
      <c r="GST14" s="233"/>
      <c r="GSU14" s="233"/>
      <c r="GSV14" s="233"/>
      <c r="GSW14" s="233"/>
      <c r="GSX14" s="233"/>
      <c r="GSY14" s="233"/>
      <c r="GSZ14" s="233"/>
      <c r="GTA14" s="233"/>
      <c r="GTB14" s="233"/>
      <c r="GTC14" s="233"/>
      <c r="GTD14" s="233"/>
      <c r="GTE14" s="233"/>
      <c r="GTF14" s="233"/>
      <c r="GTG14" s="233"/>
      <c r="GTH14" s="233"/>
      <c r="GTI14" s="233"/>
      <c r="GTJ14" s="233"/>
      <c r="GTK14" s="233"/>
      <c r="GTL14" s="233"/>
      <c r="GTM14" s="233"/>
      <c r="GTN14" s="233"/>
      <c r="GTO14" s="233"/>
      <c r="GTP14" s="233"/>
      <c r="GTQ14" s="233"/>
      <c r="GTR14" s="233"/>
      <c r="GTS14" s="233"/>
      <c r="GTT14" s="233"/>
      <c r="GTU14" s="233"/>
      <c r="GTV14" s="233"/>
      <c r="GTW14" s="233"/>
      <c r="GTX14" s="233"/>
      <c r="GTY14" s="233"/>
      <c r="GTZ14" s="233"/>
      <c r="GUA14" s="233"/>
      <c r="GUB14" s="233"/>
      <c r="GUC14" s="233"/>
      <c r="GUD14" s="233"/>
      <c r="GUE14" s="233"/>
      <c r="GUF14" s="233"/>
      <c r="GUG14" s="233"/>
      <c r="GUH14" s="233"/>
      <c r="GUI14" s="233"/>
      <c r="GUJ14" s="233"/>
      <c r="GUK14" s="233"/>
      <c r="GUL14" s="233"/>
      <c r="GUM14" s="233"/>
      <c r="GUN14" s="233"/>
      <c r="GUO14" s="233"/>
      <c r="GUP14" s="233"/>
      <c r="GUQ14" s="233"/>
      <c r="GUR14" s="233"/>
      <c r="GUS14" s="233"/>
      <c r="GUT14" s="233"/>
      <c r="GUU14" s="233"/>
      <c r="GUV14" s="233"/>
      <c r="GUW14" s="233"/>
      <c r="GUX14" s="233"/>
      <c r="GUY14" s="233"/>
      <c r="GUZ14" s="233"/>
      <c r="GVA14" s="233"/>
      <c r="GVB14" s="233"/>
      <c r="GVC14" s="233"/>
      <c r="GVD14" s="233"/>
      <c r="GVE14" s="233"/>
      <c r="GVF14" s="233"/>
      <c r="GVG14" s="233"/>
      <c r="GVH14" s="233"/>
      <c r="GVI14" s="233"/>
      <c r="GVJ14" s="233"/>
      <c r="GVK14" s="233"/>
      <c r="GVL14" s="233"/>
      <c r="GVM14" s="233"/>
      <c r="GVN14" s="233"/>
      <c r="GVO14" s="233"/>
      <c r="GVP14" s="233"/>
      <c r="GVQ14" s="233"/>
      <c r="GVR14" s="233"/>
      <c r="GVS14" s="233"/>
      <c r="GVT14" s="233"/>
      <c r="GVU14" s="233"/>
      <c r="GVV14" s="233"/>
      <c r="GVW14" s="233"/>
      <c r="GVX14" s="233"/>
      <c r="GVY14" s="233"/>
      <c r="GVZ14" s="233"/>
      <c r="GWA14" s="233"/>
      <c r="GWB14" s="233"/>
      <c r="GWC14" s="233"/>
      <c r="GWD14" s="233"/>
      <c r="GWE14" s="233"/>
      <c r="GWF14" s="233"/>
      <c r="GWG14" s="233"/>
      <c r="GWH14" s="233"/>
      <c r="GWI14" s="233"/>
      <c r="GWJ14" s="233"/>
      <c r="GWK14" s="233"/>
      <c r="GWL14" s="233"/>
      <c r="GWM14" s="233"/>
      <c r="GWN14" s="233"/>
      <c r="GWO14" s="233"/>
      <c r="GWP14" s="233"/>
      <c r="GWQ14" s="233"/>
      <c r="GWR14" s="233"/>
      <c r="GWS14" s="233"/>
      <c r="GWT14" s="233"/>
      <c r="GWU14" s="233"/>
      <c r="GWV14" s="233"/>
      <c r="GWW14" s="233"/>
      <c r="GWX14" s="233"/>
      <c r="GWY14" s="233"/>
      <c r="GWZ14" s="233"/>
      <c r="GXA14" s="233"/>
      <c r="GXB14" s="233"/>
      <c r="GXC14" s="233"/>
      <c r="GXD14" s="233"/>
      <c r="GXE14" s="233"/>
      <c r="GXF14" s="233"/>
      <c r="GXG14" s="233"/>
      <c r="GXH14" s="233"/>
      <c r="GXI14" s="233"/>
      <c r="GXJ14" s="233"/>
      <c r="GXK14" s="233"/>
      <c r="GXL14" s="233"/>
      <c r="GXM14" s="233"/>
      <c r="GXN14" s="233"/>
      <c r="GXO14" s="233"/>
      <c r="GXP14" s="233"/>
      <c r="GXQ14" s="233"/>
      <c r="GXR14" s="233"/>
      <c r="GXS14" s="233"/>
      <c r="GXT14" s="233"/>
      <c r="GXU14" s="233"/>
      <c r="GXV14" s="233"/>
      <c r="GXW14" s="233"/>
      <c r="GXX14" s="233"/>
      <c r="GXY14" s="233"/>
      <c r="GXZ14" s="233"/>
      <c r="GYA14" s="233"/>
      <c r="GYB14" s="233"/>
      <c r="GYC14" s="233"/>
      <c r="GYD14" s="233"/>
      <c r="GYE14" s="233"/>
      <c r="GYF14" s="233"/>
      <c r="GYG14" s="233"/>
      <c r="GYH14" s="233"/>
      <c r="GYI14" s="233"/>
      <c r="GYJ14" s="233"/>
      <c r="GYK14" s="233"/>
      <c r="GYL14" s="233"/>
      <c r="GYM14" s="233"/>
      <c r="GYN14" s="233"/>
      <c r="GYO14" s="233"/>
      <c r="GYP14" s="233"/>
      <c r="GYQ14" s="233"/>
      <c r="GYR14" s="233"/>
      <c r="GYS14" s="233"/>
      <c r="GYT14" s="233"/>
      <c r="GYU14" s="233"/>
      <c r="GYV14" s="233"/>
      <c r="GYW14" s="233"/>
      <c r="GYX14" s="233"/>
      <c r="GYY14" s="233"/>
      <c r="GYZ14" s="233"/>
      <c r="GZA14" s="233"/>
      <c r="GZB14" s="233"/>
      <c r="GZC14" s="233"/>
      <c r="GZD14" s="233"/>
      <c r="GZE14" s="233"/>
      <c r="GZF14" s="233"/>
      <c r="GZG14" s="233"/>
      <c r="GZH14" s="233"/>
      <c r="GZI14" s="233"/>
      <c r="GZJ14" s="233"/>
      <c r="GZK14" s="233"/>
      <c r="GZL14" s="233"/>
      <c r="GZM14" s="233"/>
      <c r="GZN14" s="233"/>
      <c r="GZO14" s="233"/>
      <c r="GZP14" s="233"/>
      <c r="GZQ14" s="233"/>
      <c r="GZR14" s="233"/>
      <c r="GZS14" s="233"/>
      <c r="GZT14" s="233"/>
      <c r="GZU14" s="233"/>
      <c r="GZV14" s="233"/>
      <c r="GZW14" s="233"/>
      <c r="GZX14" s="233"/>
      <c r="GZY14" s="233"/>
      <c r="GZZ14" s="233"/>
      <c r="HAA14" s="233"/>
      <c r="HAB14" s="233"/>
      <c r="HAC14" s="233"/>
      <c r="HAD14" s="233"/>
      <c r="HAE14" s="233"/>
      <c r="HAF14" s="233"/>
      <c r="HAG14" s="233"/>
      <c r="HAH14" s="233"/>
      <c r="HAI14" s="233"/>
      <c r="HAJ14" s="233"/>
      <c r="HAK14" s="233"/>
      <c r="HAL14" s="233"/>
      <c r="HAM14" s="233"/>
      <c r="HAN14" s="233"/>
      <c r="HAO14" s="233"/>
      <c r="HAP14" s="233"/>
      <c r="HAQ14" s="233"/>
      <c r="HAR14" s="233"/>
      <c r="HAS14" s="233"/>
      <c r="HAT14" s="233"/>
      <c r="HAU14" s="233"/>
      <c r="HAV14" s="233"/>
      <c r="HAW14" s="233"/>
      <c r="HAX14" s="233"/>
      <c r="HAY14" s="233"/>
      <c r="HAZ14" s="233"/>
      <c r="HBA14" s="233"/>
      <c r="HBB14" s="233"/>
      <c r="HBC14" s="233"/>
      <c r="HBD14" s="233"/>
      <c r="HBE14" s="233"/>
      <c r="HBF14" s="233"/>
      <c r="HBG14" s="233"/>
      <c r="HBH14" s="233"/>
      <c r="HBI14" s="233"/>
      <c r="HBJ14" s="233"/>
      <c r="HBK14" s="233"/>
      <c r="HBL14" s="233"/>
      <c r="HBM14" s="233"/>
      <c r="HBN14" s="233"/>
      <c r="HBO14" s="233"/>
      <c r="HBP14" s="233"/>
      <c r="HBQ14" s="233"/>
      <c r="HBR14" s="233"/>
      <c r="HBS14" s="233"/>
      <c r="HBT14" s="233"/>
      <c r="HBU14" s="233"/>
      <c r="HBV14" s="233"/>
      <c r="HBW14" s="233"/>
      <c r="HBX14" s="233"/>
      <c r="HBY14" s="233"/>
      <c r="HBZ14" s="233"/>
      <c r="HCA14" s="233"/>
      <c r="HCB14" s="233"/>
      <c r="HCC14" s="233"/>
      <c r="HCD14" s="233"/>
      <c r="HCE14" s="233"/>
      <c r="HCF14" s="233"/>
      <c r="HCG14" s="233"/>
      <c r="HCH14" s="233"/>
      <c r="HCI14" s="233"/>
      <c r="HCJ14" s="233"/>
      <c r="HCK14" s="233"/>
      <c r="HCL14" s="233"/>
      <c r="HCM14" s="233"/>
      <c r="HCN14" s="233"/>
      <c r="HCO14" s="233"/>
      <c r="HCP14" s="233"/>
      <c r="HCQ14" s="233"/>
      <c r="HCR14" s="233"/>
      <c r="HCS14" s="233"/>
      <c r="HCT14" s="233"/>
      <c r="HCU14" s="233"/>
      <c r="HCV14" s="233"/>
      <c r="HCW14" s="233"/>
      <c r="HCX14" s="233"/>
      <c r="HCY14" s="233"/>
      <c r="HCZ14" s="233"/>
      <c r="HDA14" s="233"/>
      <c r="HDB14" s="233"/>
      <c r="HDC14" s="233"/>
      <c r="HDD14" s="233"/>
      <c r="HDE14" s="233"/>
      <c r="HDF14" s="233"/>
      <c r="HDG14" s="233"/>
      <c r="HDH14" s="233"/>
      <c r="HDI14" s="233"/>
      <c r="HDJ14" s="233"/>
      <c r="HDK14" s="233"/>
      <c r="HDL14" s="233"/>
      <c r="HDM14" s="233"/>
      <c r="HDN14" s="233"/>
      <c r="HDO14" s="233"/>
      <c r="HDP14" s="233"/>
      <c r="HDQ14" s="233"/>
      <c r="HDR14" s="233"/>
      <c r="HDS14" s="233"/>
      <c r="HDT14" s="233"/>
      <c r="HDU14" s="233"/>
      <c r="HDV14" s="233"/>
      <c r="HDW14" s="233"/>
      <c r="HDX14" s="233"/>
      <c r="HDY14" s="233"/>
      <c r="HDZ14" s="233"/>
      <c r="HEA14" s="233"/>
      <c r="HEB14" s="233"/>
      <c r="HEC14" s="233"/>
      <c r="HED14" s="233"/>
      <c r="HEE14" s="233"/>
      <c r="HEF14" s="233"/>
      <c r="HEG14" s="233"/>
      <c r="HEH14" s="233"/>
      <c r="HEI14" s="233"/>
      <c r="HEJ14" s="233"/>
      <c r="HEK14" s="233"/>
      <c r="HEL14" s="233"/>
      <c r="HEM14" s="233"/>
      <c r="HEN14" s="233"/>
      <c r="HEO14" s="233"/>
      <c r="HEP14" s="233"/>
      <c r="HEQ14" s="233"/>
      <c r="HER14" s="233"/>
      <c r="HES14" s="233"/>
      <c r="HET14" s="233"/>
      <c r="HEU14" s="233"/>
      <c r="HEV14" s="233"/>
      <c r="HEW14" s="233"/>
      <c r="HEX14" s="233"/>
      <c r="HEY14" s="233"/>
      <c r="HEZ14" s="233"/>
      <c r="HFA14" s="233"/>
      <c r="HFB14" s="233"/>
      <c r="HFC14" s="233"/>
      <c r="HFD14" s="233"/>
      <c r="HFE14" s="233"/>
      <c r="HFF14" s="233"/>
      <c r="HFG14" s="233"/>
      <c r="HFH14" s="233"/>
      <c r="HFI14" s="233"/>
      <c r="HFJ14" s="233"/>
      <c r="HFK14" s="233"/>
      <c r="HFL14" s="233"/>
      <c r="HFM14" s="233"/>
      <c r="HFN14" s="233"/>
      <c r="HFO14" s="233"/>
      <c r="HFP14" s="233"/>
      <c r="HFQ14" s="233"/>
      <c r="HFR14" s="233"/>
      <c r="HFS14" s="233"/>
      <c r="HFT14" s="233"/>
      <c r="HFU14" s="233"/>
      <c r="HFV14" s="233"/>
      <c r="HFW14" s="233"/>
      <c r="HFX14" s="233"/>
      <c r="HFY14" s="233"/>
      <c r="HFZ14" s="233"/>
      <c r="HGA14" s="233"/>
      <c r="HGB14" s="233"/>
      <c r="HGC14" s="233"/>
      <c r="HGD14" s="233"/>
      <c r="HGE14" s="233"/>
      <c r="HGF14" s="233"/>
      <c r="HGG14" s="233"/>
      <c r="HGH14" s="233"/>
      <c r="HGI14" s="233"/>
      <c r="HGJ14" s="233"/>
      <c r="HGK14" s="233"/>
      <c r="HGL14" s="233"/>
      <c r="HGM14" s="233"/>
      <c r="HGN14" s="233"/>
      <c r="HGO14" s="233"/>
      <c r="HGP14" s="233"/>
      <c r="HGQ14" s="233"/>
      <c r="HGR14" s="233"/>
      <c r="HGS14" s="233"/>
      <c r="HGT14" s="233"/>
      <c r="HGU14" s="233"/>
      <c r="HGV14" s="233"/>
      <c r="HGW14" s="233"/>
      <c r="HGX14" s="233"/>
      <c r="HGY14" s="233"/>
      <c r="HGZ14" s="233"/>
      <c r="HHA14" s="233"/>
      <c r="HHB14" s="233"/>
      <c r="HHC14" s="233"/>
      <c r="HHD14" s="233"/>
      <c r="HHE14" s="233"/>
      <c r="HHF14" s="233"/>
      <c r="HHG14" s="233"/>
      <c r="HHH14" s="233"/>
      <c r="HHI14" s="233"/>
      <c r="HHJ14" s="233"/>
      <c r="HHK14" s="233"/>
      <c r="HHL14" s="233"/>
      <c r="HHM14" s="233"/>
      <c r="HHN14" s="233"/>
      <c r="HHO14" s="233"/>
      <c r="HHP14" s="233"/>
      <c r="HHQ14" s="233"/>
      <c r="HHR14" s="233"/>
      <c r="HHS14" s="233"/>
      <c r="HHT14" s="233"/>
      <c r="HHU14" s="233"/>
      <c r="HHV14" s="233"/>
      <c r="HHW14" s="233"/>
      <c r="HHX14" s="233"/>
      <c r="HHY14" s="233"/>
      <c r="HHZ14" s="233"/>
      <c r="HIA14" s="233"/>
      <c r="HIB14" s="233"/>
      <c r="HIC14" s="233"/>
      <c r="HID14" s="233"/>
      <c r="HIE14" s="233"/>
      <c r="HIF14" s="233"/>
      <c r="HIG14" s="233"/>
      <c r="HIH14" s="233"/>
      <c r="HII14" s="233"/>
      <c r="HIJ14" s="233"/>
      <c r="HIK14" s="233"/>
      <c r="HIL14" s="233"/>
      <c r="HIM14" s="233"/>
      <c r="HIN14" s="233"/>
      <c r="HIO14" s="233"/>
      <c r="HIP14" s="233"/>
      <c r="HIQ14" s="233"/>
      <c r="HIR14" s="233"/>
      <c r="HIS14" s="233"/>
      <c r="HIT14" s="233"/>
      <c r="HIU14" s="233"/>
      <c r="HIV14" s="233"/>
      <c r="HIW14" s="233"/>
      <c r="HIX14" s="233"/>
      <c r="HIY14" s="233"/>
      <c r="HIZ14" s="233"/>
      <c r="HJA14" s="233"/>
      <c r="HJB14" s="233"/>
      <c r="HJC14" s="233"/>
      <c r="HJD14" s="233"/>
      <c r="HJE14" s="233"/>
      <c r="HJF14" s="233"/>
      <c r="HJG14" s="233"/>
      <c r="HJH14" s="233"/>
      <c r="HJI14" s="233"/>
      <c r="HJJ14" s="233"/>
      <c r="HJK14" s="233"/>
      <c r="HJL14" s="233"/>
      <c r="HJM14" s="233"/>
      <c r="HJN14" s="233"/>
      <c r="HJO14" s="233"/>
      <c r="HJP14" s="233"/>
      <c r="HJQ14" s="233"/>
      <c r="HJR14" s="233"/>
      <c r="HJS14" s="233"/>
      <c r="HJT14" s="233"/>
      <c r="HJU14" s="233"/>
      <c r="HJV14" s="233"/>
      <c r="HJW14" s="233"/>
      <c r="HJX14" s="233"/>
      <c r="HJY14" s="233"/>
      <c r="HJZ14" s="233"/>
      <c r="HKA14" s="233"/>
      <c r="HKB14" s="233"/>
      <c r="HKC14" s="233"/>
      <c r="HKD14" s="233"/>
      <c r="HKE14" s="233"/>
      <c r="HKF14" s="233"/>
      <c r="HKG14" s="233"/>
      <c r="HKH14" s="233"/>
      <c r="HKI14" s="233"/>
      <c r="HKJ14" s="233"/>
      <c r="HKK14" s="233"/>
      <c r="HKL14" s="233"/>
      <c r="HKM14" s="233"/>
      <c r="HKN14" s="233"/>
      <c r="HKO14" s="233"/>
      <c r="HKP14" s="233"/>
      <c r="HKQ14" s="233"/>
      <c r="HKR14" s="233"/>
      <c r="HKS14" s="233"/>
      <c r="HKT14" s="233"/>
      <c r="HKU14" s="233"/>
      <c r="HKV14" s="233"/>
      <c r="HKW14" s="233"/>
      <c r="HKX14" s="233"/>
      <c r="HKY14" s="233"/>
      <c r="HKZ14" s="233"/>
      <c r="HLA14" s="233"/>
      <c r="HLB14" s="233"/>
      <c r="HLC14" s="233"/>
      <c r="HLD14" s="233"/>
      <c r="HLE14" s="233"/>
      <c r="HLF14" s="233"/>
      <c r="HLG14" s="233"/>
      <c r="HLH14" s="233"/>
      <c r="HLI14" s="233"/>
      <c r="HLJ14" s="233"/>
      <c r="HLK14" s="233"/>
      <c r="HLL14" s="233"/>
      <c r="HLM14" s="233"/>
      <c r="HLN14" s="233"/>
      <c r="HLO14" s="233"/>
      <c r="HLP14" s="233"/>
      <c r="HLQ14" s="233"/>
      <c r="HLR14" s="233"/>
      <c r="HLS14" s="233"/>
      <c r="HLT14" s="233"/>
      <c r="HLU14" s="233"/>
      <c r="HLV14" s="233"/>
      <c r="HLW14" s="233"/>
      <c r="HLX14" s="233"/>
      <c r="HLY14" s="233"/>
      <c r="HLZ14" s="233"/>
      <c r="HMA14" s="233"/>
      <c r="HMB14" s="233"/>
      <c r="HMC14" s="233"/>
      <c r="HMD14" s="233"/>
      <c r="HME14" s="233"/>
      <c r="HMF14" s="233"/>
      <c r="HMG14" s="233"/>
      <c r="HMH14" s="233"/>
      <c r="HMI14" s="233"/>
      <c r="HMJ14" s="233"/>
      <c r="HMK14" s="233"/>
      <c r="HML14" s="233"/>
      <c r="HMM14" s="233"/>
      <c r="HMN14" s="233"/>
      <c r="HMO14" s="233"/>
      <c r="HMP14" s="233"/>
      <c r="HMQ14" s="233"/>
      <c r="HMR14" s="233"/>
      <c r="HMS14" s="233"/>
      <c r="HMT14" s="233"/>
      <c r="HMU14" s="233"/>
      <c r="HMV14" s="233"/>
      <c r="HMW14" s="233"/>
      <c r="HMX14" s="233"/>
      <c r="HMY14" s="233"/>
      <c r="HMZ14" s="233"/>
      <c r="HNA14" s="233"/>
      <c r="HNB14" s="233"/>
      <c r="HNC14" s="233"/>
      <c r="HND14" s="233"/>
      <c r="HNE14" s="233"/>
      <c r="HNF14" s="233"/>
      <c r="HNG14" s="233"/>
      <c r="HNH14" s="233"/>
      <c r="HNI14" s="233"/>
      <c r="HNJ14" s="233"/>
      <c r="HNK14" s="233"/>
      <c r="HNL14" s="233"/>
      <c r="HNM14" s="233"/>
      <c r="HNN14" s="233"/>
      <c r="HNO14" s="233"/>
      <c r="HNP14" s="233"/>
      <c r="HNQ14" s="233"/>
      <c r="HNR14" s="233"/>
      <c r="HNS14" s="233"/>
      <c r="HNT14" s="233"/>
      <c r="HNU14" s="233"/>
      <c r="HNV14" s="233"/>
      <c r="HNW14" s="233"/>
      <c r="HNX14" s="233"/>
      <c r="HNY14" s="233"/>
      <c r="HNZ14" s="233"/>
      <c r="HOA14" s="233"/>
      <c r="HOB14" s="233"/>
      <c r="HOC14" s="233"/>
      <c r="HOD14" s="233"/>
      <c r="HOE14" s="233"/>
      <c r="HOF14" s="233"/>
      <c r="HOG14" s="233"/>
      <c r="HOH14" s="233"/>
      <c r="HOI14" s="233"/>
      <c r="HOJ14" s="233"/>
      <c r="HOK14" s="233"/>
      <c r="HOL14" s="233"/>
      <c r="HOM14" s="233"/>
      <c r="HON14" s="233"/>
      <c r="HOO14" s="233"/>
      <c r="HOP14" s="233"/>
      <c r="HOQ14" s="233"/>
      <c r="HOR14" s="233"/>
      <c r="HOS14" s="233"/>
      <c r="HOT14" s="233"/>
      <c r="HOU14" s="233"/>
      <c r="HOV14" s="233"/>
      <c r="HOW14" s="233"/>
      <c r="HOX14" s="233"/>
      <c r="HOY14" s="233"/>
      <c r="HOZ14" s="233"/>
      <c r="HPA14" s="233"/>
      <c r="HPB14" s="233"/>
      <c r="HPC14" s="233"/>
      <c r="HPD14" s="233"/>
      <c r="HPE14" s="233"/>
      <c r="HPF14" s="233"/>
      <c r="HPG14" s="233"/>
      <c r="HPH14" s="233"/>
      <c r="HPI14" s="233"/>
      <c r="HPJ14" s="233"/>
      <c r="HPK14" s="233"/>
      <c r="HPL14" s="233"/>
      <c r="HPM14" s="233"/>
      <c r="HPN14" s="233"/>
      <c r="HPO14" s="233"/>
      <c r="HPP14" s="233"/>
      <c r="HPQ14" s="233"/>
      <c r="HPR14" s="233"/>
      <c r="HPS14" s="233"/>
      <c r="HPT14" s="233"/>
      <c r="HPU14" s="233"/>
      <c r="HPV14" s="233"/>
      <c r="HPW14" s="233"/>
      <c r="HPX14" s="233"/>
      <c r="HPY14" s="233"/>
      <c r="HPZ14" s="233"/>
      <c r="HQA14" s="233"/>
      <c r="HQB14" s="233"/>
      <c r="HQC14" s="233"/>
      <c r="HQD14" s="233"/>
      <c r="HQE14" s="233"/>
      <c r="HQF14" s="233"/>
      <c r="HQG14" s="233"/>
      <c r="HQH14" s="233"/>
      <c r="HQI14" s="233"/>
      <c r="HQJ14" s="233"/>
      <c r="HQK14" s="233"/>
      <c r="HQL14" s="233"/>
      <c r="HQM14" s="233"/>
      <c r="HQN14" s="233"/>
      <c r="HQO14" s="233"/>
      <c r="HQP14" s="233"/>
      <c r="HQQ14" s="233"/>
      <c r="HQR14" s="233"/>
      <c r="HQS14" s="233"/>
      <c r="HQT14" s="233"/>
      <c r="HQU14" s="233"/>
      <c r="HQV14" s="233"/>
      <c r="HQW14" s="233"/>
      <c r="HQX14" s="233"/>
      <c r="HQY14" s="233"/>
      <c r="HQZ14" s="233"/>
      <c r="HRA14" s="233"/>
      <c r="HRB14" s="233"/>
      <c r="HRC14" s="233"/>
      <c r="HRD14" s="233"/>
      <c r="HRE14" s="233"/>
      <c r="HRF14" s="233"/>
      <c r="HRG14" s="233"/>
      <c r="HRH14" s="233"/>
      <c r="HRI14" s="233"/>
      <c r="HRJ14" s="233"/>
      <c r="HRK14" s="233"/>
      <c r="HRL14" s="233"/>
      <c r="HRM14" s="233"/>
      <c r="HRN14" s="233"/>
      <c r="HRO14" s="233"/>
      <c r="HRP14" s="233"/>
      <c r="HRQ14" s="233"/>
      <c r="HRR14" s="233"/>
      <c r="HRS14" s="233"/>
      <c r="HRT14" s="233"/>
      <c r="HRU14" s="233"/>
      <c r="HRV14" s="233"/>
      <c r="HRW14" s="233"/>
      <c r="HRX14" s="233"/>
      <c r="HRY14" s="233"/>
      <c r="HRZ14" s="233"/>
      <c r="HSA14" s="233"/>
      <c r="HSB14" s="233"/>
      <c r="HSC14" s="233"/>
      <c r="HSD14" s="233"/>
      <c r="HSE14" s="233"/>
      <c r="HSF14" s="233"/>
      <c r="HSG14" s="233"/>
      <c r="HSH14" s="233"/>
      <c r="HSI14" s="233"/>
      <c r="HSJ14" s="233"/>
      <c r="HSK14" s="233"/>
      <c r="HSL14" s="233"/>
      <c r="HSM14" s="233"/>
      <c r="HSN14" s="233"/>
      <c r="HSO14" s="233"/>
      <c r="HSP14" s="233"/>
      <c r="HSQ14" s="233"/>
      <c r="HSR14" s="233"/>
      <c r="HSS14" s="233"/>
      <c r="HST14" s="233"/>
      <c r="HSU14" s="233"/>
      <c r="HSV14" s="233"/>
      <c r="HSW14" s="233"/>
      <c r="HSX14" s="233"/>
      <c r="HSY14" s="233"/>
      <c r="HSZ14" s="233"/>
      <c r="HTA14" s="233"/>
      <c r="HTB14" s="233"/>
      <c r="HTC14" s="233"/>
      <c r="HTD14" s="233"/>
      <c r="HTE14" s="233"/>
      <c r="HTF14" s="233"/>
      <c r="HTG14" s="233"/>
      <c r="HTH14" s="233"/>
      <c r="HTI14" s="233"/>
      <c r="HTJ14" s="233"/>
      <c r="HTK14" s="233"/>
      <c r="HTL14" s="233"/>
      <c r="HTM14" s="233"/>
      <c r="HTN14" s="233"/>
      <c r="HTO14" s="233"/>
      <c r="HTP14" s="233"/>
      <c r="HTQ14" s="233"/>
      <c r="HTR14" s="233"/>
      <c r="HTS14" s="233"/>
      <c r="HTT14" s="233"/>
      <c r="HTU14" s="233"/>
      <c r="HTV14" s="233"/>
      <c r="HTW14" s="233"/>
      <c r="HTX14" s="233"/>
      <c r="HTY14" s="233"/>
      <c r="HTZ14" s="233"/>
      <c r="HUA14" s="233"/>
      <c r="HUB14" s="233"/>
      <c r="HUC14" s="233"/>
      <c r="HUD14" s="233"/>
      <c r="HUE14" s="233"/>
      <c r="HUF14" s="233"/>
      <c r="HUG14" s="233"/>
      <c r="HUH14" s="233"/>
      <c r="HUI14" s="233"/>
      <c r="HUJ14" s="233"/>
      <c r="HUK14" s="233"/>
      <c r="HUL14" s="233"/>
      <c r="HUM14" s="233"/>
      <c r="HUN14" s="233"/>
      <c r="HUO14" s="233"/>
      <c r="HUP14" s="233"/>
      <c r="HUQ14" s="233"/>
      <c r="HUR14" s="233"/>
      <c r="HUS14" s="233"/>
      <c r="HUT14" s="233"/>
      <c r="HUU14" s="233"/>
      <c r="HUV14" s="233"/>
      <c r="HUW14" s="233"/>
      <c r="HUX14" s="233"/>
      <c r="HUY14" s="233"/>
      <c r="HUZ14" s="233"/>
      <c r="HVA14" s="233"/>
      <c r="HVB14" s="233"/>
      <c r="HVC14" s="233"/>
      <c r="HVD14" s="233"/>
      <c r="HVE14" s="233"/>
      <c r="HVF14" s="233"/>
      <c r="HVG14" s="233"/>
      <c r="HVH14" s="233"/>
      <c r="HVI14" s="233"/>
      <c r="HVJ14" s="233"/>
      <c r="HVK14" s="233"/>
      <c r="HVL14" s="233"/>
      <c r="HVM14" s="233"/>
      <c r="HVN14" s="233"/>
      <c r="HVO14" s="233"/>
      <c r="HVP14" s="233"/>
      <c r="HVQ14" s="233"/>
      <c r="HVR14" s="233"/>
      <c r="HVS14" s="233"/>
      <c r="HVT14" s="233"/>
      <c r="HVU14" s="233"/>
      <c r="HVV14" s="233"/>
      <c r="HVW14" s="233"/>
      <c r="HVX14" s="233"/>
      <c r="HVY14" s="233"/>
      <c r="HVZ14" s="233"/>
      <c r="HWA14" s="233"/>
      <c r="HWB14" s="233"/>
      <c r="HWC14" s="233"/>
      <c r="HWD14" s="233"/>
      <c r="HWE14" s="233"/>
      <c r="HWF14" s="233"/>
      <c r="HWG14" s="233"/>
      <c r="HWH14" s="233"/>
      <c r="HWI14" s="233"/>
      <c r="HWJ14" s="233"/>
      <c r="HWK14" s="233"/>
      <c r="HWL14" s="233"/>
      <c r="HWM14" s="233"/>
      <c r="HWN14" s="233"/>
      <c r="HWO14" s="233"/>
      <c r="HWP14" s="233"/>
      <c r="HWQ14" s="233"/>
      <c r="HWR14" s="233"/>
      <c r="HWS14" s="233"/>
      <c r="HWT14" s="233"/>
      <c r="HWU14" s="233"/>
      <c r="HWV14" s="233"/>
      <c r="HWW14" s="233"/>
      <c r="HWX14" s="233"/>
      <c r="HWY14" s="233"/>
      <c r="HWZ14" s="233"/>
      <c r="HXA14" s="233"/>
      <c r="HXB14" s="233"/>
      <c r="HXC14" s="233"/>
      <c r="HXD14" s="233"/>
      <c r="HXE14" s="233"/>
      <c r="HXF14" s="233"/>
      <c r="HXG14" s="233"/>
      <c r="HXH14" s="233"/>
      <c r="HXI14" s="233"/>
      <c r="HXJ14" s="233"/>
      <c r="HXK14" s="233"/>
      <c r="HXL14" s="233"/>
      <c r="HXM14" s="233"/>
      <c r="HXN14" s="233"/>
      <c r="HXO14" s="233"/>
      <c r="HXP14" s="233"/>
      <c r="HXQ14" s="233"/>
      <c r="HXR14" s="233"/>
      <c r="HXS14" s="233"/>
      <c r="HXT14" s="233"/>
      <c r="HXU14" s="233"/>
      <c r="HXV14" s="233"/>
      <c r="HXW14" s="233"/>
      <c r="HXX14" s="233"/>
      <c r="HXY14" s="233"/>
      <c r="HXZ14" s="233"/>
      <c r="HYA14" s="233"/>
      <c r="HYB14" s="233"/>
      <c r="HYC14" s="233"/>
      <c r="HYD14" s="233"/>
      <c r="HYE14" s="233"/>
      <c r="HYF14" s="233"/>
      <c r="HYG14" s="233"/>
      <c r="HYH14" s="233"/>
      <c r="HYI14" s="233"/>
      <c r="HYJ14" s="233"/>
      <c r="HYK14" s="233"/>
      <c r="HYL14" s="233"/>
      <c r="HYM14" s="233"/>
      <c r="HYN14" s="233"/>
      <c r="HYO14" s="233"/>
      <c r="HYP14" s="233"/>
      <c r="HYQ14" s="233"/>
      <c r="HYR14" s="233"/>
      <c r="HYS14" s="233"/>
      <c r="HYT14" s="233"/>
      <c r="HYU14" s="233"/>
      <c r="HYV14" s="233"/>
      <c r="HYW14" s="233"/>
      <c r="HYX14" s="233"/>
      <c r="HYY14" s="233"/>
      <c r="HYZ14" s="233"/>
      <c r="HZA14" s="233"/>
      <c r="HZB14" s="233"/>
      <c r="HZC14" s="233"/>
      <c r="HZD14" s="233"/>
      <c r="HZE14" s="233"/>
      <c r="HZF14" s="233"/>
      <c r="HZG14" s="233"/>
      <c r="HZH14" s="233"/>
      <c r="HZI14" s="233"/>
      <c r="HZJ14" s="233"/>
      <c r="HZK14" s="233"/>
      <c r="HZL14" s="233"/>
      <c r="HZM14" s="233"/>
      <c r="HZN14" s="233"/>
      <c r="HZO14" s="233"/>
      <c r="HZP14" s="233"/>
      <c r="HZQ14" s="233"/>
      <c r="HZR14" s="233"/>
      <c r="HZS14" s="233"/>
      <c r="HZT14" s="233"/>
      <c r="HZU14" s="233"/>
      <c r="HZV14" s="233"/>
      <c r="HZW14" s="233"/>
      <c r="HZX14" s="233"/>
      <c r="HZY14" s="233"/>
      <c r="HZZ14" s="233"/>
      <c r="IAA14" s="233"/>
      <c r="IAB14" s="233"/>
      <c r="IAC14" s="233"/>
      <c r="IAD14" s="233"/>
      <c r="IAE14" s="233"/>
      <c r="IAF14" s="233"/>
      <c r="IAG14" s="233"/>
      <c r="IAH14" s="233"/>
      <c r="IAI14" s="233"/>
      <c r="IAJ14" s="233"/>
      <c r="IAK14" s="233"/>
      <c r="IAL14" s="233"/>
      <c r="IAM14" s="233"/>
      <c r="IAN14" s="233"/>
      <c r="IAO14" s="233"/>
      <c r="IAP14" s="233"/>
      <c r="IAQ14" s="233"/>
      <c r="IAR14" s="233"/>
      <c r="IAS14" s="233"/>
      <c r="IAT14" s="233"/>
      <c r="IAU14" s="233"/>
      <c r="IAV14" s="233"/>
      <c r="IAW14" s="233"/>
      <c r="IAX14" s="233"/>
      <c r="IAY14" s="233"/>
      <c r="IAZ14" s="233"/>
      <c r="IBA14" s="233"/>
      <c r="IBB14" s="233"/>
      <c r="IBC14" s="233"/>
      <c r="IBD14" s="233"/>
      <c r="IBE14" s="233"/>
      <c r="IBF14" s="233"/>
      <c r="IBG14" s="233"/>
      <c r="IBH14" s="233"/>
      <c r="IBI14" s="233"/>
      <c r="IBJ14" s="233"/>
      <c r="IBK14" s="233"/>
      <c r="IBL14" s="233"/>
      <c r="IBM14" s="233"/>
      <c r="IBN14" s="233"/>
      <c r="IBO14" s="233"/>
      <c r="IBP14" s="233"/>
      <c r="IBQ14" s="233"/>
      <c r="IBR14" s="233"/>
      <c r="IBS14" s="233"/>
      <c r="IBT14" s="233"/>
      <c r="IBU14" s="233"/>
      <c r="IBV14" s="233"/>
      <c r="IBW14" s="233"/>
      <c r="IBX14" s="233"/>
      <c r="IBY14" s="233"/>
      <c r="IBZ14" s="233"/>
      <c r="ICA14" s="233"/>
      <c r="ICB14" s="233"/>
      <c r="ICC14" s="233"/>
      <c r="ICD14" s="233"/>
      <c r="ICE14" s="233"/>
      <c r="ICF14" s="233"/>
      <c r="ICG14" s="233"/>
      <c r="ICH14" s="233"/>
      <c r="ICI14" s="233"/>
      <c r="ICJ14" s="233"/>
      <c r="ICK14" s="233"/>
      <c r="ICL14" s="233"/>
      <c r="ICM14" s="233"/>
      <c r="ICN14" s="233"/>
      <c r="ICO14" s="233"/>
      <c r="ICP14" s="233"/>
      <c r="ICQ14" s="233"/>
      <c r="ICR14" s="233"/>
      <c r="ICS14" s="233"/>
      <c r="ICT14" s="233"/>
      <c r="ICU14" s="233"/>
      <c r="ICV14" s="233"/>
      <c r="ICW14" s="233"/>
      <c r="ICX14" s="233"/>
      <c r="ICY14" s="233"/>
      <c r="ICZ14" s="233"/>
      <c r="IDA14" s="233"/>
      <c r="IDB14" s="233"/>
      <c r="IDC14" s="233"/>
      <c r="IDD14" s="233"/>
      <c r="IDE14" s="233"/>
      <c r="IDF14" s="233"/>
      <c r="IDG14" s="233"/>
      <c r="IDH14" s="233"/>
      <c r="IDI14" s="233"/>
      <c r="IDJ14" s="233"/>
      <c r="IDK14" s="233"/>
      <c r="IDL14" s="233"/>
      <c r="IDM14" s="233"/>
      <c r="IDN14" s="233"/>
      <c r="IDO14" s="233"/>
      <c r="IDP14" s="233"/>
      <c r="IDQ14" s="233"/>
      <c r="IDR14" s="233"/>
      <c r="IDS14" s="233"/>
      <c r="IDT14" s="233"/>
      <c r="IDU14" s="233"/>
      <c r="IDV14" s="233"/>
      <c r="IDW14" s="233"/>
      <c r="IDX14" s="233"/>
      <c r="IDY14" s="233"/>
      <c r="IDZ14" s="233"/>
      <c r="IEA14" s="233"/>
      <c r="IEB14" s="233"/>
      <c r="IEC14" s="233"/>
      <c r="IED14" s="233"/>
      <c r="IEE14" s="233"/>
      <c r="IEF14" s="233"/>
      <c r="IEG14" s="233"/>
      <c r="IEH14" s="233"/>
      <c r="IEI14" s="233"/>
      <c r="IEJ14" s="233"/>
      <c r="IEK14" s="233"/>
      <c r="IEL14" s="233"/>
      <c r="IEM14" s="233"/>
      <c r="IEN14" s="233"/>
      <c r="IEO14" s="233"/>
      <c r="IEP14" s="233"/>
      <c r="IEQ14" s="233"/>
      <c r="IER14" s="233"/>
      <c r="IES14" s="233"/>
      <c r="IET14" s="233"/>
      <c r="IEU14" s="233"/>
      <c r="IEV14" s="233"/>
      <c r="IEW14" s="233"/>
      <c r="IEX14" s="233"/>
      <c r="IEY14" s="233"/>
      <c r="IEZ14" s="233"/>
      <c r="IFA14" s="233"/>
      <c r="IFB14" s="233"/>
      <c r="IFC14" s="233"/>
      <c r="IFD14" s="233"/>
      <c r="IFE14" s="233"/>
      <c r="IFF14" s="233"/>
      <c r="IFG14" s="233"/>
      <c r="IFH14" s="233"/>
      <c r="IFI14" s="233"/>
      <c r="IFJ14" s="233"/>
      <c r="IFK14" s="233"/>
      <c r="IFL14" s="233"/>
      <c r="IFM14" s="233"/>
      <c r="IFN14" s="233"/>
      <c r="IFO14" s="233"/>
      <c r="IFP14" s="233"/>
      <c r="IFQ14" s="233"/>
      <c r="IFR14" s="233"/>
      <c r="IFS14" s="233"/>
      <c r="IFT14" s="233"/>
      <c r="IFU14" s="233"/>
      <c r="IFV14" s="233"/>
      <c r="IFW14" s="233"/>
      <c r="IFX14" s="233"/>
      <c r="IFY14" s="233"/>
      <c r="IFZ14" s="233"/>
      <c r="IGA14" s="233"/>
      <c r="IGB14" s="233"/>
      <c r="IGC14" s="233"/>
      <c r="IGD14" s="233"/>
      <c r="IGE14" s="233"/>
      <c r="IGF14" s="233"/>
      <c r="IGG14" s="233"/>
      <c r="IGH14" s="233"/>
      <c r="IGI14" s="233"/>
      <c r="IGJ14" s="233"/>
      <c r="IGK14" s="233"/>
      <c r="IGL14" s="233"/>
      <c r="IGM14" s="233"/>
      <c r="IGN14" s="233"/>
      <c r="IGO14" s="233"/>
      <c r="IGP14" s="233"/>
      <c r="IGQ14" s="233"/>
      <c r="IGR14" s="233"/>
      <c r="IGS14" s="233"/>
      <c r="IGT14" s="233"/>
      <c r="IGU14" s="233"/>
      <c r="IGV14" s="233"/>
      <c r="IGW14" s="233"/>
      <c r="IGX14" s="233"/>
      <c r="IGY14" s="233"/>
      <c r="IGZ14" s="233"/>
      <c r="IHA14" s="233"/>
      <c r="IHB14" s="233"/>
      <c r="IHC14" s="233"/>
      <c r="IHD14" s="233"/>
      <c r="IHE14" s="233"/>
      <c r="IHF14" s="233"/>
      <c r="IHG14" s="233"/>
      <c r="IHH14" s="233"/>
      <c r="IHI14" s="233"/>
      <c r="IHJ14" s="233"/>
      <c r="IHK14" s="233"/>
      <c r="IHL14" s="233"/>
      <c r="IHM14" s="233"/>
      <c r="IHN14" s="233"/>
      <c r="IHO14" s="233"/>
      <c r="IHP14" s="233"/>
      <c r="IHQ14" s="233"/>
      <c r="IHR14" s="233"/>
      <c r="IHS14" s="233"/>
      <c r="IHT14" s="233"/>
      <c r="IHU14" s="233"/>
      <c r="IHV14" s="233"/>
      <c r="IHW14" s="233"/>
      <c r="IHX14" s="233"/>
      <c r="IHY14" s="233"/>
      <c r="IHZ14" s="233"/>
      <c r="IIA14" s="233"/>
      <c r="IIB14" s="233"/>
      <c r="IIC14" s="233"/>
      <c r="IID14" s="233"/>
      <c r="IIE14" s="233"/>
      <c r="IIF14" s="233"/>
      <c r="IIG14" s="233"/>
      <c r="IIH14" s="233"/>
      <c r="III14" s="233"/>
      <c r="IIJ14" s="233"/>
      <c r="IIK14" s="233"/>
      <c r="IIL14" s="233"/>
      <c r="IIM14" s="233"/>
      <c r="IIN14" s="233"/>
      <c r="IIO14" s="233"/>
      <c r="IIP14" s="233"/>
      <c r="IIQ14" s="233"/>
      <c r="IIR14" s="233"/>
      <c r="IIS14" s="233"/>
      <c r="IIT14" s="233"/>
      <c r="IIU14" s="233"/>
      <c r="IIV14" s="233"/>
      <c r="IIW14" s="233"/>
      <c r="IIX14" s="233"/>
      <c r="IIY14" s="233"/>
      <c r="IIZ14" s="233"/>
      <c r="IJA14" s="233"/>
      <c r="IJB14" s="233"/>
      <c r="IJC14" s="233"/>
      <c r="IJD14" s="233"/>
      <c r="IJE14" s="233"/>
      <c r="IJF14" s="233"/>
      <c r="IJG14" s="233"/>
      <c r="IJH14" s="233"/>
      <c r="IJI14" s="233"/>
      <c r="IJJ14" s="233"/>
      <c r="IJK14" s="233"/>
      <c r="IJL14" s="233"/>
      <c r="IJM14" s="233"/>
      <c r="IJN14" s="233"/>
      <c r="IJO14" s="233"/>
      <c r="IJP14" s="233"/>
      <c r="IJQ14" s="233"/>
      <c r="IJR14" s="233"/>
      <c r="IJS14" s="233"/>
      <c r="IJT14" s="233"/>
      <c r="IJU14" s="233"/>
      <c r="IJV14" s="233"/>
      <c r="IJW14" s="233"/>
      <c r="IJX14" s="233"/>
      <c r="IJY14" s="233"/>
      <c r="IJZ14" s="233"/>
      <c r="IKA14" s="233"/>
      <c r="IKB14" s="233"/>
      <c r="IKC14" s="233"/>
      <c r="IKD14" s="233"/>
      <c r="IKE14" s="233"/>
      <c r="IKF14" s="233"/>
      <c r="IKG14" s="233"/>
      <c r="IKH14" s="233"/>
      <c r="IKI14" s="233"/>
      <c r="IKJ14" s="233"/>
      <c r="IKK14" s="233"/>
      <c r="IKL14" s="233"/>
      <c r="IKM14" s="233"/>
      <c r="IKN14" s="233"/>
      <c r="IKO14" s="233"/>
      <c r="IKP14" s="233"/>
      <c r="IKQ14" s="233"/>
      <c r="IKR14" s="233"/>
      <c r="IKS14" s="233"/>
      <c r="IKT14" s="233"/>
      <c r="IKU14" s="233"/>
      <c r="IKV14" s="233"/>
      <c r="IKW14" s="233"/>
      <c r="IKX14" s="233"/>
      <c r="IKY14" s="233"/>
      <c r="IKZ14" s="233"/>
      <c r="ILA14" s="233"/>
      <c r="ILB14" s="233"/>
      <c r="ILC14" s="233"/>
      <c r="ILD14" s="233"/>
      <c r="ILE14" s="233"/>
      <c r="ILF14" s="233"/>
      <c r="ILG14" s="233"/>
      <c r="ILH14" s="233"/>
      <c r="ILI14" s="233"/>
      <c r="ILJ14" s="233"/>
      <c r="ILK14" s="233"/>
      <c r="ILL14" s="233"/>
      <c r="ILM14" s="233"/>
      <c r="ILN14" s="233"/>
      <c r="ILO14" s="233"/>
      <c r="ILP14" s="233"/>
      <c r="ILQ14" s="233"/>
      <c r="ILR14" s="233"/>
      <c r="ILS14" s="233"/>
      <c r="ILT14" s="233"/>
      <c r="ILU14" s="233"/>
      <c r="ILV14" s="233"/>
      <c r="ILW14" s="233"/>
      <c r="ILX14" s="233"/>
      <c r="ILY14" s="233"/>
      <c r="ILZ14" s="233"/>
      <c r="IMA14" s="233"/>
      <c r="IMB14" s="233"/>
      <c r="IMC14" s="233"/>
      <c r="IMD14" s="233"/>
      <c r="IME14" s="233"/>
      <c r="IMF14" s="233"/>
      <c r="IMG14" s="233"/>
      <c r="IMH14" s="233"/>
      <c r="IMI14" s="233"/>
      <c r="IMJ14" s="233"/>
      <c r="IMK14" s="233"/>
      <c r="IML14" s="233"/>
      <c r="IMM14" s="233"/>
      <c r="IMN14" s="233"/>
      <c r="IMO14" s="233"/>
      <c r="IMP14" s="233"/>
      <c r="IMQ14" s="233"/>
      <c r="IMR14" s="233"/>
      <c r="IMS14" s="233"/>
      <c r="IMT14" s="233"/>
      <c r="IMU14" s="233"/>
      <c r="IMV14" s="233"/>
      <c r="IMW14" s="233"/>
      <c r="IMX14" s="233"/>
      <c r="IMY14" s="233"/>
      <c r="IMZ14" s="233"/>
      <c r="INA14" s="233"/>
      <c r="INB14" s="233"/>
      <c r="INC14" s="233"/>
      <c r="IND14" s="233"/>
      <c r="INE14" s="233"/>
      <c r="INF14" s="233"/>
      <c r="ING14" s="233"/>
      <c r="INH14" s="233"/>
      <c r="INI14" s="233"/>
      <c r="INJ14" s="233"/>
      <c r="INK14" s="233"/>
      <c r="INL14" s="233"/>
      <c r="INM14" s="233"/>
      <c r="INN14" s="233"/>
      <c r="INO14" s="233"/>
      <c r="INP14" s="233"/>
      <c r="INQ14" s="233"/>
      <c r="INR14" s="233"/>
      <c r="INS14" s="233"/>
      <c r="INT14" s="233"/>
      <c r="INU14" s="233"/>
      <c r="INV14" s="233"/>
      <c r="INW14" s="233"/>
      <c r="INX14" s="233"/>
      <c r="INY14" s="233"/>
      <c r="INZ14" s="233"/>
      <c r="IOA14" s="233"/>
      <c r="IOB14" s="233"/>
      <c r="IOC14" s="233"/>
      <c r="IOD14" s="233"/>
      <c r="IOE14" s="233"/>
      <c r="IOF14" s="233"/>
      <c r="IOG14" s="233"/>
      <c r="IOH14" s="233"/>
      <c r="IOI14" s="233"/>
      <c r="IOJ14" s="233"/>
      <c r="IOK14" s="233"/>
      <c r="IOL14" s="233"/>
      <c r="IOM14" s="233"/>
      <c r="ION14" s="233"/>
      <c r="IOO14" s="233"/>
      <c r="IOP14" s="233"/>
      <c r="IOQ14" s="233"/>
      <c r="IOR14" s="233"/>
      <c r="IOS14" s="233"/>
      <c r="IOT14" s="233"/>
      <c r="IOU14" s="233"/>
      <c r="IOV14" s="233"/>
      <c r="IOW14" s="233"/>
      <c r="IOX14" s="233"/>
      <c r="IOY14" s="233"/>
      <c r="IOZ14" s="233"/>
      <c r="IPA14" s="233"/>
      <c r="IPB14" s="233"/>
      <c r="IPC14" s="233"/>
      <c r="IPD14" s="233"/>
      <c r="IPE14" s="233"/>
      <c r="IPF14" s="233"/>
      <c r="IPG14" s="233"/>
      <c r="IPH14" s="233"/>
      <c r="IPI14" s="233"/>
      <c r="IPJ14" s="233"/>
      <c r="IPK14" s="233"/>
      <c r="IPL14" s="233"/>
      <c r="IPM14" s="233"/>
      <c r="IPN14" s="233"/>
      <c r="IPO14" s="233"/>
      <c r="IPP14" s="233"/>
      <c r="IPQ14" s="233"/>
      <c r="IPR14" s="233"/>
      <c r="IPS14" s="233"/>
      <c r="IPT14" s="233"/>
      <c r="IPU14" s="233"/>
      <c r="IPV14" s="233"/>
      <c r="IPW14" s="233"/>
      <c r="IPX14" s="233"/>
      <c r="IPY14" s="233"/>
      <c r="IPZ14" s="233"/>
      <c r="IQA14" s="233"/>
      <c r="IQB14" s="233"/>
      <c r="IQC14" s="233"/>
      <c r="IQD14" s="233"/>
      <c r="IQE14" s="233"/>
      <c r="IQF14" s="233"/>
      <c r="IQG14" s="233"/>
      <c r="IQH14" s="233"/>
      <c r="IQI14" s="233"/>
      <c r="IQJ14" s="233"/>
      <c r="IQK14" s="233"/>
      <c r="IQL14" s="233"/>
      <c r="IQM14" s="233"/>
      <c r="IQN14" s="233"/>
      <c r="IQO14" s="233"/>
      <c r="IQP14" s="233"/>
      <c r="IQQ14" s="233"/>
      <c r="IQR14" s="233"/>
      <c r="IQS14" s="233"/>
      <c r="IQT14" s="233"/>
      <c r="IQU14" s="233"/>
      <c r="IQV14" s="233"/>
      <c r="IQW14" s="233"/>
      <c r="IQX14" s="233"/>
      <c r="IQY14" s="233"/>
      <c r="IQZ14" s="233"/>
      <c r="IRA14" s="233"/>
      <c r="IRB14" s="233"/>
      <c r="IRC14" s="233"/>
      <c r="IRD14" s="233"/>
      <c r="IRE14" s="233"/>
      <c r="IRF14" s="233"/>
      <c r="IRG14" s="233"/>
      <c r="IRH14" s="233"/>
      <c r="IRI14" s="233"/>
      <c r="IRJ14" s="233"/>
      <c r="IRK14" s="233"/>
      <c r="IRL14" s="233"/>
      <c r="IRM14" s="233"/>
      <c r="IRN14" s="233"/>
      <c r="IRO14" s="233"/>
      <c r="IRP14" s="233"/>
      <c r="IRQ14" s="233"/>
      <c r="IRR14" s="233"/>
      <c r="IRS14" s="233"/>
      <c r="IRT14" s="233"/>
      <c r="IRU14" s="233"/>
      <c r="IRV14" s="233"/>
      <c r="IRW14" s="233"/>
      <c r="IRX14" s="233"/>
      <c r="IRY14" s="233"/>
      <c r="IRZ14" s="233"/>
      <c r="ISA14" s="233"/>
      <c r="ISB14" s="233"/>
      <c r="ISC14" s="233"/>
      <c r="ISD14" s="233"/>
      <c r="ISE14" s="233"/>
      <c r="ISF14" s="233"/>
      <c r="ISG14" s="233"/>
      <c r="ISH14" s="233"/>
      <c r="ISI14" s="233"/>
      <c r="ISJ14" s="233"/>
      <c r="ISK14" s="233"/>
      <c r="ISL14" s="233"/>
      <c r="ISM14" s="233"/>
      <c r="ISN14" s="233"/>
      <c r="ISO14" s="233"/>
      <c r="ISP14" s="233"/>
      <c r="ISQ14" s="233"/>
      <c r="ISR14" s="233"/>
      <c r="ISS14" s="233"/>
      <c r="IST14" s="233"/>
      <c r="ISU14" s="233"/>
      <c r="ISV14" s="233"/>
      <c r="ISW14" s="233"/>
      <c r="ISX14" s="233"/>
      <c r="ISY14" s="233"/>
      <c r="ISZ14" s="233"/>
      <c r="ITA14" s="233"/>
      <c r="ITB14" s="233"/>
      <c r="ITC14" s="233"/>
      <c r="ITD14" s="233"/>
      <c r="ITE14" s="233"/>
      <c r="ITF14" s="233"/>
      <c r="ITG14" s="233"/>
      <c r="ITH14" s="233"/>
      <c r="ITI14" s="233"/>
      <c r="ITJ14" s="233"/>
      <c r="ITK14" s="233"/>
      <c r="ITL14" s="233"/>
      <c r="ITM14" s="233"/>
      <c r="ITN14" s="233"/>
      <c r="ITO14" s="233"/>
      <c r="ITP14" s="233"/>
      <c r="ITQ14" s="233"/>
      <c r="ITR14" s="233"/>
      <c r="ITS14" s="233"/>
      <c r="ITT14" s="233"/>
      <c r="ITU14" s="233"/>
      <c r="ITV14" s="233"/>
      <c r="ITW14" s="233"/>
      <c r="ITX14" s="233"/>
      <c r="ITY14" s="233"/>
      <c r="ITZ14" s="233"/>
      <c r="IUA14" s="233"/>
      <c r="IUB14" s="233"/>
      <c r="IUC14" s="233"/>
      <c r="IUD14" s="233"/>
      <c r="IUE14" s="233"/>
      <c r="IUF14" s="233"/>
      <c r="IUG14" s="233"/>
      <c r="IUH14" s="233"/>
      <c r="IUI14" s="233"/>
      <c r="IUJ14" s="233"/>
      <c r="IUK14" s="233"/>
      <c r="IUL14" s="233"/>
      <c r="IUM14" s="233"/>
      <c r="IUN14" s="233"/>
      <c r="IUO14" s="233"/>
      <c r="IUP14" s="233"/>
      <c r="IUQ14" s="233"/>
      <c r="IUR14" s="233"/>
      <c r="IUS14" s="233"/>
      <c r="IUT14" s="233"/>
      <c r="IUU14" s="233"/>
      <c r="IUV14" s="233"/>
      <c r="IUW14" s="233"/>
      <c r="IUX14" s="233"/>
      <c r="IUY14" s="233"/>
      <c r="IUZ14" s="233"/>
      <c r="IVA14" s="233"/>
      <c r="IVB14" s="233"/>
      <c r="IVC14" s="233"/>
      <c r="IVD14" s="233"/>
      <c r="IVE14" s="233"/>
      <c r="IVF14" s="233"/>
      <c r="IVG14" s="233"/>
      <c r="IVH14" s="233"/>
      <c r="IVI14" s="233"/>
      <c r="IVJ14" s="233"/>
      <c r="IVK14" s="233"/>
      <c r="IVL14" s="233"/>
      <c r="IVM14" s="233"/>
      <c r="IVN14" s="233"/>
      <c r="IVO14" s="233"/>
      <c r="IVP14" s="233"/>
      <c r="IVQ14" s="233"/>
      <c r="IVR14" s="233"/>
      <c r="IVS14" s="233"/>
      <c r="IVT14" s="233"/>
      <c r="IVU14" s="233"/>
      <c r="IVV14" s="233"/>
      <c r="IVW14" s="233"/>
      <c r="IVX14" s="233"/>
      <c r="IVY14" s="233"/>
      <c r="IVZ14" s="233"/>
      <c r="IWA14" s="233"/>
      <c r="IWB14" s="233"/>
      <c r="IWC14" s="233"/>
      <c r="IWD14" s="233"/>
      <c r="IWE14" s="233"/>
      <c r="IWF14" s="233"/>
      <c r="IWG14" s="233"/>
      <c r="IWH14" s="233"/>
      <c r="IWI14" s="233"/>
      <c r="IWJ14" s="233"/>
      <c r="IWK14" s="233"/>
      <c r="IWL14" s="233"/>
      <c r="IWM14" s="233"/>
      <c r="IWN14" s="233"/>
      <c r="IWO14" s="233"/>
      <c r="IWP14" s="233"/>
      <c r="IWQ14" s="233"/>
      <c r="IWR14" s="233"/>
      <c r="IWS14" s="233"/>
      <c r="IWT14" s="233"/>
      <c r="IWU14" s="233"/>
      <c r="IWV14" s="233"/>
      <c r="IWW14" s="233"/>
      <c r="IWX14" s="233"/>
      <c r="IWY14" s="233"/>
      <c r="IWZ14" s="233"/>
      <c r="IXA14" s="233"/>
      <c r="IXB14" s="233"/>
      <c r="IXC14" s="233"/>
      <c r="IXD14" s="233"/>
      <c r="IXE14" s="233"/>
      <c r="IXF14" s="233"/>
      <c r="IXG14" s="233"/>
      <c r="IXH14" s="233"/>
      <c r="IXI14" s="233"/>
      <c r="IXJ14" s="233"/>
      <c r="IXK14" s="233"/>
      <c r="IXL14" s="233"/>
      <c r="IXM14" s="233"/>
      <c r="IXN14" s="233"/>
      <c r="IXO14" s="233"/>
      <c r="IXP14" s="233"/>
      <c r="IXQ14" s="233"/>
      <c r="IXR14" s="233"/>
      <c r="IXS14" s="233"/>
      <c r="IXT14" s="233"/>
      <c r="IXU14" s="233"/>
      <c r="IXV14" s="233"/>
      <c r="IXW14" s="233"/>
      <c r="IXX14" s="233"/>
      <c r="IXY14" s="233"/>
      <c r="IXZ14" s="233"/>
      <c r="IYA14" s="233"/>
      <c r="IYB14" s="233"/>
      <c r="IYC14" s="233"/>
      <c r="IYD14" s="233"/>
      <c r="IYE14" s="233"/>
      <c r="IYF14" s="233"/>
      <c r="IYG14" s="233"/>
      <c r="IYH14" s="233"/>
      <c r="IYI14" s="233"/>
      <c r="IYJ14" s="233"/>
      <c r="IYK14" s="233"/>
      <c r="IYL14" s="233"/>
      <c r="IYM14" s="233"/>
      <c r="IYN14" s="233"/>
      <c r="IYO14" s="233"/>
      <c r="IYP14" s="233"/>
      <c r="IYQ14" s="233"/>
      <c r="IYR14" s="233"/>
      <c r="IYS14" s="233"/>
      <c r="IYT14" s="233"/>
      <c r="IYU14" s="233"/>
      <c r="IYV14" s="233"/>
      <c r="IYW14" s="233"/>
      <c r="IYX14" s="233"/>
      <c r="IYY14" s="233"/>
      <c r="IYZ14" s="233"/>
      <c r="IZA14" s="233"/>
      <c r="IZB14" s="233"/>
      <c r="IZC14" s="233"/>
      <c r="IZD14" s="233"/>
      <c r="IZE14" s="233"/>
      <c r="IZF14" s="233"/>
      <c r="IZG14" s="233"/>
      <c r="IZH14" s="233"/>
      <c r="IZI14" s="233"/>
      <c r="IZJ14" s="233"/>
      <c r="IZK14" s="233"/>
      <c r="IZL14" s="233"/>
      <c r="IZM14" s="233"/>
      <c r="IZN14" s="233"/>
      <c r="IZO14" s="233"/>
      <c r="IZP14" s="233"/>
      <c r="IZQ14" s="233"/>
      <c r="IZR14" s="233"/>
      <c r="IZS14" s="233"/>
      <c r="IZT14" s="233"/>
      <c r="IZU14" s="233"/>
      <c r="IZV14" s="233"/>
      <c r="IZW14" s="233"/>
      <c r="IZX14" s="233"/>
      <c r="IZY14" s="233"/>
      <c r="IZZ14" s="233"/>
      <c r="JAA14" s="233"/>
      <c r="JAB14" s="233"/>
      <c r="JAC14" s="233"/>
      <c r="JAD14" s="233"/>
      <c r="JAE14" s="233"/>
      <c r="JAF14" s="233"/>
      <c r="JAG14" s="233"/>
      <c r="JAH14" s="233"/>
      <c r="JAI14" s="233"/>
      <c r="JAJ14" s="233"/>
      <c r="JAK14" s="233"/>
      <c r="JAL14" s="233"/>
      <c r="JAM14" s="233"/>
      <c r="JAN14" s="233"/>
      <c r="JAO14" s="233"/>
      <c r="JAP14" s="233"/>
      <c r="JAQ14" s="233"/>
      <c r="JAR14" s="233"/>
      <c r="JAS14" s="233"/>
      <c r="JAT14" s="233"/>
      <c r="JAU14" s="233"/>
      <c r="JAV14" s="233"/>
      <c r="JAW14" s="233"/>
      <c r="JAX14" s="233"/>
      <c r="JAY14" s="233"/>
      <c r="JAZ14" s="233"/>
      <c r="JBA14" s="233"/>
      <c r="JBB14" s="233"/>
      <c r="JBC14" s="233"/>
      <c r="JBD14" s="233"/>
      <c r="JBE14" s="233"/>
      <c r="JBF14" s="233"/>
      <c r="JBG14" s="233"/>
      <c r="JBH14" s="233"/>
      <c r="JBI14" s="233"/>
      <c r="JBJ14" s="233"/>
      <c r="JBK14" s="233"/>
      <c r="JBL14" s="233"/>
      <c r="JBM14" s="233"/>
      <c r="JBN14" s="233"/>
      <c r="JBO14" s="233"/>
      <c r="JBP14" s="233"/>
      <c r="JBQ14" s="233"/>
      <c r="JBR14" s="233"/>
      <c r="JBS14" s="233"/>
      <c r="JBT14" s="233"/>
      <c r="JBU14" s="233"/>
      <c r="JBV14" s="233"/>
      <c r="JBW14" s="233"/>
      <c r="JBX14" s="233"/>
      <c r="JBY14" s="233"/>
      <c r="JBZ14" s="233"/>
      <c r="JCA14" s="233"/>
      <c r="JCB14" s="233"/>
      <c r="JCC14" s="233"/>
      <c r="JCD14" s="233"/>
      <c r="JCE14" s="233"/>
      <c r="JCF14" s="233"/>
      <c r="JCG14" s="233"/>
      <c r="JCH14" s="233"/>
      <c r="JCI14" s="233"/>
      <c r="JCJ14" s="233"/>
      <c r="JCK14" s="233"/>
      <c r="JCL14" s="233"/>
      <c r="JCM14" s="233"/>
      <c r="JCN14" s="233"/>
      <c r="JCO14" s="233"/>
      <c r="JCP14" s="233"/>
      <c r="JCQ14" s="233"/>
      <c r="JCR14" s="233"/>
      <c r="JCS14" s="233"/>
      <c r="JCT14" s="233"/>
      <c r="JCU14" s="233"/>
      <c r="JCV14" s="233"/>
      <c r="JCW14" s="233"/>
      <c r="JCX14" s="233"/>
      <c r="JCY14" s="233"/>
      <c r="JCZ14" s="233"/>
      <c r="JDA14" s="233"/>
      <c r="JDB14" s="233"/>
      <c r="JDC14" s="233"/>
      <c r="JDD14" s="233"/>
      <c r="JDE14" s="233"/>
      <c r="JDF14" s="233"/>
      <c r="JDG14" s="233"/>
      <c r="JDH14" s="233"/>
      <c r="JDI14" s="233"/>
      <c r="JDJ14" s="233"/>
      <c r="JDK14" s="233"/>
      <c r="JDL14" s="233"/>
      <c r="JDM14" s="233"/>
      <c r="JDN14" s="233"/>
      <c r="JDO14" s="233"/>
      <c r="JDP14" s="233"/>
      <c r="JDQ14" s="233"/>
      <c r="JDR14" s="233"/>
      <c r="JDS14" s="233"/>
      <c r="JDT14" s="233"/>
      <c r="JDU14" s="233"/>
      <c r="JDV14" s="233"/>
      <c r="JDW14" s="233"/>
      <c r="JDX14" s="233"/>
      <c r="JDY14" s="233"/>
      <c r="JDZ14" s="233"/>
      <c r="JEA14" s="233"/>
      <c r="JEB14" s="233"/>
      <c r="JEC14" s="233"/>
      <c r="JED14" s="233"/>
      <c r="JEE14" s="233"/>
      <c r="JEF14" s="233"/>
      <c r="JEG14" s="233"/>
      <c r="JEH14" s="233"/>
      <c r="JEI14" s="233"/>
      <c r="JEJ14" s="233"/>
      <c r="JEK14" s="233"/>
      <c r="JEL14" s="233"/>
      <c r="JEM14" s="233"/>
      <c r="JEN14" s="233"/>
      <c r="JEO14" s="233"/>
      <c r="JEP14" s="233"/>
      <c r="JEQ14" s="233"/>
      <c r="JER14" s="233"/>
      <c r="JES14" s="233"/>
      <c r="JET14" s="233"/>
      <c r="JEU14" s="233"/>
      <c r="JEV14" s="233"/>
      <c r="JEW14" s="233"/>
      <c r="JEX14" s="233"/>
      <c r="JEY14" s="233"/>
      <c r="JEZ14" s="233"/>
      <c r="JFA14" s="233"/>
      <c r="JFB14" s="233"/>
      <c r="JFC14" s="233"/>
      <c r="JFD14" s="233"/>
      <c r="JFE14" s="233"/>
      <c r="JFF14" s="233"/>
      <c r="JFG14" s="233"/>
      <c r="JFH14" s="233"/>
      <c r="JFI14" s="233"/>
      <c r="JFJ14" s="233"/>
      <c r="JFK14" s="233"/>
      <c r="JFL14" s="233"/>
      <c r="JFM14" s="233"/>
      <c r="JFN14" s="233"/>
      <c r="JFO14" s="233"/>
      <c r="JFP14" s="233"/>
      <c r="JFQ14" s="233"/>
      <c r="JFR14" s="233"/>
      <c r="JFS14" s="233"/>
      <c r="JFT14" s="233"/>
      <c r="JFU14" s="233"/>
      <c r="JFV14" s="233"/>
      <c r="JFW14" s="233"/>
      <c r="JFX14" s="233"/>
      <c r="JFY14" s="233"/>
      <c r="JFZ14" s="233"/>
      <c r="JGA14" s="233"/>
      <c r="JGB14" s="233"/>
      <c r="JGC14" s="233"/>
      <c r="JGD14" s="233"/>
      <c r="JGE14" s="233"/>
      <c r="JGF14" s="233"/>
      <c r="JGG14" s="233"/>
      <c r="JGH14" s="233"/>
      <c r="JGI14" s="233"/>
      <c r="JGJ14" s="233"/>
      <c r="JGK14" s="233"/>
      <c r="JGL14" s="233"/>
      <c r="JGM14" s="233"/>
      <c r="JGN14" s="233"/>
      <c r="JGO14" s="233"/>
      <c r="JGP14" s="233"/>
      <c r="JGQ14" s="233"/>
      <c r="JGR14" s="233"/>
      <c r="JGS14" s="233"/>
      <c r="JGT14" s="233"/>
      <c r="JGU14" s="233"/>
      <c r="JGV14" s="233"/>
      <c r="JGW14" s="233"/>
      <c r="JGX14" s="233"/>
      <c r="JGY14" s="233"/>
      <c r="JGZ14" s="233"/>
      <c r="JHA14" s="233"/>
      <c r="JHB14" s="233"/>
      <c r="JHC14" s="233"/>
      <c r="JHD14" s="233"/>
      <c r="JHE14" s="233"/>
      <c r="JHF14" s="233"/>
      <c r="JHG14" s="233"/>
      <c r="JHH14" s="233"/>
      <c r="JHI14" s="233"/>
      <c r="JHJ14" s="233"/>
      <c r="JHK14" s="233"/>
      <c r="JHL14" s="233"/>
      <c r="JHM14" s="233"/>
      <c r="JHN14" s="233"/>
      <c r="JHO14" s="233"/>
      <c r="JHP14" s="233"/>
      <c r="JHQ14" s="233"/>
      <c r="JHR14" s="233"/>
      <c r="JHS14" s="233"/>
      <c r="JHT14" s="233"/>
      <c r="JHU14" s="233"/>
      <c r="JHV14" s="233"/>
      <c r="JHW14" s="233"/>
      <c r="JHX14" s="233"/>
      <c r="JHY14" s="233"/>
      <c r="JHZ14" s="233"/>
      <c r="JIA14" s="233"/>
      <c r="JIB14" s="233"/>
      <c r="JIC14" s="233"/>
      <c r="JID14" s="233"/>
      <c r="JIE14" s="233"/>
      <c r="JIF14" s="233"/>
      <c r="JIG14" s="233"/>
      <c r="JIH14" s="233"/>
      <c r="JII14" s="233"/>
      <c r="JIJ14" s="233"/>
      <c r="JIK14" s="233"/>
      <c r="JIL14" s="233"/>
      <c r="JIM14" s="233"/>
      <c r="JIN14" s="233"/>
      <c r="JIO14" s="233"/>
      <c r="JIP14" s="233"/>
      <c r="JIQ14" s="233"/>
      <c r="JIR14" s="233"/>
      <c r="JIS14" s="233"/>
      <c r="JIT14" s="233"/>
      <c r="JIU14" s="233"/>
      <c r="JIV14" s="233"/>
      <c r="JIW14" s="233"/>
      <c r="JIX14" s="233"/>
      <c r="JIY14" s="233"/>
      <c r="JIZ14" s="233"/>
      <c r="JJA14" s="233"/>
      <c r="JJB14" s="233"/>
      <c r="JJC14" s="233"/>
      <c r="JJD14" s="233"/>
      <c r="JJE14" s="233"/>
      <c r="JJF14" s="233"/>
      <c r="JJG14" s="233"/>
      <c r="JJH14" s="233"/>
      <c r="JJI14" s="233"/>
      <c r="JJJ14" s="233"/>
      <c r="JJK14" s="233"/>
      <c r="JJL14" s="233"/>
      <c r="JJM14" s="233"/>
      <c r="JJN14" s="233"/>
      <c r="JJO14" s="233"/>
      <c r="JJP14" s="233"/>
      <c r="JJQ14" s="233"/>
      <c r="JJR14" s="233"/>
      <c r="JJS14" s="233"/>
      <c r="JJT14" s="233"/>
      <c r="JJU14" s="233"/>
      <c r="JJV14" s="233"/>
      <c r="JJW14" s="233"/>
      <c r="JJX14" s="233"/>
      <c r="JJY14" s="233"/>
      <c r="JJZ14" s="233"/>
      <c r="JKA14" s="233"/>
      <c r="JKB14" s="233"/>
      <c r="JKC14" s="233"/>
      <c r="JKD14" s="233"/>
      <c r="JKE14" s="233"/>
      <c r="JKF14" s="233"/>
      <c r="JKG14" s="233"/>
      <c r="JKH14" s="233"/>
      <c r="JKI14" s="233"/>
      <c r="JKJ14" s="233"/>
      <c r="JKK14" s="233"/>
      <c r="JKL14" s="233"/>
      <c r="JKM14" s="233"/>
      <c r="JKN14" s="233"/>
      <c r="JKO14" s="233"/>
      <c r="JKP14" s="233"/>
      <c r="JKQ14" s="233"/>
      <c r="JKR14" s="233"/>
      <c r="JKS14" s="233"/>
      <c r="JKT14" s="233"/>
      <c r="JKU14" s="233"/>
      <c r="JKV14" s="233"/>
      <c r="JKW14" s="233"/>
      <c r="JKX14" s="233"/>
      <c r="JKY14" s="233"/>
      <c r="JKZ14" s="233"/>
      <c r="JLA14" s="233"/>
      <c r="JLB14" s="233"/>
      <c r="JLC14" s="233"/>
      <c r="JLD14" s="233"/>
      <c r="JLE14" s="233"/>
      <c r="JLF14" s="233"/>
      <c r="JLG14" s="233"/>
      <c r="JLH14" s="233"/>
      <c r="JLI14" s="233"/>
      <c r="JLJ14" s="233"/>
      <c r="JLK14" s="233"/>
      <c r="JLL14" s="233"/>
      <c r="JLM14" s="233"/>
      <c r="JLN14" s="233"/>
      <c r="JLO14" s="233"/>
      <c r="JLP14" s="233"/>
      <c r="JLQ14" s="233"/>
      <c r="JLR14" s="233"/>
      <c r="JLS14" s="233"/>
      <c r="JLT14" s="233"/>
      <c r="JLU14" s="233"/>
      <c r="JLV14" s="233"/>
      <c r="JLW14" s="233"/>
      <c r="JLX14" s="233"/>
      <c r="JLY14" s="233"/>
      <c r="JLZ14" s="233"/>
      <c r="JMA14" s="233"/>
      <c r="JMB14" s="233"/>
      <c r="JMC14" s="233"/>
      <c r="JMD14" s="233"/>
      <c r="JME14" s="233"/>
      <c r="JMF14" s="233"/>
      <c r="JMG14" s="233"/>
      <c r="JMH14" s="233"/>
      <c r="JMI14" s="233"/>
      <c r="JMJ14" s="233"/>
      <c r="JMK14" s="233"/>
      <c r="JML14" s="233"/>
      <c r="JMM14" s="233"/>
      <c r="JMN14" s="233"/>
      <c r="JMO14" s="233"/>
      <c r="JMP14" s="233"/>
      <c r="JMQ14" s="233"/>
      <c r="JMR14" s="233"/>
      <c r="JMS14" s="233"/>
      <c r="JMT14" s="233"/>
      <c r="JMU14" s="233"/>
      <c r="JMV14" s="233"/>
      <c r="JMW14" s="233"/>
      <c r="JMX14" s="233"/>
      <c r="JMY14" s="233"/>
      <c r="JMZ14" s="233"/>
      <c r="JNA14" s="233"/>
      <c r="JNB14" s="233"/>
      <c r="JNC14" s="233"/>
      <c r="JND14" s="233"/>
      <c r="JNE14" s="233"/>
      <c r="JNF14" s="233"/>
      <c r="JNG14" s="233"/>
      <c r="JNH14" s="233"/>
      <c r="JNI14" s="233"/>
      <c r="JNJ14" s="233"/>
      <c r="JNK14" s="233"/>
      <c r="JNL14" s="233"/>
      <c r="JNM14" s="233"/>
      <c r="JNN14" s="233"/>
      <c r="JNO14" s="233"/>
      <c r="JNP14" s="233"/>
      <c r="JNQ14" s="233"/>
      <c r="JNR14" s="233"/>
      <c r="JNS14" s="233"/>
      <c r="JNT14" s="233"/>
      <c r="JNU14" s="233"/>
      <c r="JNV14" s="233"/>
      <c r="JNW14" s="233"/>
      <c r="JNX14" s="233"/>
      <c r="JNY14" s="233"/>
      <c r="JNZ14" s="233"/>
      <c r="JOA14" s="233"/>
      <c r="JOB14" s="233"/>
      <c r="JOC14" s="233"/>
      <c r="JOD14" s="233"/>
      <c r="JOE14" s="233"/>
      <c r="JOF14" s="233"/>
      <c r="JOG14" s="233"/>
      <c r="JOH14" s="233"/>
      <c r="JOI14" s="233"/>
      <c r="JOJ14" s="233"/>
      <c r="JOK14" s="233"/>
      <c r="JOL14" s="233"/>
      <c r="JOM14" s="233"/>
      <c r="JON14" s="233"/>
      <c r="JOO14" s="233"/>
      <c r="JOP14" s="233"/>
      <c r="JOQ14" s="233"/>
      <c r="JOR14" s="233"/>
      <c r="JOS14" s="233"/>
      <c r="JOT14" s="233"/>
      <c r="JOU14" s="233"/>
      <c r="JOV14" s="233"/>
      <c r="JOW14" s="233"/>
      <c r="JOX14" s="233"/>
      <c r="JOY14" s="233"/>
      <c r="JOZ14" s="233"/>
      <c r="JPA14" s="233"/>
      <c r="JPB14" s="233"/>
      <c r="JPC14" s="233"/>
      <c r="JPD14" s="233"/>
      <c r="JPE14" s="233"/>
      <c r="JPF14" s="233"/>
      <c r="JPG14" s="233"/>
      <c r="JPH14" s="233"/>
      <c r="JPI14" s="233"/>
      <c r="JPJ14" s="233"/>
      <c r="JPK14" s="233"/>
      <c r="JPL14" s="233"/>
      <c r="JPM14" s="233"/>
      <c r="JPN14" s="233"/>
      <c r="JPO14" s="233"/>
      <c r="JPP14" s="233"/>
      <c r="JPQ14" s="233"/>
      <c r="JPR14" s="233"/>
      <c r="JPS14" s="233"/>
      <c r="JPT14" s="233"/>
      <c r="JPU14" s="233"/>
      <c r="JPV14" s="233"/>
      <c r="JPW14" s="233"/>
      <c r="JPX14" s="233"/>
      <c r="JPY14" s="233"/>
      <c r="JPZ14" s="233"/>
      <c r="JQA14" s="233"/>
      <c r="JQB14" s="233"/>
      <c r="JQC14" s="233"/>
      <c r="JQD14" s="233"/>
      <c r="JQE14" s="233"/>
      <c r="JQF14" s="233"/>
      <c r="JQG14" s="233"/>
      <c r="JQH14" s="233"/>
      <c r="JQI14" s="233"/>
      <c r="JQJ14" s="233"/>
      <c r="JQK14" s="233"/>
      <c r="JQL14" s="233"/>
      <c r="JQM14" s="233"/>
      <c r="JQN14" s="233"/>
      <c r="JQO14" s="233"/>
      <c r="JQP14" s="233"/>
      <c r="JQQ14" s="233"/>
      <c r="JQR14" s="233"/>
      <c r="JQS14" s="233"/>
      <c r="JQT14" s="233"/>
      <c r="JQU14" s="233"/>
      <c r="JQV14" s="233"/>
      <c r="JQW14" s="233"/>
      <c r="JQX14" s="233"/>
      <c r="JQY14" s="233"/>
      <c r="JQZ14" s="233"/>
      <c r="JRA14" s="233"/>
      <c r="JRB14" s="233"/>
      <c r="JRC14" s="233"/>
      <c r="JRD14" s="233"/>
      <c r="JRE14" s="233"/>
      <c r="JRF14" s="233"/>
      <c r="JRG14" s="233"/>
      <c r="JRH14" s="233"/>
      <c r="JRI14" s="233"/>
      <c r="JRJ14" s="233"/>
      <c r="JRK14" s="233"/>
      <c r="JRL14" s="233"/>
      <c r="JRM14" s="233"/>
      <c r="JRN14" s="233"/>
      <c r="JRO14" s="233"/>
      <c r="JRP14" s="233"/>
      <c r="JRQ14" s="233"/>
      <c r="JRR14" s="233"/>
      <c r="JRS14" s="233"/>
      <c r="JRT14" s="233"/>
      <c r="JRU14" s="233"/>
      <c r="JRV14" s="233"/>
      <c r="JRW14" s="233"/>
      <c r="JRX14" s="233"/>
      <c r="JRY14" s="233"/>
      <c r="JRZ14" s="233"/>
      <c r="JSA14" s="233"/>
      <c r="JSB14" s="233"/>
      <c r="JSC14" s="233"/>
      <c r="JSD14" s="233"/>
      <c r="JSE14" s="233"/>
      <c r="JSF14" s="233"/>
      <c r="JSG14" s="233"/>
      <c r="JSH14" s="233"/>
      <c r="JSI14" s="233"/>
      <c r="JSJ14" s="233"/>
      <c r="JSK14" s="233"/>
      <c r="JSL14" s="233"/>
      <c r="JSM14" s="233"/>
      <c r="JSN14" s="233"/>
      <c r="JSO14" s="233"/>
      <c r="JSP14" s="233"/>
      <c r="JSQ14" s="233"/>
      <c r="JSR14" s="233"/>
      <c r="JSS14" s="233"/>
      <c r="JST14" s="233"/>
      <c r="JSU14" s="233"/>
      <c r="JSV14" s="233"/>
      <c r="JSW14" s="233"/>
      <c r="JSX14" s="233"/>
      <c r="JSY14" s="233"/>
      <c r="JSZ14" s="233"/>
      <c r="JTA14" s="233"/>
      <c r="JTB14" s="233"/>
      <c r="JTC14" s="233"/>
      <c r="JTD14" s="233"/>
      <c r="JTE14" s="233"/>
      <c r="JTF14" s="233"/>
      <c r="JTG14" s="233"/>
      <c r="JTH14" s="233"/>
      <c r="JTI14" s="233"/>
      <c r="JTJ14" s="233"/>
      <c r="JTK14" s="233"/>
      <c r="JTL14" s="233"/>
      <c r="JTM14" s="233"/>
      <c r="JTN14" s="233"/>
      <c r="JTO14" s="233"/>
      <c r="JTP14" s="233"/>
      <c r="JTQ14" s="233"/>
      <c r="JTR14" s="233"/>
      <c r="JTS14" s="233"/>
      <c r="JTT14" s="233"/>
      <c r="JTU14" s="233"/>
      <c r="JTV14" s="233"/>
      <c r="JTW14" s="233"/>
      <c r="JTX14" s="233"/>
      <c r="JTY14" s="233"/>
      <c r="JTZ14" s="233"/>
      <c r="JUA14" s="233"/>
      <c r="JUB14" s="233"/>
      <c r="JUC14" s="233"/>
      <c r="JUD14" s="233"/>
      <c r="JUE14" s="233"/>
      <c r="JUF14" s="233"/>
      <c r="JUG14" s="233"/>
      <c r="JUH14" s="233"/>
      <c r="JUI14" s="233"/>
      <c r="JUJ14" s="233"/>
      <c r="JUK14" s="233"/>
      <c r="JUL14" s="233"/>
      <c r="JUM14" s="233"/>
      <c r="JUN14" s="233"/>
      <c r="JUO14" s="233"/>
      <c r="JUP14" s="233"/>
      <c r="JUQ14" s="233"/>
      <c r="JUR14" s="233"/>
      <c r="JUS14" s="233"/>
      <c r="JUT14" s="233"/>
      <c r="JUU14" s="233"/>
      <c r="JUV14" s="233"/>
      <c r="JUW14" s="233"/>
      <c r="JUX14" s="233"/>
      <c r="JUY14" s="233"/>
      <c r="JUZ14" s="233"/>
      <c r="JVA14" s="233"/>
      <c r="JVB14" s="233"/>
      <c r="JVC14" s="233"/>
      <c r="JVD14" s="233"/>
      <c r="JVE14" s="233"/>
      <c r="JVF14" s="233"/>
      <c r="JVG14" s="233"/>
      <c r="JVH14" s="233"/>
      <c r="JVI14" s="233"/>
      <c r="JVJ14" s="233"/>
      <c r="JVK14" s="233"/>
      <c r="JVL14" s="233"/>
      <c r="JVM14" s="233"/>
      <c r="JVN14" s="233"/>
      <c r="JVO14" s="233"/>
      <c r="JVP14" s="233"/>
      <c r="JVQ14" s="233"/>
      <c r="JVR14" s="233"/>
      <c r="JVS14" s="233"/>
      <c r="JVT14" s="233"/>
      <c r="JVU14" s="233"/>
      <c r="JVV14" s="233"/>
      <c r="JVW14" s="233"/>
      <c r="JVX14" s="233"/>
      <c r="JVY14" s="233"/>
      <c r="JVZ14" s="233"/>
      <c r="JWA14" s="233"/>
      <c r="JWB14" s="233"/>
      <c r="JWC14" s="233"/>
      <c r="JWD14" s="233"/>
      <c r="JWE14" s="233"/>
      <c r="JWF14" s="233"/>
      <c r="JWG14" s="233"/>
      <c r="JWH14" s="233"/>
      <c r="JWI14" s="233"/>
      <c r="JWJ14" s="233"/>
      <c r="JWK14" s="233"/>
      <c r="JWL14" s="233"/>
      <c r="JWM14" s="233"/>
      <c r="JWN14" s="233"/>
      <c r="JWO14" s="233"/>
      <c r="JWP14" s="233"/>
      <c r="JWQ14" s="233"/>
      <c r="JWR14" s="233"/>
      <c r="JWS14" s="233"/>
      <c r="JWT14" s="233"/>
      <c r="JWU14" s="233"/>
      <c r="JWV14" s="233"/>
      <c r="JWW14" s="233"/>
      <c r="JWX14" s="233"/>
      <c r="JWY14" s="233"/>
      <c r="JWZ14" s="233"/>
      <c r="JXA14" s="233"/>
      <c r="JXB14" s="233"/>
      <c r="JXC14" s="233"/>
      <c r="JXD14" s="233"/>
      <c r="JXE14" s="233"/>
      <c r="JXF14" s="233"/>
      <c r="JXG14" s="233"/>
      <c r="JXH14" s="233"/>
      <c r="JXI14" s="233"/>
      <c r="JXJ14" s="233"/>
      <c r="JXK14" s="233"/>
      <c r="JXL14" s="233"/>
      <c r="JXM14" s="233"/>
      <c r="JXN14" s="233"/>
      <c r="JXO14" s="233"/>
      <c r="JXP14" s="233"/>
      <c r="JXQ14" s="233"/>
      <c r="JXR14" s="233"/>
      <c r="JXS14" s="233"/>
      <c r="JXT14" s="233"/>
      <c r="JXU14" s="233"/>
      <c r="JXV14" s="233"/>
      <c r="JXW14" s="233"/>
      <c r="JXX14" s="233"/>
      <c r="JXY14" s="233"/>
      <c r="JXZ14" s="233"/>
      <c r="JYA14" s="233"/>
      <c r="JYB14" s="233"/>
      <c r="JYC14" s="233"/>
      <c r="JYD14" s="233"/>
      <c r="JYE14" s="233"/>
      <c r="JYF14" s="233"/>
      <c r="JYG14" s="233"/>
      <c r="JYH14" s="233"/>
      <c r="JYI14" s="233"/>
      <c r="JYJ14" s="233"/>
      <c r="JYK14" s="233"/>
      <c r="JYL14" s="233"/>
      <c r="JYM14" s="233"/>
      <c r="JYN14" s="233"/>
      <c r="JYO14" s="233"/>
      <c r="JYP14" s="233"/>
      <c r="JYQ14" s="233"/>
      <c r="JYR14" s="233"/>
      <c r="JYS14" s="233"/>
      <c r="JYT14" s="233"/>
      <c r="JYU14" s="233"/>
      <c r="JYV14" s="233"/>
      <c r="JYW14" s="233"/>
      <c r="JYX14" s="233"/>
      <c r="JYY14" s="233"/>
      <c r="JYZ14" s="233"/>
      <c r="JZA14" s="233"/>
      <c r="JZB14" s="233"/>
      <c r="JZC14" s="233"/>
      <c r="JZD14" s="233"/>
      <c r="JZE14" s="233"/>
      <c r="JZF14" s="233"/>
      <c r="JZG14" s="233"/>
      <c r="JZH14" s="233"/>
      <c r="JZI14" s="233"/>
      <c r="JZJ14" s="233"/>
      <c r="JZK14" s="233"/>
      <c r="JZL14" s="233"/>
      <c r="JZM14" s="233"/>
      <c r="JZN14" s="233"/>
      <c r="JZO14" s="233"/>
      <c r="JZP14" s="233"/>
      <c r="JZQ14" s="233"/>
      <c r="JZR14" s="233"/>
      <c r="JZS14" s="233"/>
      <c r="JZT14" s="233"/>
      <c r="JZU14" s="233"/>
      <c r="JZV14" s="233"/>
      <c r="JZW14" s="233"/>
      <c r="JZX14" s="233"/>
      <c r="JZY14" s="233"/>
      <c r="JZZ14" s="233"/>
      <c r="KAA14" s="233"/>
      <c r="KAB14" s="233"/>
      <c r="KAC14" s="233"/>
      <c r="KAD14" s="233"/>
      <c r="KAE14" s="233"/>
      <c r="KAF14" s="233"/>
      <c r="KAG14" s="233"/>
      <c r="KAH14" s="233"/>
      <c r="KAI14" s="233"/>
      <c r="KAJ14" s="233"/>
      <c r="KAK14" s="233"/>
      <c r="KAL14" s="233"/>
      <c r="KAM14" s="233"/>
      <c r="KAN14" s="233"/>
      <c r="KAO14" s="233"/>
      <c r="KAP14" s="233"/>
      <c r="KAQ14" s="233"/>
      <c r="KAR14" s="233"/>
      <c r="KAS14" s="233"/>
      <c r="KAT14" s="233"/>
      <c r="KAU14" s="233"/>
      <c r="KAV14" s="233"/>
      <c r="KAW14" s="233"/>
      <c r="KAX14" s="233"/>
      <c r="KAY14" s="233"/>
      <c r="KAZ14" s="233"/>
      <c r="KBA14" s="233"/>
      <c r="KBB14" s="233"/>
      <c r="KBC14" s="233"/>
      <c r="KBD14" s="233"/>
      <c r="KBE14" s="233"/>
      <c r="KBF14" s="233"/>
      <c r="KBG14" s="233"/>
      <c r="KBH14" s="233"/>
      <c r="KBI14" s="233"/>
      <c r="KBJ14" s="233"/>
      <c r="KBK14" s="233"/>
      <c r="KBL14" s="233"/>
      <c r="KBM14" s="233"/>
      <c r="KBN14" s="233"/>
      <c r="KBO14" s="233"/>
      <c r="KBP14" s="233"/>
      <c r="KBQ14" s="233"/>
      <c r="KBR14" s="233"/>
      <c r="KBS14" s="233"/>
      <c r="KBT14" s="233"/>
      <c r="KBU14" s="233"/>
      <c r="KBV14" s="233"/>
      <c r="KBW14" s="233"/>
      <c r="KBX14" s="233"/>
      <c r="KBY14" s="233"/>
      <c r="KBZ14" s="233"/>
      <c r="KCA14" s="233"/>
      <c r="KCB14" s="233"/>
      <c r="KCC14" s="233"/>
      <c r="KCD14" s="233"/>
      <c r="KCE14" s="233"/>
      <c r="KCF14" s="233"/>
      <c r="KCG14" s="233"/>
      <c r="KCH14" s="233"/>
      <c r="KCI14" s="233"/>
      <c r="KCJ14" s="233"/>
      <c r="KCK14" s="233"/>
      <c r="KCL14" s="233"/>
      <c r="KCM14" s="233"/>
      <c r="KCN14" s="233"/>
      <c r="KCO14" s="233"/>
      <c r="KCP14" s="233"/>
      <c r="KCQ14" s="233"/>
      <c r="KCR14" s="233"/>
      <c r="KCS14" s="233"/>
      <c r="KCT14" s="233"/>
      <c r="KCU14" s="233"/>
      <c r="KCV14" s="233"/>
      <c r="KCW14" s="233"/>
      <c r="KCX14" s="233"/>
      <c r="KCY14" s="233"/>
      <c r="KCZ14" s="233"/>
      <c r="KDA14" s="233"/>
      <c r="KDB14" s="233"/>
      <c r="KDC14" s="233"/>
      <c r="KDD14" s="233"/>
      <c r="KDE14" s="233"/>
      <c r="KDF14" s="233"/>
      <c r="KDG14" s="233"/>
      <c r="KDH14" s="233"/>
      <c r="KDI14" s="233"/>
      <c r="KDJ14" s="233"/>
      <c r="KDK14" s="233"/>
      <c r="KDL14" s="233"/>
      <c r="KDM14" s="233"/>
      <c r="KDN14" s="233"/>
      <c r="KDO14" s="233"/>
      <c r="KDP14" s="233"/>
      <c r="KDQ14" s="233"/>
      <c r="KDR14" s="233"/>
      <c r="KDS14" s="233"/>
      <c r="KDT14" s="233"/>
      <c r="KDU14" s="233"/>
      <c r="KDV14" s="233"/>
      <c r="KDW14" s="233"/>
      <c r="KDX14" s="233"/>
      <c r="KDY14" s="233"/>
      <c r="KDZ14" s="233"/>
      <c r="KEA14" s="233"/>
      <c r="KEB14" s="233"/>
      <c r="KEC14" s="233"/>
      <c r="KED14" s="233"/>
      <c r="KEE14" s="233"/>
      <c r="KEF14" s="233"/>
      <c r="KEG14" s="233"/>
      <c r="KEH14" s="233"/>
      <c r="KEI14" s="233"/>
      <c r="KEJ14" s="233"/>
      <c r="KEK14" s="233"/>
      <c r="KEL14" s="233"/>
      <c r="KEM14" s="233"/>
      <c r="KEN14" s="233"/>
      <c r="KEO14" s="233"/>
      <c r="KEP14" s="233"/>
      <c r="KEQ14" s="233"/>
      <c r="KER14" s="233"/>
      <c r="KES14" s="233"/>
      <c r="KET14" s="233"/>
      <c r="KEU14" s="233"/>
      <c r="KEV14" s="233"/>
      <c r="KEW14" s="233"/>
      <c r="KEX14" s="233"/>
      <c r="KEY14" s="233"/>
      <c r="KEZ14" s="233"/>
      <c r="KFA14" s="233"/>
      <c r="KFB14" s="233"/>
      <c r="KFC14" s="233"/>
      <c r="KFD14" s="233"/>
      <c r="KFE14" s="233"/>
      <c r="KFF14" s="233"/>
      <c r="KFG14" s="233"/>
      <c r="KFH14" s="233"/>
      <c r="KFI14" s="233"/>
      <c r="KFJ14" s="233"/>
      <c r="KFK14" s="233"/>
      <c r="KFL14" s="233"/>
      <c r="KFM14" s="233"/>
      <c r="KFN14" s="233"/>
      <c r="KFO14" s="233"/>
      <c r="KFP14" s="233"/>
      <c r="KFQ14" s="233"/>
      <c r="KFR14" s="233"/>
      <c r="KFS14" s="233"/>
      <c r="KFT14" s="233"/>
      <c r="KFU14" s="233"/>
      <c r="KFV14" s="233"/>
      <c r="KFW14" s="233"/>
      <c r="KFX14" s="233"/>
      <c r="KFY14" s="233"/>
      <c r="KFZ14" s="233"/>
      <c r="KGA14" s="233"/>
      <c r="KGB14" s="233"/>
      <c r="KGC14" s="233"/>
      <c r="KGD14" s="233"/>
      <c r="KGE14" s="233"/>
      <c r="KGF14" s="233"/>
      <c r="KGG14" s="233"/>
      <c r="KGH14" s="233"/>
      <c r="KGI14" s="233"/>
      <c r="KGJ14" s="233"/>
      <c r="KGK14" s="233"/>
      <c r="KGL14" s="233"/>
      <c r="KGM14" s="233"/>
      <c r="KGN14" s="233"/>
      <c r="KGO14" s="233"/>
      <c r="KGP14" s="233"/>
      <c r="KGQ14" s="233"/>
      <c r="KGR14" s="233"/>
      <c r="KGS14" s="233"/>
      <c r="KGT14" s="233"/>
      <c r="KGU14" s="233"/>
      <c r="KGV14" s="233"/>
      <c r="KGW14" s="233"/>
      <c r="KGX14" s="233"/>
      <c r="KGY14" s="233"/>
      <c r="KGZ14" s="233"/>
      <c r="KHA14" s="233"/>
      <c r="KHB14" s="233"/>
      <c r="KHC14" s="233"/>
      <c r="KHD14" s="233"/>
      <c r="KHE14" s="233"/>
      <c r="KHF14" s="233"/>
      <c r="KHG14" s="233"/>
      <c r="KHH14" s="233"/>
      <c r="KHI14" s="233"/>
      <c r="KHJ14" s="233"/>
      <c r="KHK14" s="233"/>
      <c r="KHL14" s="233"/>
      <c r="KHM14" s="233"/>
      <c r="KHN14" s="233"/>
      <c r="KHO14" s="233"/>
      <c r="KHP14" s="233"/>
      <c r="KHQ14" s="233"/>
      <c r="KHR14" s="233"/>
      <c r="KHS14" s="233"/>
      <c r="KHT14" s="233"/>
      <c r="KHU14" s="233"/>
      <c r="KHV14" s="233"/>
      <c r="KHW14" s="233"/>
      <c r="KHX14" s="233"/>
      <c r="KHY14" s="233"/>
      <c r="KHZ14" s="233"/>
      <c r="KIA14" s="233"/>
      <c r="KIB14" s="233"/>
      <c r="KIC14" s="233"/>
      <c r="KID14" s="233"/>
      <c r="KIE14" s="233"/>
      <c r="KIF14" s="233"/>
      <c r="KIG14" s="233"/>
      <c r="KIH14" s="233"/>
      <c r="KII14" s="233"/>
      <c r="KIJ14" s="233"/>
      <c r="KIK14" s="233"/>
      <c r="KIL14" s="233"/>
      <c r="KIM14" s="233"/>
      <c r="KIN14" s="233"/>
      <c r="KIO14" s="233"/>
      <c r="KIP14" s="233"/>
      <c r="KIQ14" s="233"/>
      <c r="KIR14" s="233"/>
      <c r="KIS14" s="233"/>
      <c r="KIT14" s="233"/>
      <c r="KIU14" s="233"/>
      <c r="KIV14" s="233"/>
      <c r="KIW14" s="233"/>
      <c r="KIX14" s="233"/>
      <c r="KIY14" s="233"/>
      <c r="KIZ14" s="233"/>
      <c r="KJA14" s="233"/>
      <c r="KJB14" s="233"/>
      <c r="KJC14" s="233"/>
      <c r="KJD14" s="233"/>
      <c r="KJE14" s="233"/>
      <c r="KJF14" s="233"/>
      <c r="KJG14" s="233"/>
      <c r="KJH14" s="233"/>
      <c r="KJI14" s="233"/>
      <c r="KJJ14" s="233"/>
      <c r="KJK14" s="233"/>
      <c r="KJL14" s="233"/>
      <c r="KJM14" s="233"/>
      <c r="KJN14" s="233"/>
      <c r="KJO14" s="233"/>
      <c r="KJP14" s="233"/>
      <c r="KJQ14" s="233"/>
      <c r="KJR14" s="233"/>
      <c r="KJS14" s="233"/>
      <c r="KJT14" s="233"/>
      <c r="KJU14" s="233"/>
      <c r="KJV14" s="233"/>
      <c r="KJW14" s="233"/>
      <c r="KJX14" s="233"/>
      <c r="KJY14" s="233"/>
      <c r="KJZ14" s="233"/>
      <c r="KKA14" s="233"/>
      <c r="KKB14" s="233"/>
      <c r="KKC14" s="233"/>
      <c r="KKD14" s="233"/>
      <c r="KKE14" s="233"/>
      <c r="KKF14" s="233"/>
      <c r="KKG14" s="233"/>
      <c r="KKH14" s="233"/>
      <c r="KKI14" s="233"/>
      <c r="KKJ14" s="233"/>
      <c r="KKK14" s="233"/>
      <c r="KKL14" s="233"/>
      <c r="KKM14" s="233"/>
      <c r="KKN14" s="233"/>
      <c r="KKO14" s="233"/>
      <c r="KKP14" s="233"/>
      <c r="KKQ14" s="233"/>
      <c r="KKR14" s="233"/>
      <c r="KKS14" s="233"/>
      <c r="KKT14" s="233"/>
      <c r="KKU14" s="233"/>
      <c r="KKV14" s="233"/>
      <c r="KKW14" s="233"/>
      <c r="KKX14" s="233"/>
      <c r="KKY14" s="233"/>
      <c r="KKZ14" s="233"/>
      <c r="KLA14" s="233"/>
      <c r="KLB14" s="233"/>
      <c r="KLC14" s="233"/>
      <c r="KLD14" s="233"/>
      <c r="KLE14" s="233"/>
      <c r="KLF14" s="233"/>
      <c r="KLG14" s="233"/>
      <c r="KLH14" s="233"/>
      <c r="KLI14" s="233"/>
      <c r="KLJ14" s="233"/>
      <c r="KLK14" s="233"/>
      <c r="KLL14" s="233"/>
      <c r="KLM14" s="233"/>
      <c r="KLN14" s="233"/>
      <c r="KLO14" s="233"/>
      <c r="KLP14" s="233"/>
      <c r="KLQ14" s="233"/>
      <c r="KLR14" s="233"/>
      <c r="KLS14" s="233"/>
      <c r="KLT14" s="233"/>
      <c r="KLU14" s="233"/>
      <c r="KLV14" s="233"/>
      <c r="KLW14" s="233"/>
      <c r="KLX14" s="233"/>
      <c r="KLY14" s="233"/>
      <c r="KLZ14" s="233"/>
      <c r="KMA14" s="233"/>
      <c r="KMB14" s="233"/>
      <c r="KMC14" s="233"/>
      <c r="KMD14" s="233"/>
      <c r="KME14" s="233"/>
      <c r="KMF14" s="233"/>
      <c r="KMG14" s="233"/>
      <c r="KMH14" s="233"/>
      <c r="KMI14" s="233"/>
      <c r="KMJ14" s="233"/>
      <c r="KMK14" s="233"/>
      <c r="KML14" s="233"/>
      <c r="KMM14" s="233"/>
      <c r="KMN14" s="233"/>
      <c r="KMO14" s="233"/>
      <c r="KMP14" s="233"/>
      <c r="KMQ14" s="233"/>
      <c r="KMR14" s="233"/>
      <c r="KMS14" s="233"/>
      <c r="KMT14" s="233"/>
      <c r="KMU14" s="233"/>
      <c r="KMV14" s="233"/>
      <c r="KMW14" s="233"/>
      <c r="KMX14" s="233"/>
      <c r="KMY14" s="233"/>
      <c r="KMZ14" s="233"/>
      <c r="KNA14" s="233"/>
      <c r="KNB14" s="233"/>
      <c r="KNC14" s="233"/>
      <c r="KND14" s="233"/>
      <c r="KNE14" s="233"/>
      <c r="KNF14" s="233"/>
      <c r="KNG14" s="233"/>
      <c r="KNH14" s="233"/>
      <c r="KNI14" s="233"/>
      <c r="KNJ14" s="233"/>
      <c r="KNK14" s="233"/>
      <c r="KNL14" s="233"/>
      <c r="KNM14" s="233"/>
      <c r="KNN14" s="233"/>
      <c r="KNO14" s="233"/>
      <c r="KNP14" s="233"/>
      <c r="KNQ14" s="233"/>
      <c r="KNR14" s="233"/>
      <c r="KNS14" s="233"/>
      <c r="KNT14" s="233"/>
      <c r="KNU14" s="233"/>
      <c r="KNV14" s="233"/>
      <c r="KNW14" s="233"/>
      <c r="KNX14" s="233"/>
      <c r="KNY14" s="233"/>
      <c r="KNZ14" s="233"/>
      <c r="KOA14" s="233"/>
      <c r="KOB14" s="233"/>
      <c r="KOC14" s="233"/>
      <c r="KOD14" s="233"/>
      <c r="KOE14" s="233"/>
      <c r="KOF14" s="233"/>
      <c r="KOG14" s="233"/>
      <c r="KOH14" s="233"/>
      <c r="KOI14" s="233"/>
      <c r="KOJ14" s="233"/>
      <c r="KOK14" s="233"/>
      <c r="KOL14" s="233"/>
      <c r="KOM14" s="233"/>
      <c r="KON14" s="233"/>
      <c r="KOO14" s="233"/>
      <c r="KOP14" s="233"/>
      <c r="KOQ14" s="233"/>
      <c r="KOR14" s="233"/>
      <c r="KOS14" s="233"/>
      <c r="KOT14" s="233"/>
      <c r="KOU14" s="233"/>
      <c r="KOV14" s="233"/>
      <c r="KOW14" s="233"/>
      <c r="KOX14" s="233"/>
      <c r="KOY14" s="233"/>
      <c r="KOZ14" s="233"/>
      <c r="KPA14" s="233"/>
      <c r="KPB14" s="233"/>
      <c r="KPC14" s="233"/>
      <c r="KPD14" s="233"/>
      <c r="KPE14" s="233"/>
      <c r="KPF14" s="233"/>
      <c r="KPG14" s="233"/>
      <c r="KPH14" s="233"/>
      <c r="KPI14" s="233"/>
      <c r="KPJ14" s="233"/>
      <c r="KPK14" s="233"/>
      <c r="KPL14" s="233"/>
      <c r="KPM14" s="233"/>
      <c r="KPN14" s="233"/>
      <c r="KPO14" s="233"/>
      <c r="KPP14" s="233"/>
      <c r="KPQ14" s="233"/>
      <c r="KPR14" s="233"/>
      <c r="KPS14" s="233"/>
      <c r="KPT14" s="233"/>
      <c r="KPU14" s="233"/>
      <c r="KPV14" s="233"/>
      <c r="KPW14" s="233"/>
      <c r="KPX14" s="233"/>
      <c r="KPY14" s="233"/>
      <c r="KPZ14" s="233"/>
      <c r="KQA14" s="233"/>
      <c r="KQB14" s="233"/>
      <c r="KQC14" s="233"/>
      <c r="KQD14" s="233"/>
      <c r="KQE14" s="233"/>
      <c r="KQF14" s="233"/>
      <c r="KQG14" s="233"/>
      <c r="KQH14" s="233"/>
      <c r="KQI14" s="233"/>
      <c r="KQJ14" s="233"/>
      <c r="KQK14" s="233"/>
      <c r="KQL14" s="233"/>
      <c r="KQM14" s="233"/>
      <c r="KQN14" s="233"/>
      <c r="KQO14" s="233"/>
      <c r="KQP14" s="233"/>
      <c r="KQQ14" s="233"/>
      <c r="KQR14" s="233"/>
      <c r="KQS14" s="233"/>
      <c r="KQT14" s="233"/>
      <c r="KQU14" s="233"/>
      <c r="KQV14" s="233"/>
      <c r="KQW14" s="233"/>
      <c r="KQX14" s="233"/>
      <c r="KQY14" s="233"/>
      <c r="KQZ14" s="233"/>
      <c r="KRA14" s="233"/>
      <c r="KRB14" s="233"/>
      <c r="KRC14" s="233"/>
      <c r="KRD14" s="233"/>
      <c r="KRE14" s="233"/>
      <c r="KRF14" s="233"/>
      <c r="KRG14" s="233"/>
      <c r="KRH14" s="233"/>
      <c r="KRI14" s="233"/>
      <c r="KRJ14" s="233"/>
      <c r="KRK14" s="233"/>
      <c r="KRL14" s="233"/>
      <c r="KRM14" s="233"/>
      <c r="KRN14" s="233"/>
      <c r="KRO14" s="233"/>
      <c r="KRP14" s="233"/>
      <c r="KRQ14" s="233"/>
      <c r="KRR14" s="233"/>
      <c r="KRS14" s="233"/>
      <c r="KRT14" s="233"/>
      <c r="KRU14" s="233"/>
      <c r="KRV14" s="233"/>
      <c r="KRW14" s="233"/>
      <c r="KRX14" s="233"/>
      <c r="KRY14" s="233"/>
      <c r="KRZ14" s="233"/>
      <c r="KSA14" s="233"/>
      <c r="KSB14" s="233"/>
      <c r="KSC14" s="233"/>
      <c r="KSD14" s="233"/>
      <c r="KSE14" s="233"/>
      <c r="KSF14" s="233"/>
      <c r="KSG14" s="233"/>
      <c r="KSH14" s="233"/>
      <c r="KSI14" s="233"/>
      <c r="KSJ14" s="233"/>
      <c r="KSK14" s="233"/>
      <c r="KSL14" s="233"/>
      <c r="KSM14" s="233"/>
      <c r="KSN14" s="233"/>
      <c r="KSO14" s="233"/>
      <c r="KSP14" s="233"/>
      <c r="KSQ14" s="233"/>
      <c r="KSR14" s="233"/>
      <c r="KSS14" s="233"/>
      <c r="KST14" s="233"/>
      <c r="KSU14" s="233"/>
      <c r="KSV14" s="233"/>
      <c r="KSW14" s="233"/>
      <c r="KSX14" s="233"/>
      <c r="KSY14" s="233"/>
      <c r="KSZ14" s="233"/>
      <c r="KTA14" s="233"/>
      <c r="KTB14" s="233"/>
      <c r="KTC14" s="233"/>
      <c r="KTD14" s="233"/>
      <c r="KTE14" s="233"/>
      <c r="KTF14" s="233"/>
      <c r="KTG14" s="233"/>
      <c r="KTH14" s="233"/>
      <c r="KTI14" s="233"/>
      <c r="KTJ14" s="233"/>
      <c r="KTK14" s="233"/>
      <c r="KTL14" s="233"/>
      <c r="KTM14" s="233"/>
      <c r="KTN14" s="233"/>
      <c r="KTO14" s="233"/>
      <c r="KTP14" s="233"/>
      <c r="KTQ14" s="233"/>
      <c r="KTR14" s="233"/>
      <c r="KTS14" s="233"/>
      <c r="KTT14" s="233"/>
      <c r="KTU14" s="233"/>
      <c r="KTV14" s="233"/>
      <c r="KTW14" s="233"/>
      <c r="KTX14" s="233"/>
      <c r="KTY14" s="233"/>
      <c r="KTZ14" s="233"/>
      <c r="KUA14" s="233"/>
      <c r="KUB14" s="233"/>
      <c r="KUC14" s="233"/>
      <c r="KUD14" s="233"/>
      <c r="KUE14" s="233"/>
      <c r="KUF14" s="233"/>
      <c r="KUG14" s="233"/>
      <c r="KUH14" s="233"/>
      <c r="KUI14" s="233"/>
      <c r="KUJ14" s="233"/>
      <c r="KUK14" s="233"/>
      <c r="KUL14" s="233"/>
      <c r="KUM14" s="233"/>
      <c r="KUN14" s="233"/>
      <c r="KUO14" s="233"/>
      <c r="KUP14" s="233"/>
      <c r="KUQ14" s="233"/>
      <c r="KUR14" s="233"/>
      <c r="KUS14" s="233"/>
      <c r="KUT14" s="233"/>
      <c r="KUU14" s="233"/>
      <c r="KUV14" s="233"/>
      <c r="KUW14" s="233"/>
      <c r="KUX14" s="233"/>
      <c r="KUY14" s="233"/>
      <c r="KUZ14" s="233"/>
      <c r="KVA14" s="233"/>
      <c r="KVB14" s="233"/>
      <c r="KVC14" s="233"/>
      <c r="KVD14" s="233"/>
      <c r="KVE14" s="233"/>
      <c r="KVF14" s="233"/>
      <c r="KVG14" s="233"/>
      <c r="KVH14" s="233"/>
      <c r="KVI14" s="233"/>
      <c r="KVJ14" s="233"/>
      <c r="KVK14" s="233"/>
      <c r="KVL14" s="233"/>
      <c r="KVM14" s="233"/>
      <c r="KVN14" s="233"/>
      <c r="KVO14" s="233"/>
      <c r="KVP14" s="233"/>
      <c r="KVQ14" s="233"/>
      <c r="KVR14" s="233"/>
      <c r="KVS14" s="233"/>
      <c r="KVT14" s="233"/>
      <c r="KVU14" s="233"/>
      <c r="KVV14" s="233"/>
      <c r="KVW14" s="233"/>
      <c r="KVX14" s="233"/>
      <c r="KVY14" s="233"/>
      <c r="KVZ14" s="233"/>
      <c r="KWA14" s="233"/>
      <c r="KWB14" s="233"/>
      <c r="KWC14" s="233"/>
      <c r="KWD14" s="233"/>
      <c r="KWE14" s="233"/>
      <c r="KWF14" s="233"/>
      <c r="KWG14" s="233"/>
      <c r="KWH14" s="233"/>
      <c r="KWI14" s="233"/>
      <c r="KWJ14" s="233"/>
      <c r="KWK14" s="233"/>
      <c r="KWL14" s="233"/>
      <c r="KWM14" s="233"/>
      <c r="KWN14" s="233"/>
      <c r="KWO14" s="233"/>
      <c r="KWP14" s="233"/>
      <c r="KWQ14" s="233"/>
      <c r="KWR14" s="233"/>
      <c r="KWS14" s="233"/>
      <c r="KWT14" s="233"/>
      <c r="KWU14" s="233"/>
      <c r="KWV14" s="233"/>
      <c r="KWW14" s="233"/>
      <c r="KWX14" s="233"/>
      <c r="KWY14" s="233"/>
      <c r="KWZ14" s="233"/>
      <c r="KXA14" s="233"/>
      <c r="KXB14" s="233"/>
      <c r="KXC14" s="233"/>
      <c r="KXD14" s="233"/>
      <c r="KXE14" s="233"/>
      <c r="KXF14" s="233"/>
      <c r="KXG14" s="233"/>
      <c r="KXH14" s="233"/>
      <c r="KXI14" s="233"/>
      <c r="KXJ14" s="233"/>
      <c r="KXK14" s="233"/>
      <c r="KXL14" s="233"/>
      <c r="KXM14" s="233"/>
      <c r="KXN14" s="233"/>
      <c r="KXO14" s="233"/>
      <c r="KXP14" s="233"/>
      <c r="KXQ14" s="233"/>
      <c r="KXR14" s="233"/>
      <c r="KXS14" s="233"/>
      <c r="KXT14" s="233"/>
      <c r="KXU14" s="233"/>
      <c r="KXV14" s="233"/>
      <c r="KXW14" s="233"/>
      <c r="KXX14" s="233"/>
      <c r="KXY14" s="233"/>
      <c r="KXZ14" s="233"/>
      <c r="KYA14" s="233"/>
      <c r="KYB14" s="233"/>
      <c r="KYC14" s="233"/>
      <c r="KYD14" s="233"/>
      <c r="KYE14" s="233"/>
      <c r="KYF14" s="233"/>
      <c r="KYG14" s="233"/>
      <c r="KYH14" s="233"/>
      <c r="KYI14" s="233"/>
      <c r="KYJ14" s="233"/>
      <c r="KYK14" s="233"/>
      <c r="KYL14" s="233"/>
      <c r="KYM14" s="233"/>
      <c r="KYN14" s="233"/>
      <c r="KYO14" s="233"/>
      <c r="KYP14" s="233"/>
      <c r="KYQ14" s="233"/>
      <c r="KYR14" s="233"/>
      <c r="KYS14" s="233"/>
      <c r="KYT14" s="233"/>
      <c r="KYU14" s="233"/>
      <c r="KYV14" s="233"/>
      <c r="KYW14" s="233"/>
      <c r="KYX14" s="233"/>
      <c r="KYY14" s="233"/>
      <c r="KYZ14" s="233"/>
      <c r="KZA14" s="233"/>
      <c r="KZB14" s="233"/>
      <c r="KZC14" s="233"/>
      <c r="KZD14" s="233"/>
      <c r="KZE14" s="233"/>
      <c r="KZF14" s="233"/>
      <c r="KZG14" s="233"/>
      <c r="KZH14" s="233"/>
      <c r="KZI14" s="233"/>
      <c r="KZJ14" s="233"/>
      <c r="KZK14" s="233"/>
      <c r="KZL14" s="233"/>
      <c r="KZM14" s="233"/>
      <c r="KZN14" s="233"/>
      <c r="KZO14" s="233"/>
      <c r="KZP14" s="233"/>
      <c r="KZQ14" s="233"/>
      <c r="KZR14" s="233"/>
      <c r="KZS14" s="233"/>
      <c r="KZT14" s="233"/>
      <c r="KZU14" s="233"/>
      <c r="KZV14" s="233"/>
      <c r="KZW14" s="233"/>
      <c r="KZX14" s="233"/>
      <c r="KZY14" s="233"/>
      <c r="KZZ14" s="233"/>
      <c r="LAA14" s="233"/>
      <c r="LAB14" s="233"/>
      <c r="LAC14" s="233"/>
      <c r="LAD14" s="233"/>
      <c r="LAE14" s="233"/>
      <c r="LAF14" s="233"/>
      <c r="LAG14" s="233"/>
      <c r="LAH14" s="233"/>
      <c r="LAI14" s="233"/>
      <c r="LAJ14" s="233"/>
      <c r="LAK14" s="233"/>
      <c r="LAL14" s="233"/>
      <c r="LAM14" s="233"/>
      <c r="LAN14" s="233"/>
      <c r="LAO14" s="233"/>
      <c r="LAP14" s="233"/>
      <c r="LAQ14" s="233"/>
      <c r="LAR14" s="233"/>
      <c r="LAS14" s="233"/>
      <c r="LAT14" s="233"/>
      <c r="LAU14" s="233"/>
      <c r="LAV14" s="233"/>
      <c r="LAW14" s="233"/>
      <c r="LAX14" s="233"/>
      <c r="LAY14" s="233"/>
      <c r="LAZ14" s="233"/>
      <c r="LBA14" s="233"/>
      <c r="LBB14" s="233"/>
      <c r="LBC14" s="233"/>
      <c r="LBD14" s="233"/>
      <c r="LBE14" s="233"/>
      <c r="LBF14" s="233"/>
      <c r="LBG14" s="233"/>
      <c r="LBH14" s="233"/>
      <c r="LBI14" s="233"/>
      <c r="LBJ14" s="233"/>
      <c r="LBK14" s="233"/>
      <c r="LBL14" s="233"/>
      <c r="LBM14" s="233"/>
      <c r="LBN14" s="233"/>
      <c r="LBO14" s="233"/>
      <c r="LBP14" s="233"/>
      <c r="LBQ14" s="233"/>
      <c r="LBR14" s="233"/>
      <c r="LBS14" s="233"/>
      <c r="LBT14" s="233"/>
      <c r="LBU14" s="233"/>
      <c r="LBV14" s="233"/>
      <c r="LBW14" s="233"/>
      <c r="LBX14" s="233"/>
      <c r="LBY14" s="233"/>
      <c r="LBZ14" s="233"/>
      <c r="LCA14" s="233"/>
      <c r="LCB14" s="233"/>
      <c r="LCC14" s="233"/>
      <c r="LCD14" s="233"/>
      <c r="LCE14" s="233"/>
      <c r="LCF14" s="233"/>
      <c r="LCG14" s="233"/>
      <c r="LCH14" s="233"/>
      <c r="LCI14" s="233"/>
      <c r="LCJ14" s="233"/>
      <c r="LCK14" s="233"/>
      <c r="LCL14" s="233"/>
      <c r="LCM14" s="233"/>
      <c r="LCN14" s="233"/>
      <c r="LCO14" s="233"/>
      <c r="LCP14" s="233"/>
      <c r="LCQ14" s="233"/>
      <c r="LCR14" s="233"/>
      <c r="LCS14" s="233"/>
      <c r="LCT14" s="233"/>
      <c r="LCU14" s="233"/>
      <c r="LCV14" s="233"/>
      <c r="LCW14" s="233"/>
      <c r="LCX14" s="233"/>
      <c r="LCY14" s="233"/>
      <c r="LCZ14" s="233"/>
      <c r="LDA14" s="233"/>
      <c r="LDB14" s="233"/>
      <c r="LDC14" s="233"/>
      <c r="LDD14" s="233"/>
      <c r="LDE14" s="233"/>
      <c r="LDF14" s="233"/>
      <c r="LDG14" s="233"/>
      <c r="LDH14" s="233"/>
      <c r="LDI14" s="233"/>
      <c r="LDJ14" s="233"/>
      <c r="LDK14" s="233"/>
      <c r="LDL14" s="233"/>
      <c r="LDM14" s="233"/>
      <c r="LDN14" s="233"/>
      <c r="LDO14" s="233"/>
      <c r="LDP14" s="233"/>
      <c r="LDQ14" s="233"/>
      <c r="LDR14" s="233"/>
      <c r="LDS14" s="233"/>
      <c r="LDT14" s="233"/>
      <c r="LDU14" s="233"/>
      <c r="LDV14" s="233"/>
      <c r="LDW14" s="233"/>
      <c r="LDX14" s="233"/>
      <c r="LDY14" s="233"/>
      <c r="LDZ14" s="233"/>
      <c r="LEA14" s="233"/>
      <c r="LEB14" s="233"/>
      <c r="LEC14" s="233"/>
      <c r="LED14" s="233"/>
      <c r="LEE14" s="233"/>
      <c r="LEF14" s="233"/>
      <c r="LEG14" s="233"/>
      <c r="LEH14" s="233"/>
      <c r="LEI14" s="233"/>
      <c r="LEJ14" s="233"/>
      <c r="LEK14" s="233"/>
      <c r="LEL14" s="233"/>
      <c r="LEM14" s="233"/>
      <c r="LEN14" s="233"/>
      <c r="LEO14" s="233"/>
      <c r="LEP14" s="233"/>
      <c r="LEQ14" s="233"/>
      <c r="LER14" s="233"/>
      <c r="LES14" s="233"/>
      <c r="LET14" s="233"/>
      <c r="LEU14" s="233"/>
      <c r="LEV14" s="233"/>
      <c r="LEW14" s="233"/>
      <c r="LEX14" s="233"/>
      <c r="LEY14" s="233"/>
      <c r="LEZ14" s="233"/>
      <c r="LFA14" s="233"/>
      <c r="LFB14" s="233"/>
      <c r="LFC14" s="233"/>
      <c r="LFD14" s="233"/>
      <c r="LFE14" s="233"/>
      <c r="LFF14" s="233"/>
      <c r="LFG14" s="233"/>
      <c r="LFH14" s="233"/>
      <c r="LFI14" s="233"/>
      <c r="LFJ14" s="233"/>
      <c r="LFK14" s="233"/>
      <c r="LFL14" s="233"/>
      <c r="LFM14" s="233"/>
      <c r="LFN14" s="233"/>
      <c r="LFO14" s="233"/>
      <c r="LFP14" s="233"/>
      <c r="LFQ14" s="233"/>
      <c r="LFR14" s="233"/>
      <c r="LFS14" s="233"/>
      <c r="LFT14" s="233"/>
      <c r="LFU14" s="233"/>
      <c r="LFV14" s="233"/>
      <c r="LFW14" s="233"/>
      <c r="LFX14" s="233"/>
      <c r="LFY14" s="233"/>
      <c r="LFZ14" s="233"/>
      <c r="LGA14" s="233"/>
      <c r="LGB14" s="233"/>
      <c r="LGC14" s="233"/>
      <c r="LGD14" s="233"/>
      <c r="LGE14" s="233"/>
      <c r="LGF14" s="233"/>
      <c r="LGG14" s="233"/>
      <c r="LGH14" s="233"/>
      <c r="LGI14" s="233"/>
      <c r="LGJ14" s="233"/>
      <c r="LGK14" s="233"/>
      <c r="LGL14" s="233"/>
      <c r="LGM14" s="233"/>
      <c r="LGN14" s="233"/>
      <c r="LGO14" s="233"/>
      <c r="LGP14" s="233"/>
      <c r="LGQ14" s="233"/>
      <c r="LGR14" s="233"/>
      <c r="LGS14" s="233"/>
      <c r="LGT14" s="233"/>
      <c r="LGU14" s="233"/>
      <c r="LGV14" s="233"/>
      <c r="LGW14" s="233"/>
      <c r="LGX14" s="233"/>
      <c r="LGY14" s="233"/>
      <c r="LGZ14" s="233"/>
      <c r="LHA14" s="233"/>
      <c r="LHB14" s="233"/>
      <c r="LHC14" s="233"/>
      <c r="LHD14" s="233"/>
      <c r="LHE14" s="233"/>
      <c r="LHF14" s="233"/>
      <c r="LHG14" s="233"/>
      <c r="LHH14" s="233"/>
      <c r="LHI14" s="233"/>
      <c r="LHJ14" s="233"/>
      <c r="LHK14" s="233"/>
      <c r="LHL14" s="233"/>
      <c r="LHM14" s="233"/>
      <c r="LHN14" s="233"/>
      <c r="LHO14" s="233"/>
      <c r="LHP14" s="233"/>
      <c r="LHQ14" s="233"/>
      <c r="LHR14" s="233"/>
      <c r="LHS14" s="233"/>
      <c r="LHT14" s="233"/>
      <c r="LHU14" s="233"/>
      <c r="LHV14" s="233"/>
      <c r="LHW14" s="233"/>
      <c r="LHX14" s="233"/>
      <c r="LHY14" s="233"/>
      <c r="LHZ14" s="233"/>
      <c r="LIA14" s="233"/>
      <c r="LIB14" s="233"/>
      <c r="LIC14" s="233"/>
      <c r="LID14" s="233"/>
      <c r="LIE14" s="233"/>
      <c r="LIF14" s="233"/>
      <c r="LIG14" s="233"/>
      <c r="LIH14" s="233"/>
      <c r="LII14" s="233"/>
      <c r="LIJ14" s="233"/>
      <c r="LIK14" s="233"/>
      <c r="LIL14" s="233"/>
      <c r="LIM14" s="233"/>
      <c r="LIN14" s="233"/>
      <c r="LIO14" s="233"/>
      <c r="LIP14" s="233"/>
      <c r="LIQ14" s="233"/>
      <c r="LIR14" s="233"/>
      <c r="LIS14" s="233"/>
      <c r="LIT14" s="233"/>
      <c r="LIU14" s="233"/>
      <c r="LIV14" s="233"/>
      <c r="LIW14" s="233"/>
      <c r="LIX14" s="233"/>
      <c r="LIY14" s="233"/>
      <c r="LIZ14" s="233"/>
      <c r="LJA14" s="233"/>
      <c r="LJB14" s="233"/>
      <c r="LJC14" s="233"/>
      <c r="LJD14" s="233"/>
      <c r="LJE14" s="233"/>
      <c r="LJF14" s="233"/>
      <c r="LJG14" s="233"/>
      <c r="LJH14" s="233"/>
      <c r="LJI14" s="233"/>
      <c r="LJJ14" s="233"/>
      <c r="LJK14" s="233"/>
      <c r="LJL14" s="233"/>
      <c r="LJM14" s="233"/>
      <c r="LJN14" s="233"/>
      <c r="LJO14" s="233"/>
      <c r="LJP14" s="233"/>
      <c r="LJQ14" s="233"/>
      <c r="LJR14" s="233"/>
      <c r="LJS14" s="233"/>
      <c r="LJT14" s="233"/>
      <c r="LJU14" s="233"/>
      <c r="LJV14" s="233"/>
      <c r="LJW14" s="233"/>
      <c r="LJX14" s="233"/>
      <c r="LJY14" s="233"/>
      <c r="LJZ14" s="233"/>
      <c r="LKA14" s="233"/>
      <c r="LKB14" s="233"/>
      <c r="LKC14" s="233"/>
      <c r="LKD14" s="233"/>
      <c r="LKE14" s="233"/>
      <c r="LKF14" s="233"/>
      <c r="LKG14" s="233"/>
      <c r="LKH14" s="233"/>
      <c r="LKI14" s="233"/>
      <c r="LKJ14" s="233"/>
      <c r="LKK14" s="233"/>
      <c r="LKL14" s="233"/>
      <c r="LKM14" s="233"/>
      <c r="LKN14" s="233"/>
      <c r="LKO14" s="233"/>
      <c r="LKP14" s="233"/>
      <c r="LKQ14" s="233"/>
      <c r="LKR14" s="233"/>
      <c r="LKS14" s="233"/>
      <c r="LKT14" s="233"/>
      <c r="LKU14" s="233"/>
      <c r="LKV14" s="233"/>
      <c r="LKW14" s="233"/>
      <c r="LKX14" s="233"/>
      <c r="LKY14" s="233"/>
      <c r="LKZ14" s="233"/>
      <c r="LLA14" s="233"/>
      <c r="LLB14" s="233"/>
      <c r="LLC14" s="233"/>
      <c r="LLD14" s="233"/>
      <c r="LLE14" s="233"/>
      <c r="LLF14" s="233"/>
      <c r="LLG14" s="233"/>
      <c r="LLH14" s="233"/>
      <c r="LLI14" s="233"/>
      <c r="LLJ14" s="233"/>
      <c r="LLK14" s="233"/>
      <c r="LLL14" s="233"/>
      <c r="LLM14" s="233"/>
      <c r="LLN14" s="233"/>
      <c r="LLO14" s="233"/>
      <c r="LLP14" s="233"/>
      <c r="LLQ14" s="233"/>
      <c r="LLR14" s="233"/>
      <c r="LLS14" s="233"/>
      <c r="LLT14" s="233"/>
      <c r="LLU14" s="233"/>
      <c r="LLV14" s="233"/>
      <c r="LLW14" s="233"/>
      <c r="LLX14" s="233"/>
      <c r="LLY14" s="233"/>
      <c r="LLZ14" s="233"/>
      <c r="LMA14" s="233"/>
      <c r="LMB14" s="233"/>
      <c r="LMC14" s="233"/>
      <c r="LMD14" s="233"/>
      <c r="LME14" s="233"/>
      <c r="LMF14" s="233"/>
      <c r="LMG14" s="233"/>
      <c r="LMH14" s="233"/>
      <c r="LMI14" s="233"/>
      <c r="LMJ14" s="233"/>
      <c r="LMK14" s="233"/>
      <c r="LML14" s="233"/>
      <c r="LMM14" s="233"/>
      <c r="LMN14" s="233"/>
      <c r="LMO14" s="233"/>
      <c r="LMP14" s="233"/>
      <c r="LMQ14" s="233"/>
      <c r="LMR14" s="233"/>
      <c r="LMS14" s="233"/>
      <c r="LMT14" s="233"/>
      <c r="LMU14" s="233"/>
      <c r="LMV14" s="233"/>
      <c r="LMW14" s="233"/>
      <c r="LMX14" s="233"/>
      <c r="LMY14" s="233"/>
      <c r="LMZ14" s="233"/>
      <c r="LNA14" s="233"/>
      <c r="LNB14" s="233"/>
      <c r="LNC14" s="233"/>
      <c r="LND14" s="233"/>
      <c r="LNE14" s="233"/>
      <c r="LNF14" s="233"/>
      <c r="LNG14" s="233"/>
      <c r="LNH14" s="233"/>
      <c r="LNI14" s="233"/>
      <c r="LNJ14" s="233"/>
      <c r="LNK14" s="233"/>
      <c r="LNL14" s="233"/>
      <c r="LNM14" s="233"/>
      <c r="LNN14" s="233"/>
      <c r="LNO14" s="233"/>
      <c r="LNP14" s="233"/>
      <c r="LNQ14" s="233"/>
      <c r="LNR14" s="233"/>
      <c r="LNS14" s="233"/>
      <c r="LNT14" s="233"/>
      <c r="LNU14" s="233"/>
      <c r="LNV14" s="233"/>
      <c r="LNW14" s="233"/>
      <c r="LNX14" s="233"/>
      <c r="LNY14" s="233"/>
      <c r="LNZ14" s="233"/>
      <c r="LOA14" s="233"/>
      <c r="LOB14" s="233"/>
      <c r="LOC14" s="233"/>
      <c r="LOD14" s="233"/>
      <c r="LOE14" s="233"/>
      <c r="LOF14" s="233"/>
      <c r="LOG14" s="233"/>
      <c r="LOH14" s="233"/>
      <c r="LOI14" s="233"/>
      <c r="LOJ14" s="233"/>
      <c r="LOK14" s="233"/>
      <c r="LOL14" s="233"/>
      <c r="LOM14" s="233"/>
      <c r="LON14" s="233"/>
      <c r="LOO14" s="233"/>
      <c r="LOP14" s="233"/>
      <c r="LOQ14" s="233"/>
      <c r="LOR14" s="233"/>
      <c r="LOS14" s="233"/>
      <c r="LOT14" s="233"/>
      <c r="LOU14" s="233"/>
      <c r="LOV14" s="233"/>
      <c r="LOW14" s="233"/>
      <c r="LOX14" s="233"/>
      <c r="LOY14" s="233"/>
      <c r="LOZ14" s="233"/>
      <c r="LPA14" s="233"/>
      <c r="LPB14" s="233"/>
      <c r="LPC14" s="233"/>
      <c r="LPD14" s="233"/>
      <c r="LPE14" s="233"/>
      <c r="LPF14" s="233"/>
      <c r="LPG14" s="233"/>
      <c r="LPH14" s="233"/>
      <c r="LPI14" s="233"/>
      <c r="LPJ14" s="233"/>
      <c r="LPK14" s="233"/>
      <c r="LPL14" s="233"/>
      <c r="LPM14" s="233"/>
      <c r="LPN14" s="233"/>
      <c r="LPO14" s="233"/>
      <c r="LPP14" s="233"/>
      <c r="LPQ14" s="233"/>
      <c r="LPR14" s="233"/>
      <c r="LPS14" s="233"/>
      <c r="LPT14" s="233"/>
      <c r="LPU14" s="233"/>
      <c r="LPV14" s="233"/>
      <c r="LPW14" s="233"/>
      <c r="LPX14" s="233"/>
      <c r="LPY14" s="233"/>
      <c r="LPZ14" s="233"/>
      <c r="LQA14" s="233"/>
      <c r="LQB14" s="233"/>
      <c r="LQC14" s="233"/>
      <c r="LQD14" s="233"/>
      <c r="LQE14" s="233"/>
      <c r="LQF14" s="233"/>
      <c r="LQG14" s="233"/>
      <c r="LQH14" s="233"/>
      <c r="LQI14" s="233"/>
      <c r="LQJ14" s="233"/>
      <c r="LQK14" s="233"/>
      <c r="LQL14" s="233"/>
      <c r="LQM14" s="233"/>
      <c r="LQN14" s="233"/>
      <c r="LQO14" s="233"/>
      <c r="LQP14" s="233"/>
      <c r="LQQ14" s="233"/>
      <c r="LQR14" s="233"/>
      <c r="LQS14" s="233"/>
      <c r="LQT14" s="233"/>
      <c r="LQU14" s="233"/>
      <c r="LQV14" s="233"/>
      <c r="LQW14" s="233"/>
      <c r="LQX14" s="233"/>
      <c r="LQY14" s="233"/>
      <c r="LQZ14" s="233"/>
      <c r="LRA14" s="233"/>
      <c r="LRB14" s="233"/>
      <c r="LRC14" s="233"/>
      <c r="LRD14" s="233"/>
      <c r="LRE14" s="233"/>
      <c r="LRF14" s="233"/>
      <c r="LRG14" s="233"/>
      <c r="LRH14" s="233"/>
      <c r="LRI14" s="233"/>
      <c r="LRJ14" s="233"/>
      <c r="LRK14" s="233"/>
      <c r="LRL14" s="233"/>
      <c r="LRM14" s="233"/>
      <c r="LRN14" s="233"/>
      <c r="LRO14" s="233"/>
      <c r="LRP14" s="233"/>
      <c r="LRQ14" s="233"/>
      <c r="LRR14" s="233"/>
      <c r="LRS14" s="233"/>
      <c r="LRT14" s="233"/>
      <c r="LRU14" s="233"/>
      <c r="LRV14" s="233"/>
      <c r="LRW14" s="233"/>
      <c r="LRX14" s="233"/>
      <c r="LRY14" s="233"/>
      <c r="LRZ14" s="233"/>
      <c r="LSA14" s="233"/>
      <c r="LSB14" s="233"/>
      <c r="LSC14" s="233"/>
      <c r="LSD14" s="233"/>
      <c r="LSE14" s="233"/>
      <c r="LSF14" s="233"/>
      <c r="LSG14" s="233"/>
      <c r="LSH14" s="233"/>
      <c r="LSI14" s="233"/>
      <c r="LSJ14" s="233"/>
      <c r="LSK14" s="233"/>
      <c r="LSL14" s="233"/>
      <c r="LSM14" s="233"/>
      <c r="LSN14" s="233"/>
      <c r="LSO14" s="233"/>
      <c r="LSP14" s="233"/>
      <c r="LSQ14" s="233"/>
      <c r="LSR14" s="233"/>
      <c r="LSS14" s="233"/>
      <c r="LST14" s="233"/>
      <c r="LSU14" s="233"/>
      <c r="LSV14" s="233"/>
      <c r="LSW14" s="233"/>
      <c r="LSX14" s="233"/>
      <c r="LSY14" s="233"/>
      <c r="LSZ14" s="233"/>
      <c r="LTA14" s="233"/>
      <c r="LTB14" s="233"/>
      <c r="LTC14" s="233"/>
      <c r="LTD14" s="233"/>
      <c r="LTE14" s="233"/>
      <c r="LTF14" s="233"/>
      <c r="LTG14" s="233"/>
      <c r="LTH14" s="233"/>
      <c r="LTI14" s="233"/>
      <c r="LTJ14" s="233"/>
      <c r="LTK14" s="233"/>
      <c r="LTL14" s="233"/>
      <c r="LTM14" s="233"/>
      <c r="LTN14" s="233"/>
      <c r="LTO14" s="233"/>
      <c r="LTP14" s="233"/>
      <c r="LTQ14" s="233"/>
      <c r="LTR14" s="233"/>
      <c r="LTS14" s="233"/>
      <c r="LTT14" s="233"/>
      <c r="LTU14" s="233"/>
      <c r="LTV14" s="233"/>
      <c r="LTW14" s="233"/>
      <c r="LTX14" s="233"/>
      <c r="LTY14" s="233"/>
      <c r="LTZ14" s="233"/>
      <c r="LUA14" s="233"/>
      <c r="LUB14" s="233"/>
      <c r="LUC14" s="233"/>
      <c r="LUD14" s="233"/>
      <c r="LUE14" s="233"/>
      <c r="LUF14" s="233"/>
      <c r="LUG14" s="233"/>
      <c r="LUH14" s="233"/>
      <c r="LUI14" s="233"/>
      <c r="LUJ14" s="233"/>
      <c r="LUK14" s="233"/>
      <c r="LUL14" s="233"/>
      <c r="LUM14" s="233"/>
      <c r="LUN14" s="233"/>
      <c r="LUO14" s="233"/>
      <c r="LUP14" s="233"/>
      <c r="LUQ14" s="233"/>
      <c r="LUR14" s="233"/>
      <c r="LUS14" s="233"/>
      <c r="LUT14" s="233"/>
      <c r="LUU14" s="233"/>
      <c r="LUV14" s="233"/>
      <c r="LUW14" s="233"/>
      <c r="LUX14" s="233"/>
      <c r="LUY14" s="233"/>
      <c r="LUZ14" s="233"/>
      <c r="LVA14" s="233"/>
      <c r="LVB14" s="233"/>
      <c r="LVC14" s="233"/>
      <c r="LVD14" s="233"/>
      <c r="LVE14" s="233"/>
      <c r="LVF14" s="233"/>
      <c r="LVG14" s="233"/>
      <c r="LVH14" s="233"/>
      <c r="LVI14" s="233"/>
      <c r="LVJ14" s="233"/>
      <c r="LVK14" s="233"/>
      <c r="LVL14" s="233"/>
      <c r="LVM14" s="233"/>
      <c r="LVN14" s="233"/>
      <c r="LVO14" s="233"/>
      <c r="LVP14" s="233"/>
      <c r="LVQ14" s="233"/>
      <c r="LVR14" s="233"/>
      <c r="LVS14" s="233"/>
      <c r="LVT14" s="233"/>
      <c r="LVU14" s="233"/>
      <c r="LVV14" s="233"/>
      <c r="LVW14" s="233"/>
      <c r="LVX14" s="233"/>
      <c r="LVY14" s="233"/>
      <c r="LVZ14" s="233"/>
      <c r="LWA14" s="233"/>
      <c r="LWB14" s="233"/>
      <c r="LWC14" s="233"/>
      <c r="LWD14" s="233"/>
      <c r="LWE14" s="233"/>
      <c r="LWF14" s="233"/>
      <c r="LWG14" s="233"/>
      <c r="LWH14" s="233"/>
      <c r="LWI14" s="233"/>
      <c r="LWJ14" s="233"/>
      <c r="LWK14" s="233"/>
      <c r="LWL14" s="233"/>
      <c r="LWM14" s="233"/>
      <c r="LWN14" s="233"/>
      <c r="LWO14" s="233"/>
      <c r="LWP14" s="233"/>
      <c r="LWQ14" s="233"/>
      <c r="LWR14" s="233"/>
      <c r="LWS14" s="233"/>
      <c r="LWT14" s="233"/>
      <c r="LWU14" s="233"/>
      <c r="LWV14" s="233"/>
      <c r="LWW14" s="233"/>
      <c r="LWX14" s="233"/>
      <c r="LWY14" s="233"/>
      <c r="LWZ14" s="233"/>
      <c r="LXA14" s="233"/>
      <c r="LXB14" s="233"/>
      <c r="LXC14" s="233"/>
      <c r="LXD14" s="233"/>
      <c r="LXE14" s="233"/>
      <c r="LXF14" s="233"/>
      <c r="LXG14" s="233"/>
      <c r="LXH14" s="233"/>
      <c r="LXI14" s="233"/>
      <c r="LXJ14" s="233"/>
      <c r="LXK14" s="233"/>
      <c r="LXL14" s="233"/>
      <c r="LXM14" s="233"/>
      <c r="LXN14" s="233"/>
      <c r="LXO14" s="233"/>
      <c r="LXP14" s="233"/>
      <c r="LXQ14" s="233"/>
      <c r="LXR14" s="233"/>
      <c r="LXS14" s="233"/>
      <c r="LXT14" s="233"/>
      <c r="LXU14" s="233"/>
      <c r="LXV14" s="233"/>
      <c r="LXW14" s="233"/>
      <c r="LXX14" s="233"/>
      <c r="LXY14" s="233"/>
      <c r="LXZ14" s="233"/>
      <c r="LYA14" s="233"/>
      <c r="LYB14" s="233"/>
      <c r="LYC14" s="233"/>
      <c r="LYD14" s="233"/>
      <c r="LYE14" s="233"/>
      <c r="LYF14" s="233"/>
      <c r="LYG14" s="233"/>
      <c r="LYH14" s="233"/>
      <c r="LYI14" s="233"/>
      <c r="LYJ14" s="233"/>
      <c r="LYK14" s="233"/>
      <c r="LYL14" s="233"/>
      <c r="LYM14" s="233"/>
      <c r="LYN14" s="233"/>
      <c r="LYO14" s="233"/>
      <c r="LYP14" s="233"/>
      <c r="LYQ14" s="233"/>
      <c r="LYR14" s="233"/>
      <c r="LYS14" s="233"/>
      <c r="LYT14" s="233"/>
      <c r="LYU14" s="233"/>
      <c r="LYV14" s="233"/>
      <c r="LYW14" s="233"/>
      <c r="LYX14" s="233"/>
      <c r="LYY14" s="233"/>
      <c r="LYZ14" s="233"/>
      <c r="LZA14" s="233"/>
      <c r="LZB14" s="233"/>
      <c r="LZC14" s="233"/>
      <c r="LZD14" s="233"/>
      <c r="LZE14" s="233"/>
      <c r="LZF14" s="233"/>
      <c r="LZG14" s="233"/>
      <c r="LZH14" s="233"/>
      <c r="LZI14" s="233"/>
      <c r="LZJ14" s="233"/>
      <c r="LZK14" s="233"/>
      <c r="LZL14" s="233"/>
      <c r="LZM14" s="233"/>
      <c r="LZN14" s="233"/>
      <c r="LZO14" s="233"/>
      <c r="LZP14" s="233"/>
      <c r="LZQ14" s="233"/>
      <c r="LZR14" s="233"/>
      <c r="LZS14" s="233"/>
      <c r="LZT14" s="233"/>
      <c r="LZU14" s="233"/>
      <c r="LZV14" s="233"/>
      <c r="LZW14" s="233"/>
      <c r="LZX14" s="233"/>
      <c r="LZY14" s="233"/>
      <c r="LZZ14" s="233"/>
      <c r="MAA14" s="233"/>
      <c r="MAB14" s="233"/>
      <c r="MAC14" s="233"/>
      <c r="MAD14" s="233"/>
      <c r="MAE14" s="233"/>
      <c r="MAF14" s="233"/>
      <c r="MAG14" s="233"/>
      <c r="MAH14" s="233"/>
      <c r="MAI14" s="233"/>
      <c r="MAJ14" s="233"/>
      <c r="MAK14" s="233"/>
      <c r="MAL14" s="233"/>
      <c r="MAM14" s="233"/>
      <c r="MAN14" s="233"/>
      <c r="MAO14" s="233"/>
      <c r="MAP14" s="233"/>
      <c r="MAQ14" s="233"/>
      <c r="MAR14" s="233"/>
      <c r="MAS14" s="233"/>
      <c r="MAT14" s="233"/>
      <c r="MAU14" s="233"/>
      <c r="MAV14" s="233"/>
      <c r="MAW14" s="233"/>
      <c r="MAX14" s="233"/>
      <c r="MAY14" s="233"/>
      <c r="MAZ14" s="233"/>
      <c r="MBA14" s="233"/>
      <c r="MBB14" s="233"/>
      <c r="MBC14" s="233"/>
      <c r="MBD14" s="233"/>
      <c r="MBE14" s="233"/>
      <c r="MBF14" s="233"/>
      <c r="MBG14" s="233"/>
      <c r="MBH14" s="233"/>
      <c r="MBI14" s="233"/>
      <c r="MBJ14" s="233"/>
      <c r="MBK14" s="233"/>
      <c r="MBL14" s="233"/>
      <c r="MBM14" s="233"/>
      <c r="MBN14" s="233"/>
      <c r="MBO14" s="233"/>
      <c r="MBP14" s="233"/>
      <c r="MBQ14" s="233"/>
      <c r="MBR14" s="233"/>
      <c r="MBS14" s="233"/>
      <c r="MBT14" s="233"/>
      <c r="MBU14" s="233"/>
      <c r="MBV14" s="233"/>
      <c r="MBW14" s="233"/>
      <c r="MBX14" s="233"/>
      <c r="MBY14" s="233"/>
      <c r="MBZ14" s="233"/>
      <c r="MCA14" s="233"/>
      <c r="MCB14" s="233"/>
      <c r="MCC14" s="233"/>
      <c r="MCD14" s="233"/>
      <c r="MCE14" s="233"/>
      <c r="MCF14" s="233"/>
      <c r="MCG14" s="233"/>
      <c r="MCH14" s="233"/>
      <c r="MCI14" s="233"/>
      <c r="MCJ14" s="233"/>
      <c r="MCK14" s="233"/>
      <c r="MCL14" s="233"/>
      <c r="MCM14" s="233"/>
      <c r="MCN14" s="233"/>
      <c r="MCO14" s="233"/>
      <c r="MCP14" s="233"/>
      <c r="MCQ14" s="233"/>
      <c r="MCR14" s="233"/>
      <c r="MCS14" s="233"/>
      <c r="MCT14" s="233"/>
      <c r="MCU14" s="233"/>
      <c r="MCV14" s="233"/>
      <c r="MCW14" s="233"/>
      <c r="MCX14" s="233"/>
      <c r="MCY14" s="233"/>
      <c r="MCZ14" s="233"/>
      <c r="MDA14" s="233"/>
      <c r="MDB14" s="233"/>
      <c r="MDC14" s="233"/>
      <c r="MDD14" s="233"/>
      <c r="MDE14" s="233"/>
      <c r="MDF14" s="233"/>
      <c r="MDG14" s="233"/>
      <c r="MDH14" s="233"/>
      <c r="MDI14" s="233"/>
      <c r="MDJ14" s="233"/>
      <c r="MDK14" s="233"/>
      <c r="MDL14" s="233"/>
      <c r="MDM14" s="233"/>
      <c r="MDN14" s="233"/>
      <c r="MDO14" s="233"/>
      <c r="MDP14" s="233"/>
      <c r="MDQ14" s="233"/>
      <c r="MDR14" s="233"/>
      <c r="MDS14" s="233"/>
      <c r="MDT14" s="233"/>
      <c r="MDU14" s="233"/>
      <c r="MDV14" s="233"/>
      <c r="MDW14" s="233"/>
      <c r="MDX14" s="233"/>
      <c r="MDY14" s="233"/>
      <c r="MDZ14" s="233"/>
      <c r="MEA14" s="233"/>
      <c r="MEB14" s="233"/>
      <c r="MEC14" s="233"/>
      <c r="MED14" s="233"/>
      <c r="MEE14" s="233"/>
      <c r="MEF14" s="233"/>
      <c r="MEG14" s="233"/>
      <c r="MEH14" s="233"/>
      <c r="MEI14" s="233"/>
      <c r="MEJ14" s="233"/>
      <c r="MEK14" s="233"/>
      <c r="MEL14" s="233"/>
      <c r="MEM14" s="233"/>
      <c r="MEN14" s="233"/>
      <c r="MEO14" s="233"/>
      <c r="MEP14" s="233"/>
      <c r="MEQ14" s="233"/>
      <c r="MER14" s="233"/>
      <c r="MES14" s="233"/>
      <c r="MET14" s="233"/>
      <c r="MEU14" s="233"/>
      <c r="MEV14" s="233"/>
      <c r="MEW14" s="233"/>
      <c r="MEX14" s="233"/>
      <c r="MEY14" s="233"/>
      <c r="MEZ14" s="233"/>
      <c r="MFA14" s="233"/>
      <c r="MFB14" s="233"/>
      <c r="MFC14" s="233"/>
      <c r="MFD14" s="233"/>
      <c r="MFE14" s="233"/>
      <c r="MFF14" s="233"/>
      <c r="MFG14" s="233"/>
      <c r="MFH14" s="233"/>
      <c r="MFI14" s="233"/>
      <c r="MFJ14" s="233"/>
      <c r="MFK14" s="233"/>
      <c r="MFL14" s="233"/>
      <c r="MFM14" s="233"/>
      <c r="MFN14" s="233"/>
      <c r="MFO14" s="233"/>
      <c r="MFP14" s="233"/>
      <c r="MFQ14" s="233"/>
      <c r="MFR14" s="233"/>
      <c r="MFS14" s="233"/>
      <c r="MFT14" s="233"/>
      <c r="MFU14" s="233"/>
      <c r="MFV14" s="233"/>
      <c r="MFW14" s="233"/>
      <c r="MFX14" s="233"/>
      <c r="MFY14" s="233"/>
      <c r="MFZ14" s="233"/>
      <c r="MGA14" s="233"/>
      <c r="MGB14" s="233"/>
      <c r="MGC14" s="233"/>
      <c r="MGD14" s="233"/>
      <c r="MGE14" s="233"/>
      <c r="MGF14" s="233"/>
      <c r="MGG14" s="233"/>
      <c r="MGH14" s="233"/>
      <c r="MGI14" s="233"/>
      <c r="MGJ14" s="233"/>
      <c r="MGK14" s="233"/>
      <c r="MGL14" s="233"/>
      <c r="MGM14" s="233"/>
      <c r="MGN14" s="233"/>
      <c r="MGO14" s="233"/>
      <c r="MGP14" s="233"/>
      <c r="MGQ14" s="233"/>
      <c r="MGR14" s="233"/>
      <c r="MGS14" s="233"/>
      <c r="MGT14" s="233"/>
      <c r="MGU14" s="233"/>
      <c r="MGV14" s="233"/>
      <c r="MGW14" s="233"/>
      <c r="MGX14" s="233"/>
      <c r="MGY14" s="233"/>
      <c r="MGZ14" s="233"/>
      <c r="MHA14" s="233"/>
      <c r="MHB14" s="233"/>
      <c r="MHC14" s="233"/>
      <c r="MHD14" s="233"/>
      <c r="MHE14" s="233"/>
      <c r="MHF14" s="233"/>
      <c r="MHG14" s="233"/>
      <c r="MHH14" s="233"/>
      <c r="MHI14" s="233"/>
      <c r="MHJ14" s="233"/>
      <c r="MHK14" s="233"/>
      <c r="MHL14" s="233"/>
      <c r="MHM14" s="233"/>
      <c r="MHN14" s="233"/>
      <c r="MHO14" s="233"/>
      <c r="MHP14" s="233"/>
      <c r="MHQ14" s="233"/>
      <c r="MHR14" s="233"/>
      <c r="MHS14" s="233"/>
      <c r="MHT14" s="233"/>
      <c r="MHU14" s="233"/>
      <c r="MHV14" s="233"/>
      <c r="MHW14" s="233"/>
      <c r="MHX14" s="233"/>
      <c r="MHY14" s="233"/>
      <c r="MHZ14" s="233"/>
      <c r="MIA14" s="233"/>
      <c r="MIB14" s="233"/>
      <c r="MIC14" s="233"/>
      <c r="MID14" s="233"/>
      <c r="MIE14" s="233"/>
      <c r="MIF14" s="233"/>
      <c r="MIG14" s="233"/>
      <c r="MIH14" s="233"/>
      <c r="MII14" s="233"/>
      <c r="MIJ14" s="233"/>
      <c r="MIK14" s="233"/>
      <c r="MIL14" s="233"/>
      <c r="MIM14" s="233"/>
      <c r="MIN14" s="233"/>
      <c r="MIO14" s="233"/>
      <c r="MIP14" s="233"/>
      <c r="MIQ14" s="233"/>
      <c r="MIR14" s="233"/>
      <c r="MIS14" s="233"/>
      <c r="MIT14" s="233"/>
      <c r="MIU14" s="233"/>
      <c r="MIV14" s="233"/>
      <c r="MIW14" s="233"/>
      <c r="MIX14" s="233"/>
      <c r="MIY14" s="233"/>
      <c r="MIZ14" s="233"/>
      <c r="MJA14" s="233"/>
      <c r="MJB14" s="233"/>
      <c r="MJC14" s="233"/>
      <c r="MJD14" s="233"/>
      <c r="MJE14" s="233"/>
      <c r="MJF14" s="233"/>
      <c r="MJG14" s="233"/>
      <c r="MJH14" s="233"/>
      <c r="MJI14" s="233"/>
      <c r="MJJ14" s="233"/>
      <c r="MJK14" s="233"/>
      <c r="MJL14" s="233"/>
      <c r="MJM14" s="233"/>
      <c r="MJN14" s="233"/>
      <c r="MJO14" s="233"/>
      <c r="MJP14" s="233"/>
      <c r="MJQ14" s="233"/>
      <c r="MJR14" s="233"/>
      <c r="MJS14" s="233"/>
      <c r="MJT14" s="233"/>
      <c r="MJU14" s="233"/>
      <c r="MJV14" s="233"/>
      <c r="MJW14" s="233"/>
      <c r="MJX14" s="233"/>
      <c r="MJY14" s="233"/>
      <c r="MJZ14" s="233"/>
      <c r="MKA14" s="233"/>
      <c r="MKB14" s="233"/>
      <c r="MKC14" s="233"/>
      <c r="MKD14" s="233"/>
      <c r="MKE14" s="233"/>
      <c r="MKF14" s="233"/>
      <c r="MKG14" s="233"/>
      <c r="MKH14" s="233"/>
      <c r="MKI14" s="233"/>
      <c r="MKJ14" s="233"/>
      <c r="MKK14" s="233"/>
      <c r="MKL14" s="233"/>
      <c r="MKM14" s="233"/>
      <c r="MKN14" s="233"/>
      <c r="MKO14" s="233"/>
      <c r="MKP14" s="233"/>
      <c r="MKQ14" s="233"/>
      <c r="MKR14" s="233"/>
      <c r="MKS14" s="233"/>
      <c r="MKT14" s="233"/>
      <c r="MKU14" s="233"/>
      <c r="MKV14" s="233"/>
      <c r="MKW14" s="233"/>
      <c r="MKX14" s="233"/>
      <c r="MKY14" s="233"/>
      <c r="MKZ14" s="233"/>
      <c r="MLA14" s="233"/>
      <c r="MLB14" s="233"/>
      <c r="MLC14" s="233"/>
      <c r="MLD14" s="233"/>
      <c r="MLE14" s="233"/>
      <c r="MLF14" s="233"/>
      <c r="MLG14" s="233"/>
      <c r="MLH14" s="233"/>
      <c r="MLI14" s="233"/>
      <c r="MLJ14" s="233"/>
      <c r="MLK14" s="233"/>
      <c r="MLL14" s="233"/>
      <c r="MLM14" s="233"/>
      <c r="MLN14" s="233"/>
      <c r="MLO14" s="233"/>
      <c r="MLP14" s="233"/>
      <c r="MLQ14" s="233"/>
      <c r="MLR14" s="233"/>
      <c r="MLS14" s="233"/>
      <c r="MLT14" s="233"/>
      <c r="MLU14" s="233"/>
      <c r="MLV14" s="233"/>
      <c r="MLW14" s="233"/>
      <c r="MLX14" s="233"/>
      <c r="MLY14" s="233"/>
      <c r="MLZ14" s="233"/>
      <c r="MMA14" s="233"/>
      <c r="MMB14" s="233"/>
      <c r="MMC14" s="233"/>
      <c r="MMD14" s="233"/>
      <c r="MME14" s="233"/>
      <c r="MMF14" s="233"/>
      <c r="MMG14" s="233"/>
      <c r="MMH14" s="233"/>
      <c r="MMI14" s="233"/>
      <c r="MMJ14" s="233"/>
      <c r="MMK14" s="233"/>
      <c r="MML14" s="233"/>
      <c r="MMM14" s="233"/>
      <c r="MMN14" s="233"/>
      <c r="MMO14" s="233"/>
      <c r="MMP14" s="233"/>
      <c r="MMQ14" s="233"/>
      <c r="MMR14" s="233"/>
      <c r="MMS14" s="233"/>
      <c r="MMT14" s="233"/>
      <c r="MMU14" s="233"/>
      <c r="MMV14" s="233"/>
      <c r="MMW14" s="233"/>
      <c r="MMX14" s="233"/>
      <c r="MMY14" s="233"/>
      <c r="MMZ14" s="233"/>
      <c r="MNA14" s="233"/>
      <c r="MNB14" s="233"/>
      <c r="MNC14" s="233"/>
      <c r="MND14" s="233"/>
      <c r="MNE14" s="233"/>
      <c r="MNF14" s="233"/>
      <c r="MNG14" s="233"/>
      <c r="MNH14" s="233"/>
      <c r="MNI14" s="233"/>
      <c r="MNJ14" s="233"/>
      <c r="MNK14" s="233"/>
      <c r="MNL14" s="233"/>
      <c r="MNM14" s="233"/>
      <c r="MNN14" s="233"/>
      <c r="MNO14" s="233"/>
      <c r="MNP14" s="233"/>
      <c r="MNQ14" s="233"/>
      <c r="MNR14" s="233"/>
      <c r="MNS14" s="233"/>
      <c r="MNT14" s="233"/>
      <c r="MNU14" s="233"/>
      <c r="MNV14" s="233"/>
      <c r="MNW14" s="233"/>
      <c r="MNX14" s="233"/>
      <c r="MNY14" s="233"/>
      <c r="MNZ14" s="233"/>
      <c r="MOA14" s="233"/>
      <c r="MOB14" s="233"/>
      <c r="MOC14" s="233"/>
      <c r="MOD14" s="233"/>
      <c r="MOE14" s="233"/>
      <c r="MOF14" s="233"/>
      <c r="MOG14" s="233"/>
      <c r="MOH14" s="233"/>
      <c r="MOI14" s="233"/>
      <c r="MOJ14" s="233"/>
      <c r="MOK14" s="233"/>
      <c r="MOL14" s="233"/>
      <c r="MOM14" s="233"/>
      <c r="MON14" s="233"/>
      <c r="MOO14" s="233"/>
      <c r="MOP14" s="233"/>
      <c r="MOQ14" s="233"/>
      <c r="MOR14" s="233"/>
      <c r="MOS14" s="233"/>
      <c r="MOT14" s="233"/>
      <c r="MOU14" s="233"/>
      <c r="MOV14" s="233"/>
      <c r="MOW14" s="233"/>
      <c r="MOX14" s="233"/>
      <c r="MOY14" s="233"/>
      <c r="MOZ14" s="233"/>
      <c r="MPA14" s="233"/>
      <c r="MPB14" s="233"/>
      <c r="MPC14" s="233"/>
      <c r="MPD14" s="233"/>
      <c r="MPE14" s="233"/>
      <c r="MPF14" s="233"/>
      <c r="MPG14" s="233"/>
      <c r="MPH14" s="233"/>
      <c r="MPI14" s="233"/>
      <c r="MPJ14" s="233"/>
      <c r="MPK14" s="233"/>
      <c r="MPL14" s="233"/>
      <c r="MPM14" s="233"/>
      <c r="MPN14" s="233"/>
      <c r="MPO14" s="233"/>
      <c r="MPP14" s="233"/>
      <c r="MPQ14" s="233"/>
      <c r="MPR14" s="233"/>
      <c r="MPS14" s="233"/>
      <c r="MPT14" s="233"/>
      <c r="MPU14" s="233"/>
      <c r="MPV14" s="233"/>
      <c r="MPW14" s="233"/>
      <c r="MPX14" s="233"/>
      <c r="MPY14" s="233"/>
      <c r="MPZ14" s="233"/>
      <c r="MQA14" s="233"/>
      <c r="MQB14" s="233"/>
      <c r="MQC14" s="233"/>
      <c r="MQD14" s="233"/>
      <c r="MQE14" s="233"/>
      <c r="MQF14" s="233"/>
      <c r="MQG14" s="233"/>
      <c r="MQH14" s="233"/>
      <c r="MQI14" s="233"/>
      <c r="MQJ14" s="233"/>
      <c r="MQK14" s="233"/>
      <c r="MQL14" s="233"/>
      <c r="MQM14" s="233"/>
      <c r="MQN14" s="233"/>
      <c r="MQO14" s="233"/>
      <c r="MQP14" s="233"/>
      <c r="MQQ14" s="233"/>
      <c r="MQR14" s="233"/>
      <c r="MQS14" s="233"/>
      <c r="MQT14" s="233"/>
      <c r="MQU14" s="233"/>
      <c r="MQV14" s="233"/>
      <c r="MQW14" s="233"/>
      <c r="MQX14" s="233"/>
      <c r="MQY14" s="233"/>
      <c r="MQZ14" s="233"/>
      <c r="MRA14" s="233"/>
      <c r="MRB14" s="233"/>
      <c r="MRC14" s="233"/>
      <c r="MRD14" s="233"/>
      <c r="MRE14" s="233"/>
      <c r="MRF14" s="233"/>
      <c r="MRG14" s="233"/>
      <c r="MRH14" s="233"/>
      <c r="MRI14" s="233"/>
      <c r="MRJ14" s="233"/>
      <c r="MRK14" s="233"/>
      <c r="MRL14" s="233"/>
      <c r="MRM14" s="233"/>
      <c r="MRN14" s="233"/>
      <c r="MRO14" s="233"/>
      <c r="MRP14" s="233"/>
      <c r="MRQ14" s="233"/>
      <c r="MRR14" s="233"/>
      <c r="MRS14" s="233"/>
      <c r="MRT14" s="233"/>
      <c r="MRU14" s="233"/>
      <c r="MRV14" s="233"/>
      <c r="MRW14" s="233"/>
      <c r="MRX14" s="233"/>
      <c r="MRY14" s="233"/>
      <c r="MRZ14" s="233"/>
      <c r="MSA14" s="233"/>
      <c r="MSB14" s="233"/>
      <c r="MSC14" s="233"/>
      <c r="MSD14" s="233"/>
      <c r="MSE14" s="233"/>
      <c r="MSF14" s="233"/>
      <c r="MSG14" s="233"/>
      <c r="MSH14" s="233"/>
      <c r="MSI14" s="233"/>
      <c r="MSJ14" s="233"/>
      <c r="MSK14" s="233"/>
      <c r="MSL14" s="233"/>
      <c r="MSM14" s="233"/>
      <c r="MSN14" s="233"/>
      <c r="MSO14" s="233"/>
      <c r="MSP14" s="233"/>
      <c r="MSQ14" s="233"/>
      <c r="MSR14" s="233"/>
      <c r="MSS14" s="233"/>
      <c r="MST14" s="233"/>
      <c r="MSU14" s="233"/>
      <c r="MSV14" s="233"/>
      <c r="MSW14" s="233"/>
      <c r="MSX14" s="233"/>
      <c r="MSY14" s="233"/>
      <c r="MSZ14" s="233"/>
      <c r="MTA14" s="233"/>
      <c r="MTB14" s="233"/>
      <c r="MTC14" s="233"/>
      <c r="MTD14" s="233"/>
      <c r="MTE14" s="233"/>
      <c r="MTF14" s="233"/>
      <c r="MTG14" s="233"/>
      <c r="MTH14" s="233"/>
      <c r="MTI14" s="233"/>
      <c r="MTJ14" s="233"/>
      <c r="MTK14" s="233"/>
      <c r="MTL14" s="233"/>
      <c r="MTM14" s="233"/>
      <c r="MTN14" s="233"/>
      <c r="MTO14" s="233"/>
      <c r="MTP14" s="233"/>
      <c r="MTQ14" s="233"/>
      <c r="MTR14" s="233"/>
      <c r="MTS14" s="233"/>
      <c r="MTT14" s="233"/>
      <c r="MTU14" s="233"/>
      <c r="MTV14" s="233"/>
      <c r="MTW14" s="233"/>
      <c r="MTX14" s="233"/>
      <c r="MTY14" s="233"/>
      <c r="MTZ14" s="233"/>
      <c r="MUA14" s="233"/>
      <c r="MUB14" s="233"/>
      <c r="MUC14" s="233"/>
      <c r="MUD14" s="233"/>
      <c r="MUE14" s="233"/>
      <c r="MUF14" s="233"/>
      <c r="MUG14" s="233"/>
      <c r="MUH14" s="233"/>
      <c r="MUI14" s="233"/>
      <c r="MUJ14" s="233"/>
      <c r="MUK14" s="233"/>
      <c r="MUL14" s="233"/>
      <c r="MUM14" s="233"/>
      <c r="MUN14" s="233"/>
      <c r="MUO14" s="233"/>
      <c r="MUP14" s="233"/>
      <c r="MUQ14" s="233"/>
      <c r="MUR14" s="233"/>
      <c r="MUS14" s="233"/>
      <c r="MUT14" s="233"/>
      <c r="MUU14" s="233"/>
      <c r="MUV14" s="233"/>
      <c r="MUW14" s="233"/>
      <c r="MUX14" s="233"/>
      <c r="MUY14" s="233"/>
      <c r="MUZ14" s="233"/>
      <c r="MVA14" s="233"/>
      <c r="MVB14" s="233"/>
      <c r="MVC14" s="233"/>
      <c r="MVD14" s="233"/>
      <c r="MVE14" s="233"/>
      <c r="MVF14" s="233"/>
      <c r="MVG14" s="233"/>
      <c r="MVH14" s="233"/>
      <c r="MVI14" s="233"/>
      <c r="MVJ14" s="233"/>
      <c r="MVK14" s="233"/>
      <c r="MVL14" s="233"/>
      <c r="MVM14" s="233"/>
      <c r="MVN14" s="233"/>
      <c r="MVO14" s="233"/>
      <c r="MVP14" s="233"/>
      <c r="MVQ14" s="233"/>
      <c r="MVR14" s="233"/>
      <c r="MVS14" s="233"/>
      <c r="MVT14" s="233"/>
      <c r="MVU14" s="233"/>
      <c r="MVV14" s="233"/>
      <c r="MVW14" s="233"/>
      <c r="MVX14" s="233"/>
      <c r="MVY14" s="233"/>
      <c r="MVZ14" s="233"/>
      <c r="MWA14" s="233"/>
      <c r="MWB14" s="233"/>
      <c r="MWC14" s="233"/>
      <c r="MWD14" s="233"/>
      <c r="MWE14" s="233"/>
      <c r="MWF14" s="233"/>
      <c r="MWG14" s="233"/>
      <c r="MWH14" s="233"/>
      <c r="MWI14" s="233"/>
      <c r="MWJ14" s="233"/>
      <c r="MWK14" s="233"/>
      <c r="MWL14" s="233"/>
      <c r="MWM14" s="233"/>
      <c r="MWN14" s="233"/>
      <c r="MWO14" s="233"/>
      <c r="MWP14" s="233"/>
      <c r="MWQ14" s="233"/>
      <c r="MWR14" s="233"/>
      <c r="MWS14" s="233"/>
      <c r="MWT14" s="233"/>
      <c r="MWU14" s="233"/>
      <c r="MWV14" s="233"/>
      <c r="MWW14" s="233"/>
      <c r="MWX14" s="233"/>
      <c r="MWY14" s="233"/>
      <c r="MWZ14" s="233"/>
      <c r="MXA14" s="233"/>
      <c r="MXB14" s="233"/>
      <c r="MXC14" s="233"/>
      <c r="MXD14" s="233"/>
      <c r="MXE14" s="233"/>
      <c r="MXF14" s="233"/>
      <c r="MXG14" s="233"/>
      <c r="MXH14" s="233"/>
      <c r="MXI14" s="233"/>
      <c r="MXJ14" s="233"/>
      <c r="MXK14" s="233"/>
      <c r="MXL14" s="233"/>
      <c r="MXM14" s="233"/>
      <c r="MXN14" s="233"/>
      <c r="MXO14" s="233"/>
      <c r="MXP14" s="233"/>
      <c r="MXQ14" s="233"/>
      <c r="MXR14" s="233"/>
      <c r="MXS14" s="233"/>
      <c r="MXT14" s="233"/>
      <c r="MXU14" s="233"/>
      <c r="MXV14" s="233"/>
      <c r="MXW14" s="233"/>
      <c r="MXX14" s="233"/>
      <c r="MXY14" s="233"/>
      <c r="MXZ14" s="233"/>
      <c r="MYA14" s="233"/>
      <c r="MYB14" s="233"/>
      <c r="MYC14" s="233"/>
      <c r="MYD14" s="233"/>
      <c r="MYE14" s="233"/>
      <c r="MYF14" s="233"/>
      <c r="MYG14" s="233"/>
      <c r="MYH14" s="233"/>
      <c r="MYI14" s="233"/>
      <c r="MYJ14" s="233"/>
      <c r="MYK14" s="233"/>
      <c r="MYL14" s="233"/>
      <c r="MYM14" s="233"/>
      <c r="MYN14" s="233"/>
      <c r="MYO14" s="233"/>
      <c r="MYP14" s="233"/>
      <c r="MYQ14" s="233"/>
      <c r="MYR14" s="233"/>
      <c r="MYS14" s="233"/>
      <c r="MYT14" s="233"/>
      <c r="MYU14" s="233"/>
      <c r="MYV14" s="233"/>
      <c r="MYW14" s="233"/>
      <c r="MYX14" s="233"/>
      <c r="MYY14" s="233"/>
      <c r="MYZ14" s="233"/>
      <c r="MZA14" s="233"/>
      <c r="MZB14" s="233"/>
      <c r="MZC14" s="233"/>
      <c r="MZD14" s="233"/>
      <c r="MZE14" s="233"/>
      <c r="MZF14" s="233"/>
      <c r="MZG14" s="233"/>
      <c r="MZH14" s="233"/>
      <c r="MZI14" s="233"/>
      <c r="MZJ14" s="233"/>
      <c r="MZK14" s="233"/>
      <c r="MZL14" s="233"/>
      <c r="MZM14" s="233"/>
      <c r="MZN14" s="233"/>
      <c r="MZO14" s="233"/>
      <c r="MZP14" s="233"/>
      <c r="MZQ14" s="233"/>
      <c r="MZR14" s="233"/>
      <c r="MZS14" s="233"/>
      <c r="MZT14" s="233"/>
      <c r="MZU14" s="233"/>
      <c r="MZV14" s="233"/>
      <c r="MZW14" s="233"/>
      <c r="MZX14" s="233"/>
      <c r="MZY14" s="233"/>
      <c r="MZZ14" s="233"/>
      <c r="NAA14" s="233"/>
      <c r="NAB14" s="233"/>
      <c r="NAC14" s="233"/>
      <c r="NAD14" s="233"/>
      <c r="NAE14" s="233"/>
      <c r="NAF14" s="233"/>
      <c r="NAG14" s="233"/>
      <c r="NAH14" s="233"/>
      <c r="NAI14" s="233"/>
      <c r="NAJ14" s="233"/>
      <c r="NAK14" s="233"/>
      <c r="NAL14" s="233"/>
      <c r="NAM14" s="233"/>
      <c r="NAN14" s="233"/>
      <c r="NAO14" s="233"/>
      <c r="NAP14" s="233"/>
      <c r="NAQ14" s="233"/>
      <c r="NAR14" s="233"/>
      <c r="NAS14" s="233"/>
      <c r="NAT14" s="233"/>
      <c r="NAU14" s="233"/>
      <c r="NAV14" s="233"/>
      <c r="NAW14" s="233"/>
      <c r="NAX14" s="233"/>
      <c r="NAY14" s="233"/>
      <c r="NAZ14" s="233"/>
      <c r="NBA14" s="233"/>
      <c r="NBB14" s="233"/>
      <c r="NBC14" s="233"/>
      <c r="NBD14" s="233"/>
      <c r="NBE14" s="233"/>
      <c r="NBF14" s="233"/>
      <c r="NBG14" s="233"/>
      <c r="NBH14" s="233"/>
      <c r="NBI14" s="233"/>
      <c r="NBJ14" s="233"/>
      <c r="NBK14" s="233"/>
      <c r="NBL14" s="233"/>
      <c r="NBM14" s="233"/>
      <c r="NBN14" s="233"/>
      <c r="NBO14" s="233"/>
      <c r="NBP14" s="233"/>
      <c r="NBQ14" s="233"/>
      <c r="NBR14" s="233"/>
      <c r="NBS14" s="233"/>
      <c r="NBT14" s="233"/>
      <c r="NBU14" s="233"/>
      <c r="NBV14" s="233"/>
      <c r="NBW14" s="233"/>
      <c r="NBX14" s="233"/>
      <c r="NBY14" s="233"/>
      <c r="NBZ14" s="233"/>
      <c r="NCA14" s="233"/>
      <c r="NCB14" s="233"/>
      <c r="NCC14" s="233"/>
      <c r="NCD14" s="233"/>
      <c r="NCE14" s="233"/>
      <c r="NCF14" s="233"/>
      <c r="NCG14" s="233"/>
      <c r="NCH14" s="233"/>
      <c r="NCI14" s="233"/>
      <c r="NCJ14" s="233"/>
      <c r="NCK14" s="233"/>
      <c r="NCL14" s="233"/>
      <c r="NCM14" s="233"/>
      <c r="NCN14" s="233"/>
      <c r="NCO14" s="233"/>
      <c r="NCP14" s="233"/>
      <c r="NCQ14" s="233"/>
      <c r="NCR14" s="233"/>
      <c r="NCS14" s="233"/>
      <c r="NCT14" s="233"/>
      <c r="NCU14" s="233"/>
      <c r="NCV14" s="233"/>
      <c r="NCW14" s="233"/>
      <c r="NCX14" s="233"/>
      <c r="NCY14" s="233"/>
      <c r="NCZ14" s="233"/>
      <c r="NDA14" s="233"/>
      <c r="NDB14" s="233"/>
      <c r="NDC14" s="233"/>
      <c r="NDD14" s="233"/>
      <c r="NDE14" s="233"/>
      <c r="NDF14" s="233"/>
      <c r="NDG14" s="233"/>
      <c r="NDH14" s="233"/>
      <c r="NDI14" s="233"/>
      <c r="NDJ14" s="233"/>
      <c r="NDK14" s="233"/>
      <c r="NDL14" s="233"/>
      <c r="NDM14" s="233"/>
      <c r="NDN14" s="233"/>
      <c r="NDO14" s="233"/>
      <c r="NDP14" s="233"/>
      <c r="NDQ14" s="233"/>
      <c r="NDR14" s="233"/>
      <c r="NDS14" s="233"/>
      <c r="NDT14" s="233"/>
      <c r="NDU14" s="233"/>
      <c r="NDV14" s="233"/>
      <c r="NDW14" s="233"/>
      <c r="NDX14" s="233"/>
      <c r="NDY14" s="233"/>
      <c r="NDZ14" s="233"/>
      <c r="NEA14" s="233"/>
      <c r="NEB14" s="233"/>
      <c r="NEC14" s="233"/>
      <c r="NED14" s="233"/>
      <c r="NEE14" s="233"/>
      <c r="NEF14" s="233"/>
      <c r="NEG14" s="233"/>
      <c r="NEH14" s="233"/>
      <c r="NEI14" s="233"/>
      <c r="NEJ14" s="233"/>
      <c r="NEK14" s="233"/>
      <c r="NEL14" s="233"/>
      <c r="NEM14" s="233"/>
      <c r="NEN14" s="233"/>
      <c r="NEO14" s="233"/>
      <c r="NEP14" s="233"/>
      <c r="NEQ14" s="233"/>
      <c r="NER14" s="233"/>
      <c r="NES14" s="233"/>
      <c r="NET14" s="233"/>
      <c r="NEU14" s="233"/>
      <c r="NEV14" s="233"/>
      <c r="NEW14" s="233"/>
      <c r="NEX14" s="233"/>
      <c r="NEY14" s="233"/>
      <c r="NEZ14" s="233"/>
      <c r="NFA14" s="233"/>
      <c r="NFB14" s="233"/>
      <c r="NFC14" s="233"/>
      <c r="NFD14" s="233"/>
      <c r="NFE14" s="233"/>
      <c r="NFF14" s="233"/>
      <c r="NFG14" s="233"/>
      <c r="NFH14" s="233"/>
      <c r="NFI14" s="233"/>
      <c r="NFJ14" s="233"/>
      <c r="NFK14" s="233"/>
      <c r="NFL14" s="233"/>
      <c r="NFM14" s="233"/>
      <c r="NFN14" s="233"/>
      <c r="NFO14" s="233"/>
      <c r="NFP14" s="233"/>
      <c r="NFQ14" s="233"/>
      <c r="NFR14" s="233"/>
      <c r="NFS14" s="233"/>
      <c r="NFT14" s="233"/>
      <c r="NFU14" s="233"/>
      <c r="NFV14" s="233"/>
      <c r="NFW14" s="233"/>
      <c r="NFX14" s="233"/>
      <c r="NFY14" s="233"/>
      <c r="NFZ14" s="233"/>
      <c r="NGA14" s="233"/>
      <c r="NGB14" s="233"/>
      <c r="NGC14" s="233"/>
      <c r="NGD14" s="233"/>
      <c r="NGE14" s="233"/>
      <c r="NGF14" s="233"/>
      <c r="NGG14" s="233"/>
      <c r="NGH14" s="233"/>
      <c r="NGI14" s="233"/>
      <c r="NGJ14" s="233"/>
      <c r="NGK14" s="233"/>
      <c r="NGL14" s="233"/>
      <c r="NGM14" s="233"/>
      <c r="NGN14" s="233"/>
      <c r="NGO14" s="233"/>
      <c r="NGP14" s="233"/>
      <c r="NGQ14" s="233"/>
      <c r="NGR14" s="233"/>
      <c r="NGS14" s="233"/>
      <c r="NGT14" s="233"/>
      <c r="NGU14" s="233"/>
      <c r="NGV14" s="233"/>
      <c r="NGW14" s="233"/>
      <c r="NGX14" s="233"/>
      <c r="NGY14" s="233"/>
      <c r="NGZ14" s="233"/>
      <c r="NHA14" s="233"/>
      <c r="NHB14" s="233"/>
      <c r="NHC14" s="233"/>
      <c r="NHD14" s="233"/>
      <c r="NHE14" s="233"/>
      <c r="NHF14" s="233"/>
      <c r="NHG14" s="233"/>
      <c r="NHH14" s="233"/>
      <c r="NHI14" s="233"/>
      <c r="NHJ14" s="233"/>
      <c r="NHK14" s="233"/>
      <c r="NHL14" s="233"/>
      <c r="NHM14" s="233"/>
      <c r="NHN14" s="233"/>
      <c r="NHO14" s="233"/>
      <c r="NHP14" s="233"/>
      <c r="NHQ14" s="233"/>
      <c r="NHR14" s="233"/>
      <c r="NHS14" s="233"/>
      <c r="NHT14" s="233"/>
      <c r="NHU14" s="233"/>
      <c r="NHV14" s="233"/>
      <c r="NHW14" s="233"/>
      <c r="NHX14" s="233"/>
      <c r="NHY14" s="233"/>
      <c r="NHZ14" s="233"/>
      <c r="NIA14" s="233"/>
      <c r="NIB14" s="233"/>
      <c r="NIC14" s="233"/>
      <c r="NID14" s="233"/>
      <c r="NIE14" s="233"/>
      <c r="NIF14" s="233"/>
      <c r="NIG14" s="233"/>
      <c r="NIH14" s="233"/>
      <c r="NII14" s="233"/>
      <c r="NIJ14" s="233"/>
      <c r="NIK14" s="233"/>
      <c r="NIL14" s="233"/>
      <c r="NIM14" s="233"/>
      <c r="NIN14" s="233"/>
      <c r="NIO14" s="233"/>
      <c r="NIP14" s="233"/>
      <c r="NIQ14" s="233"/>
      <c r="NIR14" s="233"/>
      <c r="NIS14" s="233"/>
      <c r="NIT14" s="233"/>
      <c r="NIU14" s="233"/>
      <c r="NIV14" s="233"/>
      <c r="NIW14" s="233"/>
      <c r="NIX14" s="233"/>
      <c r="NIY14" s="233"/>
      <c r="NIZ14" s="233"/>
      <c r="NJA14" s="233"/>
      <c r="NJB14" s="233"/>
      <c r="NJC14" s="233"/>
      <c r="NJD14" s="233"/>
      <c r="NJE14" s="233"/>
      <c r="NJF14" s="233"/>
      <c r="NJG14" s="233"/>
      <c r="NJH14" s="233"/>
      <c r="NJI14" s="233"/>
      <c r="NJJ14" s="233"/>
      <c r="NJK14" s="233"/>
      <c r="NJL14" s="233"/>
      <c r="NJM14" s="233"/>
      <c r="NJN14" s="233"/>
      <c r="NJO14" s="233"/>
      <c r="NJP14" s="233"/>
      <c r="NJQ14" s="233"/>
      <c r="NJR14" s="233"/>
      <c r="NJS14" s="233"/>
      <c r="NJT14" s="233"/>
      <c r="NJU14" s="233"/>
      <c r="NJV14" s="233"/>
      <c r="NJW14" s="233"/>
      <c r="NJX14" s="233"/>
      <c r="NJY14" s="233"/>
      <c r="NJZ14" s="233"/>
      <c r="NKA14" s="233"/>
      <c r="NKB14" s="233"/>
      <c r="NKC14" s="233"/>
      <c r="NKD14" s="233"/>
      <c r="NKE14" s="233"/>
      <c r="NKF14" s="233"/>
      <c r="NKG14" s="233"/>
      <c r="NKH14" s="233"/>
      <c r="NKI14" s="233"/>
      <c r="NKJ14" s="233"/>
      <c r="NKK14" s="233"/>
      <c r="NKL14" s="233"/>
      <c r="NKM14" s="233"/>
      <c r="NKN14" s="233"/>
      <c r="NKO14" s="233"/>
      <c r="NKP14" s="233"/>
      <c r="NKQ14" s="233"/>
      <c r="NKR14" s="233"/>
      <c r="NKS14" s="233"/>
      <c r="NKT14" s="233"/>
      <c r="NKU14" s="233"/>
      <c r="NKV14" s="233"/>
      <c r="NKW14" s="233"/>
      <c r="NKX14" s="233"/>
      <c r="NKY14" s="233"/>
      <c r="NKZ14" s="233"/>
      <c r="NLA14" s="233"/>
      <c r="NLB14" s="233"/>
      <c r="NLC14" s="233"/>
      <c r="NLD14" s="233"/>
      <c r="NLE14" s="233"/>
      <c r="NLF14" s="233"/>
      <c r="NLG14" s="233"/>
      <c r="NLH14" s="233"/>
      <c r="NLI14" s="233"/>
      <c r="NLJ14" s="233"/>
      <c r="NLK14" s="233"/>
      <c r="NLL14" s="233"/>
      <c r="NLM14" s="233"/>
      <c r="NLN14" s="233"/>
      <c r="NLO14" s="233"/>
      <c r="NLP14" s="233"/>
      <c r="NLQ14" s="233"/>
      <c r="NLR14" s="233"/>
      <c r="NLS14" s="233"/>
      <c r="NLT14" s="233"/>
      <c r="NLU14" s="233"/>
      <c r="NLV14" s="233"/>
      <c r="NLW14" s="233"/>
      <c r="NLX14" s="233"/>
      <c r="NLY14" s="233"/>
      <c r="NLZ14" s="233"/>
      <c r="NMA14" s="233"/>
      <c r="NMB14" s="233"/>
      <c r="NMC14" s="233"/>
      <c r="NMD14" s="233"/>
      <c r="NME14" s="233"/>
      <c r="NMF14" s="233"/>
      <c r="NMG14" s="233"/>
      <c r="NMH14" s="233"/>
      <c r="NMI14" s="233"/>
      <c r="NMJ14" s="233"/>
      <c r="NMK14" s="233"/>
      <c r="NML14" s="233"/>
      <c r="NMM14" s="233"/>
      <c r="NMN14" s="233"/>
      <c r="NMO14" s="233"/>
      <c r="NMP14" s="233"/>
      <c r="NMQ14" s="233"/>
      <c r="NMR14" s="233"/>
      <c r="NMS14" s="233"/>
      <c r="NMT14" s="233"/>
      <c r="NMU14" s="233"/>
      <c r="NMV14" s="233"/>
      <c r="NMW14" s="233"/>
      <c r="NMX14" s="233"/>
      <c r="NMY14" s="233"/>
      <c r="NMZ14" s="233"/>
      <c r="NNA14" s="233"/>
      <c r="NNB14" s="233"/>
      <c r="NNC14" s="233"/>
      <c r="NND14" s="233"/>
      <c r="NNE14" s="233"/>
      <c r="NNF14" s="233"/>
      <c r="NNG14" s="233"/>
      <c r="NNH14" s="233"/>
      <c r="NNI14" s="233"/>
      <c r="NNJ14" s="233"/>
      <c r="NNK14" s="233"/>
      <c r="NNL14" s="233"/>
      <c r="NNM14" s="233"/>
      <c r="NNN14" s="233"/>
      <c r="NNO14" s="233"/>
      <c r="NNP14" s="233"/>
      <c r="NNQ14" s="233"/>
      <c r="NNR14" s="233"/>
      <c r="NNS14" s="233"/>
      <c r="NNT14" s="233"/>
      <c r="NNU14" s="233"/>
      <c r="NNV14" s="233"/>
      <c r="NNW14" s="233"/>
      <c r="NNX14" s="233"/>
      <c r="NNY14" s="233"/>
      <c r="NNZ14" s="233"/>
      <c r="NOA14" s="233"/>
      <c r="NOB14" s="233"/>
      <c r="NOC14" s="233"/>
      <c r="NOD14" s="233"/>
      <c r="NOE14" s="233"/>
      <c r="NOF14" s="233"/>
      <c r="NOG14" s="233"/>
      <c r="NOH14" s="233"/>
      <c r="NOI14" s="233"/>
      <c r="NOJ14" s="233"/>
      <c r="NOK14" s="233"/>
      <c r="NOL14" s="233"/>
      <c r="NOM14" s="233"/>
      <c r="NON14" s="233"/>
      <c r="NOO14" s="233"/>
      <c r="NOP14" s="233"/>
      <c r="NOQ14" s="233"/>
      <c r="NOR14" s="233"/>
      <c r="NOS14" s="233"/>
      <c r="NOT14" s="233"/>
      <c r="NOU14" s="233"/>
      <c r="NOV14" s="233"/>
      <c r="NOW14" s="233"/>
      <c r="NOX14" s="233"/>
      <c r="NOY14" s="233"/>
      <c r="NOZ14" s="233"/>
      <c r="NPA14" s="233"/>
      <c r="NPB14" s="233"/>
      <c r="NPC14" s="233"/>
      <c r="NPD14" s="233"/>
      <c r="NPE14" s="233"/>
      <c r="NPF14" s="233"/>
      <c r="NPG14" s="233"/>
      <c r="NPH14" s="233"/>
      <c r="NPI14" s="233"/>
      <c r="NPJ14" s="233"/>
      <c r="NPK14" s="233"/>
      <c r="NPL14" s="233"/>
      <c r="NPM14" s="233"/>
      <c r="NPN14" s="233"/>
      <c r="NPO14" s="233"/>
      <c r="NPP14" s="233"/>
      <c r="NPQ14" s="233"/>
      <c r="NPR14" s="233"/>
      <c r="NPS14" s="233"/>
      <c r="NPT14" s="233"/>
      <c r="NPU14" s="233"/>
      <c r="NPV14" s="233"/>
      <c r="NPW14" s="233"/>
      <c r="NPX14" s="233"/>
      <c r="NPY14" s="233"/>
      <c r="NPZ14" s="233"/>
      <c r="NQA14" s="233"/>
      <c r="NQB14" s="233"/>
      <c r="NQC14" s="233"/>
      <c r="NQD14" s="233"/>
      <c r="NQE14" s="233"/>
      <c r="NQF14" s="233"/>
      <c r="NQG14" s="233"/>
      <c r="NQH14" s="233"/>
      <c r="NQI14" s="233"/>
      <c r="NQJ14" s="233"/>
      <c r="NQK14" s="233"/>
      <c r="NQL14" s="233"/>
      <c r="NQM14" s="233"/>
      <c r="NQN14" s="233"/>
      <c r="NQO14" s="233"/>
      <c r="NQP14" s="233"/>
      <c r="NQQ14" s="233"/>
      <c r="NQR14" s="233"/>
      <c r="NQS14" s="233"/>
      <c r="NQT14" s="233"/>
      <c r="NQU14" s="233"/>
      <c r="NQV14" s="233"/>
      <c r="NQW14" s="233"/>
      <c r="NQX14" s="233"/>
      <c r="NQY14" s="233"/>
      <c r="NQZ14" s="233"/>
      <c r="NRA14" s="233"/>
      <c r="NRB14" s="233"/>
      <c r="NRC14" s="233"/>
      <c r="NRD14" s="233"/>
      <c r="NRE14" s="233"/>
      <c r="NRF14" s="233"/>
      <c r="NRG14" s="233"/>
      <c r="NRH14" s="233"/>
      <c r="NRI14" s="233"/>
      <c r="NRJ14" s="233"/>
      <c r="NRK14" s="233"/>
      <c r="NRL14" s="233"/>
      <c r="NRM14" s="233"/>
      <c r="NRN14" s="233"/>
      <c r="NRO14" s="233"/>
      <c r="NRP14" s="233"/>
      <c r="NRQ14" s="233"/>
      <c r="NRR14" s="233"/>
      <c r="NRS14" s="233"/>
      <c r="NRT14" s="233"/>
      <c r="NRU14" s="233"/>
      <c r="NRV14" s="233"/>
      <c r="NRW14" s="233"/>
      <c r="NRX14" s="233"/>
      <c r="NRY14" s="233"/>
      <c r="NRZ14" s="233"/>
      <c r="NSA14" s="233"/>
      <c r="NSB14" s="233"/>
      <c r="NSC14" s="233"/>
      <c r="NSD14" s="233"/>
      <c r="NSE14" s="233"/>
      <c r="NSF14" s="233"/>
      <c r="NSG14" s="233"/>
      <c r="NSH14" s="233"/>
      <c r="NSI14" s="233"/>
      <c r="NSJ14" s="233"/>
      <c r="NSK14" s="233"/>
      <c r="NSL14" s="233"/>
      <c r="NSM14" s="233"/>
      <c r="NSN14" s="233"/>
      <c r="NSO14" s="233"/>
      <c r="NSP14" s="233"/>
      <c r="NSQ14" s="233"/>
      <c r="NSR14" s="233"/>
      <c r="NSS14" s="233"/>
      <c r="NST14" s="233"/>
      <c r="NSU14" s="233"/>
      <c r="NSV14" s="233"/>
      <c r="NSW14" s="233"/>
      <c r="NSX14" s="233"/>
      <c r="NSY14" s="233"/>
      <c r="NSZ14" s="233"/>
      <c r="NTA14" s="233"/>
      <c r="NTB14" s="233"/>
      <c r="NTC14" s="233"/>
      <c r="NTD14" s="233"/>
      <c r="NTE14" s="233"/>
      <c r="NTF14" s="233"/>
      <c r="NTG14" s="233"/>
      <c r="NTH14" s="233"/>
      <c r="NTI14" s="233"/>
      <c r="NTJ14" s="233"/>
      <c r="NTK14" s="233"/>
      <c r="NTL14" s="233"/>
      <c r="NTM14" s="233"/>
      <c r="NTN14" s="233"/>
      <c r="NTO14" s="233"/>
      <c r="NTP14" s="233"/>
      <c r="NTQ14" s="233"/>
      <c r="NTR14" s="233"/>
      <c r="NTS14" s="233"/>
      <c r="NTT14" s="233"/>
      <c r="NTU14" s="233"/>
      <c r="NTV14" s="233"/>
      <c r="NTW14" s="233"/>
      <c r="NTX14" s="233"/>
      <c r="NTY14" s="233"/>
      <c r="NTZ14" s="233"/>
      <c r="NUA14" s="233"/>
      <c r="NUB14" s="233"/>
      <c r="NUC14" s="233"/>
      <c r="NUD14" s="233"/>
      <c r="NUE14" s="233"/>
      <c r="NUF14" s="233"/>
      <c r="NUG14" s="233"/>
      <c r="NUH14" s="233"/>
      <c r="NUI14" s="233"/>
      <c r="NUJ14" s="233"/>
      <c r="NUK14" s="233"/>
      <c r="NUL14" s="233"/>
      <c r="NUM14" s="233"/>
      <c r="NUN14" s="233"/>
      <c r="NUO14" s="233"/>
      <c r="NUP14" s="233"/>
      <c r="NUQ14" s="233"/>
      <c r="NUR14" s="233"/>
      <c r="NUS14" s="233"/>
      <c r="NUT14" s="233"/>
      <c r="NUU14" s="233"/>
      <c r="NUV14" s="233"/>
      <c r="NUW14" s="233"/>
      <c r="NUX14" s="233"/>
      <c r="NUY14" s="233"/>
      <c r="NUZ14" s="233"/>
      <c r="NVA14" s="233"/>
      <c r="NVB14" s="233"/>
      <c r="NVC14" s="233"/>
      <c r="NVD14" s="233"/>
      <c r="NVE14" s="233"/>
      <c r="NVF14" s="233"/>
      <c r="NVG14" s="233"/>
      <c r="NVH14" s="233"/>
      <c r="NVI14" s="233"/>
      <c r="NVJ14" s="233"/>
      <c r="NVK14" s="233"/>
      <c r="NVL14" s="233"/>
      <c r="NVM14" s="233"/>
      <c r="NVN14" s="233"/>
      <c r="NVO14" s="233"/>
      <c r="NVP14" s="233"/>
      <c r="NVQ14" s="233"/>
      <c r="NVR14" s="233"/>
      <c r="NVS14" s="233"/>
      <c r="NVT14" s="233"/>
      <c r="NVU14" s="233"/>
      <c r="NVV14" s="233"/>
      <c r="NVW14" s="233"/>
      <c r="NVX14" s="233"/>
      <c r="NVY14" s="233"/>
      <c r="NVZ14" s="233"/>
      <c r="NWA14" s="233"/>
      <c r="NWB14" s="233"/>
      <c r="NWC14" s="233"/>
      <c r="NWD14" s="233"/>
      <c r="NWE14" s="233"/>
      <c r="NWF14" s="233"/>
      <c r="NWG14" s="233"/>
      <c r="NWH14" s="233"/>
      <c r="NWI14" s="233"/>
      <c r="NWJ14" s="233"/>
      <c r="NWK14" s="233"/>
      <c r="NWL14" s="233"/>
      <c r="NWM14" s="233"/>
      <c r="NWN14" s="233"/>
      <c r="NWO14" s="233"/>
      <c r="NWP14" s="233"/>
      <c r="NWQ14" s="233"/>
      <c r="NWR14" s="233"/>
      <c r="NWS14" s="233"/>
      <c r="NWT14" s="233"/>
      <c r="NWU14" s="233"/>
      <c r="NWV14" s="233"/>
      <c r="NWW14" s="233"/>
      <c r="NWX14" s="233"/>
      <c r="NWY14" s="233"/>
      <c r="NWZ14" s="233"/>
      <c r="NXA14" s="233"/>
      <c r="NXB14" s="233"/>
      <c r="NXC14" s="233"/>
      <c r="NXD14" s="233"/>
      <c r="NXE14" s="233"/>
      <c r="NXF14" s="233"/>
      <c r="NXG14" s="233"/>
      <c r="NXH14" s="233"/>
      <c r="NXI14" s="233"/>
      <c r="NXJ14" s="233"/>
      <c r="NXK14" s="233"/>
      <c r="NXL14" s="233"/>
      <c r="NXM14" s="233"/>
      <c r="NXN14" s="233"/>
      <c r="NXO14" s="233"/>
      <c r="NXP14" s="233"/>
      <c r="NXQ14" s="233"/>
      <c r="NXR14" s="233"/>
      <c r="NXS14" s="233"/>
      <c r="NXT14" s="233"/>
      <c r="NXU14" s="233"/>
      <c r="NXV14" s="233"/>
      <c r="NXW14" s="233"/>
      <c r="NXX14" s="233"/>
      <c r="NXY14" s="233"/>
      <c r="NXZ14" s="233"/>
      <c r="NYA14" s="233"/>
      <c r="NYB14" s="233"/>
      <c r="NYC14" s="233"/>
      <c r="NYD14" s="233"/>
      <c r="NYE14" s="233"/>
      <c r="NYF14" s="233"/>
      <c r="NYG14" s="233"/>
      <c r="NYH14" s="233"/>
      <c r="NYI14" s="233"/>
      <c r="NYJ14" s="233"/>
      <c r="NYK14" s="233"/>
      <c r="NYL14" s="233"/>
      <c r="NYM14" s="233"/>
      <c r="NYN14" s="233"/>
      <c r="NYO14" s="233"/>
      <c r="NYP14" s="233"/>
      <c r="NYQ14" s="233"/>
      <c r="NYR14" s="233"/>
      <c r="NYS14" s="233"/>
      <c r="NYT14" s="233"/>
      <c r="NYU14" s="233"/>
      <c r="NYV14" s="233"/>
      <c r="NYW14" s="233"/>
      <c r="NYX14" s="233"/>
      <c r="NYY14" s="233"/>
      <c r="NYZ14" s="233"/>
      <c r="NZA14" s="233"/>
      <c r="NZB14" s="233"/>
      <c r="NZC14" s="233"/>
      <c r="NZD14" s="233"/>
      <c r="NZE14" s="233"/>
      <c r="NZF14" s="233"/>
      <c r="NZG14" s="233"/>
      <c r="NZH14" s="233"/>
      <c r="NZI14" s="233"/>
      <c r="NZJ14" s="233"/>
      <c r="NZK14" s="233"/>
      <c r="NZL14" s="233"/>
      <c r="NZM14" s="233"/>
      <c r="NZN14" s="233"/>
      <c r="NZO14" s="233"/>
      <c r="NZP14" s="233"/>
      <c r="NZQ14" s="233"/>
      <c r="NZR14" s="233"/>
      <c r="NZS14" s="233"/>
      <c r="NZT14" s="233"/>
      <c r="NZU14" s="233"/>
      <c r="NZV14" s="233"/>
      <c r="NZW14" s="233"/>
      <c r="NZX14" s="233"/>
      <c r="NZY14" s="233"/>
      <c r="NZZ14" s="233"/>
      <c r="OAA14" s="233"/>
      <c r="OAB14" s="233"/>
      <c r="OAC14" s="233"/>
      <c r="OAD14" s="233"/>
      <c r="OAE14" s="233"/>
      <c r="OAF14" s="233"/>
      <c r="OAG14" s="233"/>
      <c r="OAH14" s="233"/>
      <c r="OAI14" s="233"/>
      <c r="OAJ14" s="233"/>
      <c r="OAK14" s="233"/>
      <c r="OAL14" s="233"/>
      <c r="OAM14" s="233"/>
      <c r="OAN14" s="233"/>
      <c r="OAO14" s="233"/>
      <c r="OAP14" s="233"/>
      <c r="OAQ14" s="233"/>
      <c r="OAR14" s="233"/>
      <c r="OAS14" s="233"/>
      <c r="OAT14" s="233"/>
      <c r="OAU14" s="233"/>
      <c r="OAV14" s="233"/>
      <c r="OAW14" s="233"/>
      <c r="OAX14" s="233"/>
      <c r="OAY14" s="233"/>
      <c r="OAZ14" s="233"/>
      <c r="OBA14" s="233"/>
      <c r="OBB14" s="233"/>
      <c r="OBC14" s="233"/>
      <c r="OBD14" s="233"/>
      <c r="OBE14" s="233"/>
      <c r="OBF14" s="233"/>
      <c r="OBG14" s="233"/>
      <c r="OBH14" s="233"/>
      <c r="OBI14" s="233"/>
      <c r="OBJ14" s="233"/>
      <c r="OBK14" s="233"/>
      <c r="OBL14" s="233"/>
      <c r="OBM14" s="233"/>
      <c r="OBN14" s="233"/>
      <c r="OBO14" s="233"/>
      <c r="OBP14" s="233"/>
      <c r="OBQ14" s="233"/>
      <c r="OBR14" s="233"/>
      <c r="OBS14" s="233"/>
      <c r="OBT14" s="233"/>
      <c r="OBU14" s="233"/>
      <c r="OBV14" s="233"/>
      <c r="OBW14" s="233"/>
      <c r="OBX14" s="233"/>
      <c r="OBY14" s="233"/>
      <c r="OBZ14" s="233"/>
      <c r="OCA14" s="233"/>
      <c r="OCB14" s="233"/>
      <c r="OCC14" s="233"/>
      <c r="OCD14" s="233"/>
      <c r="OCE14" s="233"/>
      <c r="OCF14" s="233"/>
      <c r="OCG14" s="233"/>
      <c r="OCH14" s="233"/>
      <c r="OCI14" s="233"/>
      <c r="OCJ14" s="233"/>
      <c r="OCK14" s="233"/>
      <c r="OCL14" s="233"/>
      <c r="OCM14" s="233"/>
      <c r="OCN14" s="233"/>
      <c r="OCO14" s="233"/>
      <c r="OCP14" s="233"/>
      <c r="OCQ14" s="233"/>
      <c r="OCR14" s="233"/>
      <c r="OCS14" s="233"/>
      <c r="OCT14" s="233"/>
      <c r="OCU14" s="233"/>
      <c r="OCV14" s="233"/>
      <c r="OCW14" s="233"/>
      <c r="OCX14" s="233"/>
      <c r="OCY14" s="233"/>
      <c r="OCZ14" s="233"/>
      <c r="ODA14" s="233"/>
      <c r="ODB14" s="233"/>
      <c r="ODC14" s="233"/>
      <c r="ODD14" s="233"/>
      <c r="ODE14" s="233"/>
      <c r="ODF14" s="233"/>
      <c r="ODG14" s="233"/>
      <c r="ODH14" s="233"/>
      <c r="ODI14" s="233"/>
      <c r="ODJ14" s="233"/>
      <c r="ODK14" s="233"/>
      <c r="ODL14" s="233"/>
      <c r="ODM14" s="233"/>
      <c r="ODN14" s="233"/>
      <c r="ODO14" s="233"/>
      <c r="ODP14" s="233"/>
      <c r="ODQ14" s="233"/>
      <c r="ODR14" s="233"/>
      <c r="ODS14" s="233"/>
      <c r="ODT14" s="233"/>
      <c r="ODU14" s="233"/>
      <c r="ODV14" s="233"/>
      <c r="ODW14" s="233"/>
      <c r="ODX14" s="233"/>
      <c r="ODY14" s="233"/>
      <c r="ODZ14" s="233"/>
      <c r="OEA14" s="233"/>
      <c r="OEB14" s="233"/>
      <c r="OEC14" s="233"/>
      <c r="OED14" s="233"/>
      <c r="OEE14" s="233"/>
      <c r="OEF14" s="233"/>
      <c r="OEG14" s="233"/>
      <c r="OEH14" s="233"/>
      <c r="OEI14" s="233"/>
      <c r="OEJ14" s="233"/>
      <c r="OEK14" s="233"/>
      <c r="OEL14" s="233"/>
      <c r="OEM14" s="233"/>
      <c r="OEN14" s="233"/>
      <c r="OEO14" s="233"/>
      <c r="OEP14" s="233"/>
      <c r="OEQ14" s="233"/>
      <c r="OER14" s="233"/>
      <c r="OES14" s="233"/>
      <c r="OET14" s="233"/>
      <c r="OEU14" s="233"/>
      <c r="OEV14" s="233"/>
      <c r="OEW14" s="233"/>
      <c r="OEX14" s="233"/>
      <c r="OEY14" s="233"/>
      <c r="OEZ14" s="233"/>
      <c r="OFA14" s="233"/>
      <c r="OFB14" s="233"/>
      <c r="OFC14" s="233"/>
      <c r="OFD14" s="233"/>
      <c r="OFE14" s="233"/>
      <c r="OFF14" s="233"/>
      <c r="OFG14" s="233"/>
      <c r="OFH14" s="233"/>
      <c r="OFI14" s="233"/>
      <c r="OFJ14" s="233"/>
      <c r="OFK14" s="233"/>
      <c r="OFL14" s="233"/>
      <c r="OFM14" s="233"/>
      <c r="OFN14" s="233"/>
      <c r="OFO14" s="233"/>
      <c r="OFP14" s="233"/>
      <c r="OFQ14" s="233"/>
      <c r="OFR14" s="233"/>
      <c r="OFS14" s="233"/>
      <c r="OFT14" s="233"/>
      <c r="OFU14" s="233"/>
      <c r="OFV14" s="233"/>
      <c r="OFW14" s="233"/>
      <c r="OFX14" s="233"/>
      <c r="OFY14" s="233"/>
      <c r="OFZ14" s="233"/>
      <c r="OGA14" s="233"/>
      <c r="OGB14" s="233"/>
      <c r="OGC14" s="233"/>
      <c r="OGD14" s="233"/>
      <c r="OGE14" s="233"/>
      <c r="OGF14" s="233"/>
      <c r="OGG14" s="233"/>
      <c r="OGH14" s="233"/>
      <c r="OGI14" s="233"/>
      <c r="OGJ14" s="233"/>
      <c r="OGK14" s="233"/>
      <c r="OGL14" s="233"/>
      <c r="OGM14" s="233"/>
      <c r="OGN14" s="233"/>
      <c r="OGO14" s="233"/>
      <c r="OGP14" s="233"/>
      <c r="OGQ14" s="233"/>
      <c r="OGR14" s="233"/>
      <c r="OGS14" s="233"/>
      <c r="OGT14" s="233"/>
      <c r="OGU14" s="233"/>
      <c r="OGV14" s="233"/>
      <c r="OGW14" s="233"/>
      <c r="OGX14" s="233"/>
      <c r="OGY14" s="233"/>
      <c r="OGZ14" s="233"/>
      <c r="OHA14" s="233"/>
      <c r="OHB14" s="233"/>
      <c r="OHC14" s="233"/>
      <c r="OHD14" s="233"/>
      <c r="OHE14" s="233"/>
      <c r="OHF14" s="233"/>
      <c r="OHG14" s="233"/>
      <c r="OHH14" s="233"/>
      <c r="OHI14" s="233"/>
      <c r="OHJ14" s="233"/>
      <c r="OHK14" s="233"/>
      <c r="OHL14" s="233"/>
      <c r="OHM14" s="233"/>
      <c r="OHN14" s="233"/>
      <c r="OHO14" s="233"/>
      <c r="OHP14" s="233"/>
      <c r="OHQ14" s="233"/>
      <c r="OHR14" s="233"/>
      <c r="OHS14" s="233"/>
      <c r="OHT14" s="233"/>
      <c r="OHU14" s="233"/>
      <c r="OHV14" s="233"/>
      <c r="OHW14" s="233"/>
      <c r="OHX14" s="233"/>
      <c r="OHY14" s="233"/>
      <c r="OHZ14" s="233"/>
      <c r="OIA14" s="233"/>
      <c r="OIB14" s="233"/>
      <c r="OIC14" s="233"/>
      <c r="OID14" s="233"/>
      <c r="OIE14" s="233"/>
      <c r="OIF14" s="233"/>
      <c r="OIG14" s="233"/>
      <c r="OIH14" s="233"/>
      <c r="OII14" s="233"/>
      <c r="OIJ14" s="233"/>
      <c r="OIK14" s="233"/>
      <c r="OIL14" s="233"/>
      <c r="OIM14" s="233"/>
      <c r="OIN14" s="233"/>
      <c r="OIO14" s="233"/>
      <c r="OIP14" s="233"/>
      <c r="OIQ14" s="233"/>
      <c r="OIR14" s="233"/>
      <c r="OIS14" s="233"/>
      <c r="OIT14" s="233"/>
      <c r="OIU14" s="233"/>
      <c r="OIV14" s="233"/>
      <c r="OIW14" s="233"/>
      <c r="OIX14" s="233"/>
      <c r="OIY14" s="233"/>
      <c r="OIZ14" s="233"/>
      <c r="OJA14" s="233"/>
      <c r="OJB14" s="233"/>
      <c r="OJC14" s="233"/>
      <c r="OJD14" s="233"/>
      <c r="OJE14" s="233"/>
      <c r="OJF14" s="233"/>
      <c r="OJG14" s="233"/>
      <c r="OJH14" s="233"/>
      <c r="OJI14" s="233"/>
      <c r="OJJ14" s="233"/>
      <c r="OJK14" s="233"/>
      <c r="OJL14" s="233"/>
      <c r="OJM14" s="233"/>
      <c r="OJN14" s="233"/>
      <c r="OJO14" s="233"/>
      <c r="OJP14" s="233"/>
      <c r="OJQ14" s="233"/>
      <c r="OJR14" s="233"/>
      <c r="OJS14" s="233"/>
      <c r="OJT14" s="233"/>
      <c r="OJU14" s="233"/>
      <c r="OJV14" s="233"/>
      <c r="OJW14" s="233"/>
      <c r="OJX14" s="233"/>
      <c r="OJY14" s="233"/>
      <c r="OJZ14" s="233"/>
      <c r="OKA14" s="233"/>
      <c r="OKB14" s="233"/>
      <c r="OKC14" s="233"/>
      <c r="OKD14" s="233"/>
      <c r="OKE14" s="233"/>
      <c r="OKF14" s="233"/>
      <c r="OKG14" s="233"/>
      <c r="OKH14" s="233"/>
      <c r="OKI14" s="233"/>
      <c r="OKJ14" s="233"/>
      <c r="OKK14" s="233"/>
      <c r="OKL14" s="233"/>
      <c r="OKM14" s="233"/>
      <c r="OKN14" s="233"/>
      <c r="OKO14" s="233"/>
      <c r="OKP14" s="233"/>
      <c r="OKQ14" s="233"/>
      <c r="OKR14" s="233"/>
      <c r="OKS14" s="233"/>
      <c r="OKT14" s="233"/>
      <c r="OKU14" s="233"/>
      <c r="OKV14" s="233"/>
      <c r="OKW14" s="233"/>
      <c r="OKX14" s="233"/>
      <c r="OKY14" s="233"/>
      <c r="OKZ14" s="233"/>
      <c r="OLA14" s="233"/>
      <c r="OLB14" s="233"/>
      <c r="OLC14" s="233"/>
      <c r="OLD14" s="233"/>
      <c r="OLE14" s="233"/>
      <c r="OLF14" s="233"/>
      <c r="OLG14" s="233"/>
      <c r="OLH14" s="233"/>
      <c r="OLI14" s="233"/>
      <c r="OLJ14" s="233"/>
      <c r="OLK14" s="233"/>
      <c r="OLL14" s="233"/>
      <c r="OLM14" s="233"/>
      <c r="OLN14" s="233"/>
      <c r="OLO14" s="233"/>
      <c r="OLP14" s="233"/>
      <c r="OLQ14" s="233"/>
      <c r="OLR14" s="233"/>
      <c r="OLS14" s="233"/>
      <c r="OLT14" s="233"/>
      <c r="OLU14" s="233"/>
      <c r="OLV14" s="233"/>
      <c r="OLW14" s="233"/>
      <c r="OLX14" s="233"/>
      <c r="OLY14" s="233"/>
      <c r="OLZ14" s="233"/>
      <c r="OMA14" s="233"/>
      <c r="OMB14" s="233"/>
      <c r="OMC14" s="233"/>
      <c r="OMD14" s="233"/>
      <c r="OME14" s="233"/>
      <c r="OMF14" s="233"/>
      <c r="OMG14" s="233"/>
      <c r="OMH14" s="233"/>
      <c r="OMI14" s="233"/>
      <c r="OMJ14" s="233"/>
      <c r="OMK14" s="233"/>
      <c r="OML14" s="233"/>
      <c r="OMM14" s="233"/>
      <c r="OMN14" s="233"/>
      <c r="OMO14" s="233"/>
      <c r="OMP14" s="233"/>
      <c r="OMQ14" s="233"/>
      <c r="OMR14" s="233"/>
      <c r="OMS14" s="233"/>
      <c r="OMT14" s="233"/>
      <c r="OMU14" s="233"/>
      <c r="OMV14" s="233"/>
      <c r="OMW14" s="233"/>
      <c r="OMX14" s="233"/>
      <c r="OMY14" s="233"/>
      <c r="OMZ14" s="233"/>
      <c r="ONA14" s="233"/>
      <c r="ONB14" s="233"/>
      <c r="ONC14" s="233"/>
      <c r="OND14" s="233"/>
      <c r="ONE14" s="233"/>
      <c r="ONF14" s="233"/>
      <c r="ONG14" s="233"/>
      <c r="ONH14" s="233"/>
      <c r="ONI14" s="233"/>
      <c r="ONJ14" s="233"/>
      <c r="ONK14" s="233"/>
      <c r="ONL14" s="233"/>
      <c r="ONM14" s="233"/>
      <c r="ONN14" s="233"/>
      <c r="ONO14" s="233"/>
      <c r="ONP14" s="233"/>
      <c r="ONQ14" s="233"/>
      <c r="ONR14" s="233"/>
      <c r="ONS14" s="233"/>
      <c r="ONT14" s="233"/>
      <c r="ONU14" s="233"/>
      <c r="ONV14" s="233"/>
      <c r="ONW14" s="233"/>
      <c r="ONX14" s="233"/>
      <c r="ONY14" s="233"/>
      <c r="ONZ14" s="233"/>
      <c r="OOA14" s="233"/>
      <c r="OOB14" s="233"/>
      <c r="OOC14" s="233"/>
      <c r="OOD14" s="233"/>
      <c r="OOE14" s="233"/>
      <c r="OOF14" s="233"/>
      <c r="OOG14" s="233"/>
      <c r="OOH14" s="233"/>
      <c r="OOI14" s="233"/>
      <c r="OOJ14" s="233"/>
      <c r="OOK14" s="233"/>
      <c r="OOL14" s="233"/>
      <c r="OOM14" s="233"/>
      <c r="OON14" s="233"/>
      <c r="OOO14" s="233"/>
      <c r="OOP14" s="233"/>
      <c r="OOQ14" s="233"/>
      <c r="OOR14" s="233"/>
      <c r="OOS14" s="233"/>
      <c r="OOT14" s="233"/>
      <c r="OOU14" s="233"/>
      <c r="OOV14" s="233"/>
      <c r="OOW14" s="233"/>
      <c r="OOX14" s="233"/>
      <c r="OOY14" s="233"/>
      <c r="OOZ14" s="233"/>
      <c r="OPA14" s="233"/>
      <c r="OPB14" s="233"/>
      <c r="OPC14" s="233"/>
      <c r="OPD14" s="233"/>
      <c r="OPE14" s="233"/>
      <c r="OPF14" s="233"/>
      <c r="OPG14" s="233"/>
      <c r="OPH14" s="233"/>
      <c r="OPI14" s="233"/>
      <c r="OPJ14" s="233"/>
      <c r="OPK14" s="233"/>
      <c r="OPL14" s="233"/>
      <c r="OPM14" s="233"/>
      <c r="OPN14" s="233"/>
      <c r="OPO14" s="233"/>
      <c r="OPP14" s="233"/>
      <c r="OPQ14" s="233"/>
      <c r="OPR14" s="233"/>
      <c r="OPS14" s="233"/>
      <c r="OPT14" s="233"/>
      <c r="OPU14" s="233"/>
      <c r="OPV14" s="233"/>
      <c r="OPW14" s="233"/>
      <c r="OPX14" s="233"/>
      <c r="OPY14" s="233"/>
      <c r="OPZ14" s="233"/>
      <c r="OQA14" s="233"/>
      <c r="OQB14" s="233"/>
      <c r="OQC14" s="233"/>
      <c r="OQD14" s="233"/>
      <c r="OQE14" s="233"/>
      <c r="OQF14" s="233"/>
      <c r="OQG14" s="233"/>
      <c r="OQH14" s="233"/>
      <c r="OQI14" s="233"/>
      <c r="OQJ14" s="233"/>
      <c r="OQK14" s="233"/>
      <c r="OQL14" s="233"/>
      <c r="OQM14" s="233"/>
      <c r="OQN14" s="233"/>
      <c r="OQO14" s="233"/>
      <c r="OQP14" s="233"/>
      <c r="OQQ14" s="233"/>
      <c r="OQR14" s="233"/>
      <c r="OQS14" s="233"/>
      <c r="OQT14" s="233"/>
      <c r="OQU14" s="233"/>
      <c r="OQV14" s="233"/>
      <c r="OQW14" s="233"/>
      <c r="OQX14" s="233"/>
      <c r="OQY14" s="233"/>
      <c r="OQZ14" s="233"/>
      <c r="ORA14" s="233"/>
      <c r="ORB14" s="233"/>
      <c r="ORC14" s="233"/>
      <c r="ORD14" s="233"/>
      <c r="ORE14" s="233"/>
      <c r="ORF14" s="233"/>
      <c r="ORG14" s="233"/>
      <c r="ORH14" s="233"/>
      <c r="ORI14" s="233"/>
      <c r="ORJ14" s="233"/>
      <c r="ORK14" s="233"/>
      <c r="ORL14" s="233"/>
      <c r="ORM14" s="233"/>
      <c r="ORN14" s="233"/>
      <c r="ORO14" s="233"/>
      <c r="ORP14" s="233"/>
      <c r="ORQ14" s="233"/>
      <c r="ORR14" s="233"/>
      <c r="ORS14" s="233"/>
      <c r="ORT14" s="233"/>
      <c r="ORU14" s="233"/>
      <c r="ORV14" s="233"/>
      <c r="ORW14" s="233"/>
      <c r="ORX14" s="233"/>
      <c r="ORY14" s="233"/>
      <c r="ORZ14" s="233"/>
      <c r="OSA14" s="233"/>
      <c r="OSB14" s="233"/>
      <c r="OSC14" s="233"/>
      <c r="OSD14" s="233"/>
      <c r="OSE14" s="233"/>
      <c r="OSF14" s="233"/>
      <c r="OSG14" s="233"/>
      <c r="OSH14" s="233"/>
      <c r="OSI14" s="233"/>
      <c r="OSJ14" s="233"/>
      <c r="OSK14" s="233"/>
      <c r="OSL14" s="233"/>
      <c r="OSM14" s="233"/>
      <c r="OSN14" s="233"/>
      <c r="OSO14" s="233"/>
      <c r="OSP14" s="233"/>
      <c r="OSQ14" s="233"/>
      <c r="OSR14" s="233"/>
      <c r="OSS14" s="233"/>
      <c r="OST14" s="233"/>
      <c r="OSU14" s="233"/>
      <c r="OSV14" s="233"/>
      <c r="OSW14" s="233"/>
      <c r="OSX14" s="233"/>
      <c r="OSY14" s="233"/>
      <c r="OSZ14" s="233"/>
      <c r="OTA14" s="233"/>
      <c r="OTB14" s="233"/>
      <c r="OTC14" s="233"/>
      <c r="OTD14" s="233"/>
      <c r="OTE14" s="233"/>
      <c r="OTF14" s="233"/>
      <c r="OTG14" s="233"/>
      <c r="OTH14" s="233"/>
      <c r="OTI14" s="233"/>
      <c r="OTJ14" s="233"/>
      <c r="OTK14" s="233"/>
      <c r="OTL14" s="233"/>
      <c r="OTM14" s="233"/>
      <c r="OTN14" s="233"/>
      <c r="OTO14" s="233"/>
      <c r="OTP14" s="233"/>
      <c r="OTQ14" s="233"/>
      <c r="OTR14" s="233"/>
      <c r="OTS14" s="233"/>
      <c r="OTT14" s="233"/>
      <c r="OTU14" s="233"/>
      <c r="OTV14" s="233"/>
      <c r="OTW14" s="233"/>
      <c r="OTX14" s="233"/>
      <c r="OTY14" s="233"/>
      <c r="OTZ14" s="233"/>
      <c r="OUA14" s="233"/>
      <c r="OUB14" s="233"/>
      <c r="OUC14" s="233"/>
      <c r="OUD14" s="233"/>
      <c r="OUE14" s="233"/>
      <c r="OUF14" s="233"/>
      <c r="OUG14" s="233"/>
      <c r="OUH14" s="233"/>
      <c r="OUI14" s="233"/>
      <c r="OUJ14" s="233"/>
      <c r="OUK14" s="233"/>
      <c r="OUL14" s="233"/>
      <c r="OUM14" s="233"/>
      <c r="OUN14" s="233"/>
      <c r="OUO14" s="233"/>
      <c r="OUP14" s="233"/>
      <c r="OUQ14" s="233"/>
      <c r="OUR14" s="233"/>
      <c r="OUS14" s="233"/>
      <c r="OUT14" s="233"/>
      <c r="OUU14" s="233"/>
      <c r="OUV14" s="233"/>
      <c r="OUW14" s="233"/>
      <c r="OUX14" s="233"/>
      <c r="OUY14" s="233"/>
      <c r="OUZ14" s="233"/>
      <c r="OVA14" s="233"/>
      <c r="OVB14" s="233"/>
      <c r="OVC14" s="233"/>
      <c r="OVD14" s="233"/>
      <c r="OVE14" s="233"/>
      <c r="OVF14" s="233"/>
      <c r="OVG14" s="233"/>
      <c r="OVH14" s="233"/>
      <c r="OVI14" s="233"/>
      <c r="OVJ14" s="233"/>
      <c r="OVK14" s="233"/>
      <c r="OVL14" s="233"/>
      <c r="OVM14" s="233"/>
      <c r="OVN14" s="233"/>
      <c r="OVO14" s="233"/>
      <c r="OVP14" s="233"/>
      <c r="OVQ14" s="233"/>
      <c r="OVR14" s="233"/>
      <c r="OVS14" s="233"/>
      <c r="OVT14" s="233"/>
      <c r="OVU14" s="233"/>
      <c r="OVV14" s="233"/>
      <c r="OVW14" s="233"/>
      <c r="OVX14" s="233"/>
      <c r="OVY14" s="233"/>
      <c r="OVZ14" s="233"/>
      <c r="OWA14" s="233"/>
      <c r="OWB14" s="233"/>
      <c r="OWC14" s="233"/>
      <c r="OWD14" s="233"/>
      <c r="OWE14" s="233"/>
      <c r="OWF14" s="233"/>
      <c r="OWG14" s="233"/>
      <c r="OWH14" s="233"/>
      <c r="OWI14" s="233"/>
      <c r="OWJ14" s="233"/>
      <c r="OWK14" s="233"/>
      <c r="OWL14" s="233"/>
      <c r="OWM14" s="233"/>
      <c r="OWN14" s="233"/>
      <c r="OWO14" s="233"/>
      <c r="OWP14" s="233"/>
      <c r="OWQ14" s="233"/>
      <c r="OWR14" s="233"/>
      <c r="OWS14" s="233"/>
      <c r="OWT14" s="233"/>
      <c r="OWU14" s="233"/>
      <c r="OWV14" s="233"/>
      <c r="OWW14" s="233"/>
      <c r="OWX14" s="233"/>
      <c r="OWY14" s="233"/>
      <c r="OWZ14" s="233"/>
      <c r="OXA14" s="233"/>
      <c r="OXB14" s="233"/>
      <c r="OXC14" s="233"/>
      <c r="OXD14" s="233"/>
      <c r="OXE14" s="233"/>
      <c r="OXF14" s="233"/>
      <c r="OXG14" s="233"/>
      <c r="OXH14" s="233"/>
      <c r="OXI14" s="233"/>
      <c r="OXJ14" s="233"/>
      <c r="OXK14" s="233"/>
      <c r="OXL14" s="233"/>
      <c r="OXM14" s="233"/>
      <c r="OXN14" s="233"/>
      <c r="OXO14" s="233"/>
      <c r="OXP14" s="233"/>
      <c r="OXQ14" s="233"/>
      <c r="OXR14" s="233"/>
      <c r="OXS14" s="233"/>
      <c r="OXT14" s="233"/>
      <c r="OXU14" s="233"/>
      <c r="OXV14" s="233"/>
      <c r="OXW14" s="233"/>
      <c r="OXX14" s="233"/>
      <c r="OXY14" s="233"/>
      <c r="OXZ14" s="233"/>
      <c r="OYA14" s="233"/>
      <c r="OYB14" s="233"/>
      <c r="OYC14" s="233"/>
      <c r="OYD14" s="233"/>
      <c r="OYE14" s="233"/>
      <c r="OYF14" s="233"/>
      <c r="OYG14" s="233"/>
      <c r="OYH14" s="233"/>
      <c r="OYI14" s="233"/>
      <c r="OYJ14" s="233"/>
      <c r="OYK14" s="233"/>
      <c r="OYL14" s="233"/>
      <c r="OYM14" s="233"/>
      <c r="OYN14" s="233"/>
      <c r="OYO14" s="233"/>
      <c r="OYP14" s="233"/>
      <c r="OYQ14" s="233"/>
      <c r="OYR14" s="233"/>
      <c r="OYS14" s="233"/>
      <c r="OYT14" s="233"/>
      <c r="OYU14" s="233"/>
      <c r="OYV14" s="233"/>
      <c r="OYW14" s="233"/>
      <c r="OYX14" s="233"/>
      <c r="OYY14" s="233"/>
      <c r="OYZ14" s="233"/>
      <c r="OZA14" s="233"/>
      <c r="OZB14" s="233"/>
      <c r="OZC14" s="233"/>
      <c r="OZD14" s="233"/>
      <c r="OZE14" s="233"/>
      <c r="OZF14" s="233"/>
      <c r="OZG14" s="233"/>
      <c r="OZH14" s="233"/>
      <c r="OZI14" s="233"/>
      <c r="OZJ14" s="233"/>
      <c r="OZK14" s="233"/>
      <c r="OZL14" s="233"/>
      <c r="OZM14" s="233"/>
      <c r="OZN14" s="233"/>
      <c r="OZO14" s="233"/>
      <c r="OZP14" s="233"/>
      <c r="OZQ14" s="233"/>
      <c r="OZR14" s="233"/>
      <c r="OZS14" s="233"/>
      <c r="OZT14" s="233"/>
      <c r="OZU14" s="233"/>
      <c r="OZV14" s="233"/>
      <c r="OZW14" s="233"/>
      <c r="OZX14" s="233"/>
      <c r="OZY14" s="233"/>
      <c r="OZZ14" s="233"/>
      <c r="PAA14" s="233"/>
      <c r="PAB14" s="233"/>
      <c r="PAC14" s="233"/>
      <c r="PAD14" s="233"/>
      <c r="PAE14" s="233"/>
      <c r="PAF14" s="233"/>
      <c r="PAG14" s="233"/>
      <c r="PAH14" s="233"/>
      <c r="PAI14" s="233"/>
      <c r="PAJ14" s="233"/>
      <c r="PAK14" s="233"/>
      <c r="PAL14" s="233"/>
      <c r="PAM14" s="233"/>
      <c r="PAN14" s="233"/>
      <c r="PAO14" s="233"/>
      <c r="PAP14" s="233"/>
      <c r="PAQ14" s="233"/>
      <c r="PAR14" s="233"/>
      <c r="PAS14" s="233"/>
      <c r="PAT14" s="233"/>
      <c r="PAU14" s="233"/>
      <c r="PAV14" s="233"/>
      <c r="PAW14" s="233"/>
      <c r="PAX14" s="233"/>
      <c r="PAY14" s="233"/>
      <c r="PAZ14" s="233"/>
      <c r="PBA14" s="233"/>
      <c r="PBB14" s="233"/>
      <c r="PBC14" s="233"/>
      <c r="PBD14" s="233"/>
      <c r="PBE14" s="233"/>
      <c r="PBF14" s="233"/>
      <c r="PBG14" s="233"/>
      <c r="PBH14" s="233"/>
      <c r="PBI14" s="233"/>
      <c r="PBJ14" s="233"/>
      <c r="PBK14" s="233"/>
      <c r="PBL14" s="233"/>
      <c r="PBM14" s="233"/>
      <c r="PBN14" s="233"/>
      <c r="PBO14" s="233"/>
      <c r="PBP14" s="233"/>
      <c r="PBQ14" s="233"/>
      <c r="PBR14" s="233"/>
      <c r="PBS14" s="233"/>
      <c r="PBT14" s="233"/>
      <c r="PBU14" s="233"/>
      <c r="PBV14" s="233"/>
      <c r="PBW14" s="233"/>
      <c r="PBX14" s="233"/>
      <c r="PBY14" s="233"/>
      <c r="PBZ14" s="233"/>
      <c r="PCA14" s="233"/>
      <c r="PCB14" s="233"/>
      <c r="PCC14" s="233"/>
      <c r="PCD14" s="233"/>
      <c r="PCE14" s="233"/>
      <c r="PCF14" s="233"/>
      <c r="PCG14" s="233"/>
      <c r="PCH14" s="233"/>
      <c r="PCI14" s="233"/>
      <c r="PCJ14" s="233"/>
      <c r="PCK14" s="233"/>
      <c r="PCL14" s="233"/>
      <c r="PCM14" s="233"/>
      <c r="PCN14" s="233"/>
      <c r="PCO14" s="233"/>
      <c r="PCP14" s="233"/>
      <c r="PCQ14" s="233"/>
      <c r="PCR14" s="233"/>
      <c r="PCS14" s="233"/>
      <c r="PCT14" s="233"/>
      <c r="PCU14" s="233"/>
      <c r="PCV14" s="233"/>
      <c r="PCW14" s="233"/>
      <c r="PCX14" s="233"/>
      <c r="PCY14" s="233"/>
      <c r="PCZ14" s="233"/>
      <c r="PDA14" s="233"/>
      <c r="PDB14" s="233"/>
      <c r="PDC14" s="233"/>
      <c r="PDD14" s="233"/>
      <c r="PDE14" s="233"/>
      <c r="PDF14" s="233"/>
      <c r="PDG14" s="233"/>
      <c r="PDH14" s="233"/>
      <c r="PDI14" s="233"/>
      <c r="PDJ14" s="233"/>
      <c r="PDK14" s="233"/>
      <c r="PDL14" s="233"/>
      <c r="PDM14" s="233"/>
      <c r="PDN14" s="233"/>
      <c r="PDO14" s="233"/>
      <c r="PDP14" s="233"/>
      <c r="PDQ14" s="233"/>
      <c r="PDR14" s="233"/>
      <c r="PDS14" s="233"/>
      <c r="PDT14" s="233"/>
      <c r="PDU14" s="233"/>
      <c r="PDV14" s="233"/>
      <c r="PDW14" s="233"/>
      <c r="PDX14" s="233"/>
      <c r="PDY14" s="233"/>
      <c r="PDZ14" s="233"/>
      <c r="PEA14" s="233"/>
      <c r="PEB14" s="233"/>
      <c r="PEC14" s="233"/>
      <c r="PED14" s="233"/>
      <c r="PEE14" s="233"/>
      <c r="PEF14" s="233"/>
      <c r="PEG14" s="233"/>
      <c r="PEH14" s="233"/>
      <c r="PEI14" s="233"/>
      <c r="PEJ14" s="233"/>
      <c r="PEK14" s="233"/>
      <c r="PEL14" s="233"/>
      <c r="PEM14" s="233"/>
      <c r="PEN14" s="233"/>
      <c r="PEO14" s="233"/>
      <c r="PEP14" s="233"/>
      <c r="PEQ14" s="233"/>
      <c r="PER14" s="233"/>
      <c r="PES14" s="233"/>
      <c r="PET14" s="233"/>
      <c r="PEU14" s="233"/>
      <c r="PEV14" s="233"/>
      <c r="PEW14" s="233"/>
      <c r="PEX14" s="233"/>
      <c r="PEY14" s="233"/>
      <c r="PEZ14" s="233"/>
      <c r="PFA14" s="233"/>
      <c r="PFB14" s="233"/>
      <c r="PFC14" s="233"/>
      <c r="PFD14" s="233"/>
      <c r="PFE14" s="233"/>
      <c r="PFF14" s="233"/>
      <c r="PFG14" s="233"/>
      <c r="PFH14" s="233"/>
      <c r="PFI14" s="233"/>
      <c r="PFJ14" s="233"/>
      <c r="PFK14" s="233"/>
      <c r="PFL14" s="233"/>
      <c r="PFM14" s="233"/>
      <c r="PFN14" s="233"/>
      <c r="PFO14" s="233"/>
      <c r="PFP14" s="233"/>
      <c r="PFQ14" s="233"/>
      <c r="PFR14" s="233"/>
      <c r="PFS14" s="233"/>
      <c r="PFT14" s="233"/>
      <c r="PFU14" s="233"/>
      <c r="PFV14" s="233"/>
      <c r="PFW14" s="233"/>
      <c r="PFX14" s="233"/>
      <c r="PFY14" s="233"/>
      <c r="PFZ14" s="233"/>
      <c r="PGA14" s="233"/>
      <c r="PGB14" s="233"/>
      <c r="PGC14" s="233"/>
      <c r="PGD14" s="233"/>
      <c r="PGE14" s="233"/>
      <c r="PGF14" s="233"/>
      <c r="PGG14" s="233"/>
      <c r="PGH14" s="233"/>
      <c r="PGI14" s="233"/>
      <c r="PGJ14" s="233"/>
      <c r="PGK14" s="233"/>
      <c r="PGL14" s="233"/>
      <c r="PGM14" s="233"/>
      <c r="PGN14" s="233"/>
      <c r="PGO14" s="233"/>
      <c r="PGP14" s="233"/>
      <c r="PGQ14" s="233"/>
      <c r="PGR14" s="233"/>
      <c r="PGS14" s="233"/>
      <c r="PGT14" s="233"/>
      <c r="PGU14" s="233"/>
      <c r="PGV14" s="233"/>
      <c r="PGW14" s="233"/>
      <c r="PGX14" s="233"/>
      <c r="PGY14" s="233"/>
      <c r="PGZ14" s="233"/>
      <c r="PHA14" s="233"/>
      <c r="PHB14" s="233"/>
      <c r="PHC14" s="233"/>
      <c r="PHD14" s="233"/>
      <c r="PHE14" s="233"/>
      <c r="PHF14" s="233"/>
      <c r="PHG14" s="233"/>
      <c r="PHH14" s="233"/>
      <c r="PHI14" s="233"/>
      <c r="PHJ14" s="233"/>
      <c r="PHK14" s="233"/>
      <c r="PHL14" s="233"/>
      <c r="PHM14" s="233"/>
      <c r="PHN14" s="233"/>
      <c r="PHO14" s="233"/>
      <c r="PHP14" s="233"/>
      <c r="PHQ14" s="233"/>
      <c r="PHR14" s="233"/>
      <c r="PHS14" s="233"/>
      <c r="PHT14" s="233"/>
      <c r="PHU14" s="233"/>
      <c r="PHV14" s="233"/>
      <c r="PHW14" s="233"/>
      <c r="PHX14" s="233"/>
      <c r="PHY14" s="233"/>
      <c r="PHZ14" s="233"/>
      <c r="PIA14" s="233"/>
      <c r="PIB14" s="233"/>
      <c r="PIC14" s="233"/>
      <c r="PID14" s="233"/>
      <c r="PIE14" s="233"/>
      <c r="PIF14" s="233"/>
      <c r="PIG14" s="233"/>
      <c r="PIH14" s="233"/>
      <c r="PII14" s="233"/>
      <c r="PIJ14" s="233"/>
      <c r="PIK14" s="233"/>
      <c r="PIL14" s="233"/>
      <c r="PIM14" s="233"/>
      <c r="PIN14" s="233"/>
      <c r="PIO14" s="233"/>
      <c r="PIP14" s="233"/>
      <c r="PIQ14" s="233"/>
      <c r="PIR14" s="233"/>
      <c r="PIS14" s="233"/>
      <c r="PIT14" s="233"/>
      <c r="PIU14" s="233"/>
      <c r="PIV14" s="233"/>
      <c r="PIW14" s="233"/>
      <c r="PIX14" s="233"/>
      <c r="PIY14" s="233"/>
      <c r="PIZ14" s="233"/>
      <c r="PJA14" s="233"/>
      <c r="PJB14" s="233"/>
      <c r="PJC14" s="233"/>
      <c r="PJD14" s="233"/>
      <c r="PJE14" s="233"/>
      <c r="PJF14" s="233"/>
      <c r="PJG14" s="233"/>
      <c r="PJH14" s="233"/>
      <c r="PJI14" s="233"/>
      <c r="PJJ14" s="233"/>
      <c r="PJK14" s="233"/>
      <c r="PJL14" s="233"/>
      <c r="PJM14" s="233"/>
      <c r="PJN14" s="233"/>
      <c r="PJO14" s="233"/>
      <c r="PJP14" s="233"/>
      <c r="PJQ14" s="233"/>
      <c r="PJR14" s="233"/>
      <c r="PJS14" s="233"/>
      <c r="PJT14" s="233"/>
      <c r="PJU14" s="233"/>
      <c r="PJV14" s="233"/>
      <c r="PJW14" s="233"/>
      <c r="PJX14" s="233"/>
      <c r="PJY14" s="233"/>
      <c r="PJZ14" s="233"/>
      <c r="PKA14" s="233"/>
      <c r="PKB14" s="233"/>
      <c r="PKC14" s="233"/>
      <c r="PKD14" s="233"/>
      <c r="PKE14" s="233"/>
      <c r="PKF14" s="233"/>
      <c r="PKG14" s="233"/>
      <c r="PKH14" s="233"/>
      <c r="PKI14" s="233"/>
      <c r="PKJ14" s="233"/>
      <c r="PKK14" s="233"/>
      <c r="PKL14" s="233"/>
      <c r="PKM14" s="233"/>
      <c r="PKN14" s="233"/>
      <c r="PKO14" s="233"/>
      <c r="PKP14" s="233"/>
      <c r="PKQ14" s="233"/>
      <c r="PKR14" s="233"/>
      <c r="PKS14" s="233"/>
      <c r="PKT14" s="233"/>
      <c r="PKU14" s="233"/>
      <c r="PKV14" s="233"/>
      <c r="PKW14" s="233"/>
      <c r="PKX14" s="233"/>
      <c r="PKY14" s="233"/>
      <c r="PKZ14" s="233"/>
      <c r="PLA14" s="233"/>
      <c r="PLB14" s="233"/>
      <c r="PLC14" s="233"/>
      <c r="PLD14" s="233"/>
      <c r="PLE14" s="233"/>
      <c r="PLF14" s="233"/>
      <c r="PLG14" s="233"/>
      <c r="PLH14" s="233"/>
      <c r="PLI14" s="233"/>
      <c r="PLJ14" s="233"/>
      <c r="PLK14" s="233"/>
      <c r="PLL14" s="233"/>
      <c r="PLM14" s="233"/>
      <c r="PLN14" s="233"/>
      <c r="PLO14" s="233"/>
      <c r="PLP14" s="233"/>
      <c r="PLQ14" s="233"/>
      <c r="PLR14" s="233"/>
      <c r="PLS14" s="233"/>
      <c r="PLT14" s="233"/>
      <c r="PLU14" s="233"/>
      <c r="PLV14" s="233"/>
      <c r="PLW14" s="233"/>
      <c r="PLX14" s="233"/>
      <c r="PLY14" s="233"/>
      <c r="PLZ14" s="233"/>
      <c r="PMA14" s="233"/>
      <c r="PMB14" s="233"/>
      <c r="PMC14" s="233"/>
      <c r="PMD14" s="233"/>
      <c r="PME14" s="233"/>
      <c r="PMF14" s="233"/>
      <c r="PMG14" s="233"/>
      <c r="PMH14" s="233"/>
      <c r="PMI14" s="233"/>
      <c r="PMJ14" s="233"/>
      <c r="PMK14" s="233"/>
      <c r="PML14" s="233"/>
      <c r="PMM14" s="233"/>
      <c r="PMN14" s="233"/>
      <c r="PMO14" s="233"/>
      <c r="PMP14" s="233"/>
      <c r="PMQ14" s="233"/>
      <c r="PMR14" s="233"/>
      <c r="PMS14" s="233"/>
      <c r="PMT14" s="233"/>
      <c r="PMU14" s="233"/>
      <c r="PMV14" s="233"/>
      <c r="PMW14" s="233"/>
      <c r="PMX14" s="233"/>
      <c r="PMY14" s="233"/>
      <c r="PMZ14" s="233"/>
      <c r="PNA14" s="233"/>
      <c r="PNB14" s="233"/>
      <c r="PNC14" s="233"/>
      <c r="PND14" s="233"/>
      <c r="PNE14" s="233"/>
      <c r="PNF14" s="233"/>
      <c r="PNG14" s="233"/>
      <c r="PNH14" s="233"/>
      <c r="PNI14" s="233"/>
      <c r="PNJ14" s="233"/>
      <c r="PNK14" s="233"/>
      <c r="PNL14" s="233"/>
      <c r="PNM14" s="233"/>
      <c r="PNN14" s="233"/>
      <c r="PNO14" s="233"/>
      <c r="PNP14" s="233"/>
      <c r="PNQ14" s="233"/>
      <c r="PNR14" s="233"/>
      <c r="PNS14" s="233"/>
      <c r="PNT14" s="233"/>
      <c r="PNU14" s="233"/>
      <c r="PNV14" s="233"/>
      <c r="PNW14" s="233"/>
      <c r="PNX14" s="233"/>
      <c r="PNY14" s="233"/>
      <c r="PNZ14" s="233"/>
      <c r="POA14" s="233"/>
      <c r="POB14" s="233"/>
      <c r="POC14" s="233"/>
      <c r="POD14" s="233"/>
      <c r="POE14" s="233"/>
      <c r="POF14" s="233"/>
      <c r="POG14" s="233"/>
      <c r="POH14" s="233"/>
      <c r="POI14" s="233"/>
      <c r="POJ14" s="233"/>
      <c r="POK14" s="233"/>
      <c r="POL14" s="233"/>
      <c r="POM14" s="233"/>
      <c r="PON14" s="233"/>
      <c r="POO14" s="233"/>
      <c r="POP14" s="233"/>
      <c r="POQ14" s="233"/>
      <c r="POR14" s="233"/>
      <c r="POS14" s="233"/>
      <c r="POT14" s="233"/>
      <c r="POU14" s="233"/>
      <c r="POV14" s="233"/>
      <c r="POW14" s="233"/>
      <c r="POX14" s="233"/>
      <c r="POY14" s="233"/>
      <c r="POZ14" s="233"/>
      <c r="PPA14" s="233"/>
      <c r="PPB14" s="233"/>
      <c r="PPC14" s="233"/>
      <c r="PPD14" s="233"/>
      <c r="PPE14" s="233"/>
      <c r="PPF14" s="233"/>
      <c r="PPG14" s="233"/>
      <c r="PPH14" s="233"/>
      <c r="PPI14" s="233"/>
      <c r="PPJ14" s="233"/>
      <c r="PPK14" s="233"/>
      <c r="PPL14" s="233"/>
      <c r="PPM14" s="233"/>
      <c r="PPN14" s="233"/>
      <c r="PPO14" s="233"/>
      <c r="PPP14" s="233"/>
      <c r="PPQ14" s="233"/>
      <c r="PPR14" s="233"/>
      <c r="PPS14" s="233"/>
      <c r="PPT14" s="233"/>
      <c r="PPU14" s="233"/>
      <c r="PPV14" s="233"/>
      <c r="PPW14" s="233"/>
      <c r="PPX14" s="233"/>
      <c r="PPY14" s="233"/>
      <c r="PPZ14" s="233"/>
      <c r="PQA14" s="233"/>
      <c r="PQB14" s="233"/>
      <c r="PQC14" s="233"/>
      <c r="PQD14" s="233"/>
      <c r="PQE14" s="233"/>
      <c r="PQF14" s="233"/>
      <c r="PQG14" s="233"/>
      <c r="PQH14" s="233"/>
      <c r="PQI14" s="233"/>
      <c r="PQJ14" s="233"/>
      <c r="PQK14" s="233"/>
      <c r="PQL14" s="233"/>
      <c r="PQM14" s="233"/>
      <c r="PQN14" s="233"/>
      <c r="PQO14" s="233"/>
      <c r="PQP14" s="233"/>
      <c r="PQQ14" s="233"/>
      <c r="PQR14" s="233"/>
      <c r="PQS14" s="233"/>
      <c r="PQT14" s="233"/>
      <c r="PQU14" s="233"/>
      <c r="PQV14" s="233"/>
      <c r="PQW14" s="233"/>
      <c r="PQX14" s="233"/>
      <c r="PQY14" s="233"/>
      <c r="PQZ14" s="233"/>
      <c r="PRA14" s="233"/>
      <c r="PRB14" s="233"/>
      <c r="PRC14" s="233"/>
      <c r="PRD14" s="233"/>
      <c r="PRE14" s="233"/>
      <c r="PRF14" s="233"/>
      <c r="PRG14" s="233"/>
      <c r="PRH14" s="233"/>
      <c r="PRI14" s="233"/>
      <c r="PRJ14" s="233"/>
      <c r="PRK14" s="233"/>
      <c r="PRL14" s="233"/>
      <c r="PRM14" s="233"/>
      <c r="PRN14" s="233"/>
      <c r="PRO14" s="233"/>
      <c r="PRP14" s="233"/>
      <c r="PRQ14" s="233"/>
      <c r="PRR14" s="233"/>
      <c r="PRS14" s="233"/>
      <c r="PRT14" s="233"/>
      <c r="PRU14" s="233"/>
      <c r="PRV14" s="233"/>
      <c r="PRW14" s="233"/>
      <c r="PRX14" s="233"/>
      <c r="PRY14" s="233"/>
      <c r="PRZ14" s="233"/>
      <c r="PSA14" s="233"/>
      <c r="PSB14" s="233"/>
      <c r="PSC14" s="233"/>
      <c r="PSD14" s="233"/>
      <c r="PSE14" s="233"/>
      <c r="PSF14" s="233"/>
      <c r="PSG14" s="233"/>
      <c r="PSH14" s="233"/>
      <c r="PSI14" s="233"/>
      <c r="PSJ14" s="233"/>
      <c r="PSK14" s="233"/>
      <c r="PSL14" s="233"/>
      <c r="PSM14" s="233"/>
      <c r="PSN14" s="233"/>
      <c r="PSO14" s="233"/>
      <c r="PSP14" s="233"/>
      <c r="PSQ14" s="233"/>
      <c r="PSR14" s="233"/>
      <c r="PSS14" s="233"/>
      <c r="PST14" s="233"/>
      <c r="PSU14" s="233"/>
      <c r="PSV14" s="233"/>
      <c r="PSW14" s="233"/>
      <c r="PSX14" s="233"/>
      <c r="PSY14" s="233"/>
      <c r="PSZ14" s="233"/>
      <c r="PTA14" s="233"/>
      <c r="PTB14" s="233"/>
      <c r="PTC14" s="233"/>
      <c r="PTD14" s="233"/>
      <c r="PTE14" s="233"/>
      <c r="PTF14" s="233"/>
      <c r="PTG14" s="233"/>
      <c r="PTH14" s="233"/>
      <c r="PTI14" s="233"/>
      <c r="PTJ14" s="233"/>
      <c r="PTK14" s="233"/>
      <c r="PTL14" s="233"/>
      <c r="PTM14" s="233"/>
      <c r="PTN14" s="233"/>
      <c r="PTO14" s="233"/>
      <c r="PTP14" s="233"/>
      <c r="PTQ14" s="233"/>
      <c r="PTR14" s="233"/>
      <c r="PTS14" s="233"/>
      <c r="PTT14" s="233"/>
      <c r="PTU14" s="233"/>
      <c r="PTV14" s="233"/>
      <c r="PTW14" s="233"/>
      <c r="PTX14" s="233"/>
      <c r="PTY14" s="233"/>
      <c r="PTZ14" s="233"/>
      <c r="PUA14" s="233"/>
      <c r="PUB14" s="233"/>
      <c r="PUC14" s="233"/>
      <c r="PUD14" s="233"/>
      <c r="PUE14" s="233"/>
      <c r="PUF14" s="233"/>
      <c r="PUG14" s="233"/>
      <c r="PUH14" s="233"/>
      <c r="PUI14" s="233"/>
      <c r="PUJ14" s="233"/>
      <c r="PUK14" s="233"/>
      <c r="PUL14" s="233"/>
      <c r="PUM14" s="233"/>
      <c r="PUN14" s="233"/>
      <c r="PUO14" s="233"/>
      <c r="PUP14" s="233"/>
      <c r="PUQ14" s="233"/>
      <c r="PUR14" s="233"/>
      <c r="PUS14" s="233"/>
      <c r="PUT14" s="233"/>
      <c r="PUU14" s="233"/>
      <c r="PUV14" s="233"/>
      <c r="PUW14" s="233"/>
      <c r="PUX14" s="233"/>
      <c r="PUY14" s="233"/>
      <c r="PUZ14" s="233"/>
      <c r="PVA14" s="233"/>
      <c r="PVB14" s="233"/>
      <c r="PVC14" s="233"/>
      <c r="PVD14" s="233"/>
      <c r="PVE14" s="233"/>
      <c r="PVF14" s="233"/>
      <c r="PVG14" s="233"/>
      <c r="PVH14" s="233"/>
      <c r="PVI14" s="233"/>
      <c r="PVJ14" s="233"/>
      <c r="PVK14" s="233"/>
      <c r="PVL14" s="233"/>
      <c r="PVM14" s="233"/>
      <c r="PVN14" s="233"/>
      <c r="PVO14" s="233"/>
      <c r="PVP14" s="233"/>
      <c r="PVQ14" s="233"/>
      <c r="PVR14" s="233"/>
      <c r="PVS14" s="233"/>
      <c r="PVT14" s="233"/>
      <c r="PVU14" s="233"/>
      <c r="PVV14" s="233"/>
      <c r="PVW14" s="233"/>
      <c r="PVX14" s="233"/>
      <c r="PVY14" s="233"/>
      <c r="PVZ14" s="233"/>
      <c r="PWA14" s="233"/>
      <c r="PWB14" s="233"/>
      <c r="PWC14" s="233"/>
      <c r="PWD14" s="233"/>
      <c r="PWE14" s="233"/>
      <c r="PWF14" s="233"/>
      <c r="PWG14" s="233"/>
      <c r="PWH14" s="233"/>
      <c r="PWI14" s="233"/>
      <c r="PWJ14" s="233"/>
      <c r="PWK14" s="233"/>
      <c r="PWL14" s="233"/>
      <c r="PWM14" s="233"/>
      <c r="PWN14" s="233"/>
      <c r="PWO14" s="233"/>
      <c r="PWP14" s="233"/>
      <c r="PWQ14" s="233"/>
      <c r="PWR14" s="233"/>
      <c r="PWS14" s="233"/>
      <c r="PWT14" s="233"/>
      <c r="PWU14" s="233"/>
      <c r="PWV14" s="233"/>
      <c r="PWW14" s="233"/>
      <c r="PWX14" s="233"/>
      <c r="PWY14" s="233"/>
      <c r="PWZ14" s="233"/>
      <c r="PXA14" s="233"/>
      <c r="PXB14" s="233"/>
      <c r="PXC14" s="233"/>
      <c r="PXD14" s="233"/>
      <c r="PXE14" s="233"/>
      <c r="PXF14" s="233"/>
      <c r="PXG14" s="233"/>
      <c r="PXH14" s="233"/>
      <c r="PXI14" s="233"/>
      <c r="PXJ14" s="233"/>
      <c r="PXK14" s="233"/>
      <c r="PXL14" s="233"/>
      <c r="PXM14" s="233"/>
      <c r="PXN14" s="233"/>
      <c r="PXO14" s="233"/>
      <c r="PXP14" s="233"/>
      <c r="PXQ14" s="233"/>
      <c r="PXR14" s="233"/>
      <c r="PXS14" s="233"/>
      <c r="PXT14" s="233"/>
      <c r="PXU14" s="233"/>
      <c r="PXV14" s="233"/>
      <c r="PXW14" s="233"/>
      <c r="PXX14" s="233"/>
      <c r="PXY14" s="233"/>
      <c r="PXZ14" s="233"/>
      <c r="PYA14" s="233"/>
      <c r="PYB14" s="233"/>
      <c r="PYC14" s="233"/>
      <c r="PYD14" s="233"/>
      <c r="PYE14" s="233"/>
      <c r="PYF14" s="233"/>
      <c r="PYG14" s="233"/>
      <c r="PYH14" s="233"/>
      <c r="PYI14" s="233"/>
      <c r="PYJ14" s="233"/>
      <c r="PYK14" s="233"/>
      <c r="PYL14" s="233"/>
      <c r="PYM14" s="233"/>
      <c r="PYN14" s="233"/>
      <c r="PYO14" s="233"/>
      <c r="PYP14" s="233"/>
      <c r="PYQ14" s="233"/>
      <c r="PYR14" s="233"/>
      <c r="PYS14" s="233"/>
      <c r="PYT14" s="233"/>
      <c r="PYU14" s="233"/>
      <c r="PYV14" s="233"/>
      <c r="PYW14" s="233"/>
      <c r="PYX14" s="233"/>
      <c r="PYY14" s="233"/>
      <c r="PYZ14" s="233"/>
      <c r="PZA14" s="233"/>
      <c r="PZB14" s="233"/>
      <c r="PZC14" s="233"/>
      <c r="PZD14" s="233"/>
      <c r="PZE14" s="233"/>
      <c r="PZF14" s="233"/>
      <c r="PZG14" s="233"/>
      <c r="PZH14" s="233"/>
      <c r="PZI14" s="233"/>
      <c r="PZJ14" s="233"/>
      <c r="PZK14" s="233"/>
      <c r="PZL14" s="233"/>
      <c r="PZM14" s="233"/>
      <c r="PZN14" s="233"/>
      <c r="PZO14" s="233"/>
      <c r="PZP14" s="233"/>
      <c r="PZQ14" s="233"/>
      <c r="PZR14" s="233"/>
      <c r="PZS14" s="233"/>
      <c r="PZT14" s="233"/>
      <c r="PZU14" s="233"/>
      <c r="PZV14" s="233"/>
      <c r="PZW14" s="233"/>
      <c r="PZX14" s="233"/>
      <c r="PZY14" s="233"/>
      <c r="PZZ14" s="233"/>
      <c r="QAA14" s="233"/>
      <c r="QAB14" s="233"/>
      <c r="QAC14" s="233"/>
      <c r="QAD14" s="233"/>
      <c r="QAE14" s="233"/>
      <c r="QAF14" s="233"/>
      <c r="QAG14" s="233"/>
      <c r="QAH14" s="233"/>
      <c r="QAI14" s="233"/>
      <c r="QAJ14" s="233"/>
      <c r="QAK14" s="233"/>
      <c r="QAL14" s="233"/>
      <c r="QAM14" s="233"/>
      <c r="QAN14" s="233"/>
      <c r="QAO14" s="233"/>
      <c r="QAP14" s="233"/>
      <c r="QAQ14" s="233"/>
      <c r="QAR14" s="233"/>
      <c r="QAS14" s="233"/>
      <c r="QAT14" s="233"/>
      <c r="QAU14" s="233"/>
      <c r="QAV14" s="233"/>
      <c r="QAW14" s="233"/>
      <c r="QAX14" s="233"/>
      <c r="QAY14" s="233"/>
      <c r="QAZ14" s="233"/>
      <c r="QBA14" s="233"/>
      <c r="QBB14" s="233"/>
      <c r="QBC14" s="233"/>
      <c r="QBD14" s="233"/>
      <c r="QBE14" s="233"/>
      <c r="QBF14" s="233"/>
      <c r="QBG14" s="233"/>
      <c r="QBH14" s="233"/>
      <c r="QBI14" s="233"/>
      <c r="QBJ14" s="233"/>
      <c r="QBK14" s="233"/>
      <c r="QBL14" s="233"/>
      <c r="QBM14" s="233"/>
      <c r="QBN14" s="233"/>
      <c r="QBO14" s="233"/>
      <c r="QBP14" s="233"/>
      <c r="QBQ14" s="233"/>
      <c r="QBR14" s="233"/>
      <c r="QBS14" s="233"/>
      <c r="QBT14" s="233"/>
      <c r="QBU14" s="233"/>
      <c r="QBV14" s="233"/>
      <c r="QBW14" s="233"/>
      <c r="QBX14" s="233"/>
      <c r="QBY14" s="233"/>
      <c r="QBZ14" s="233"/>
      <c r="QCA14" s="233"/>
      <c r="QCB14" s="233"/>
      <c r="QCC14" s="233"/>
      <c r="QCD14" s="233"/>
      <c r="QCE14" s="233"/>
      <c r="QCF14" s="233"/>
      <c r="QCG14" s="233"/>
      <c r="QCH14" s="233"/>
      <c r="QCI14" s="233"/>
      <c r="QCJ14" s="233"/>
      <c r="QCK14" s="233"/>
      <c r="QCL14" s="233"/>
      <c r="QCM14" s="233"/>
      <c r="QCN14" s="233"/>
      <c r="QCO14" s="233"/>
      <c r="QCP14" s="233"/>
      <c r="QCQ14" s="233"/>
      <c r="QCR14" s="233"/>
      <c r="QCS14" s="233"/>
      <c r="QCT14" s="233"/>
      <c r="QCU14" s="233"/>
      <c r="QCV14" s="233"/>
      <c r="QCW14" s="233"/>
      <c r="QCX14" s="233"/>
      <c r="QCY14" s="233"/>
      <c r="QCZ14" s="233"/>
      <c r="QDA14" s="233"/>
      <c r="QDB14" s="233"/>
      <c r="QDC14" s="233"/>
      <c r="QDD14" s="233"/>
      <c r="QDE14" s="233"/>
      <c r="QDF14" s="233"/>
      <c r="QDG14" s="233"/>
      <c r="QDH14" s="233"/>
      <c r="QDI14" s="233"/>
      <c r="QDJ14" s="233"/>
      <c r="QDK14" s="233"/>
      <c r="QDL14" s="233"/>
      <c r="QDM14" s="233"/>
      <c r="QDN14" s="233"/>
      <c r="QDO14" s="233"/>
      <c r="QDP14" s="233"/>
      <c r="QDQ14" s="233"/>
      <c r="QDR14" s="233"/>
      <c r="QDS14" s="233"/>
      <c r="QDT14" s="233"/>
      <c r="QDU14" s="233"/>
      <c r="QDV14" s="233"/>
      <c r="QDW14" s="233"/>
      <c r="QDX14" s="233"/>
      <c r="QDY14" s="233"/>
      <c r="QDZ14" s="233"/>
      <c r="QEA14" s="233"/>
      <c r="QEB14" s="233"/>
      <c r="QEC14" s="233"/>
      <c r="QED14" s="233"/>
      <c r="QEE14" s="233"/>
      <c r="QEF14" s="233"/>
      <c r="QEG14" s="233"/>
      <c r="QEH14" s="233"/>
      <c r="QEI14" s="233"/>
      <c r="QEJ14" s="233"/>
      <c r="QEK14" s="233"/>
      <c r="QEL14" s="233"/>
      <c r="QEM14" s="233"/>
      <c r="QEN14" s="233"/>
      <c r="QEO14" s="233"/>
      <c r="QEP14" s="233"/>
      <c r="QEQ14" s="233"/>
      <c r="QER14" s="233"/>
      <c r="QES14" s="233"/>
      <c r="QET14" s="233"/>
      <c r="QEU14" s="233"/>
      <c r="QEV14" s="233"/>
      <c r="QEW14" s="233"/>
      <c r="QEX14" s="233"/>
      <c r="QEY14" s="233"/>
      <c r="QEZ14" s="233"/>
      <c r="QFA14" s="233"/>
      <c r="QFB14" s="233"/>
      <c r="QFC14" s="233"/>
      <c r="QFD14" s="233"/>
      <c r="QFE14" s="233"/>
      <c r="QFF14" s="233"/>
      <c r="QFG14" s="233"/>
      <c r="QFH14" s="233"/>
      <c r="QFI14" s="233"/>
      <c r="QFJ14" s="233"/>
      <c r="QFK14" s="233"/>
      <c r="QFL14" s="233"/>
      <c r="QFM14" s="233"/>
      <c r="QFN14" s="233"/>
      <c r="QFO14" s="233"/>
      <c r="QFP14" s="233"/>
      <c r="QFQ14" s="233"/>
      <c r="QFR14" s="233"/>
      <c r="QFS14" s="233"/>
      <c r="QFT14" s="233"/>
      <c r="QFU14" s="233"/>
      <c r="QFV14" s="233"/>
      <c r="QFW14" s="233"/>
      <c r="QFX14" s="233"/>
      <c r="QFY14" s="233"/>
      <c r="QFZ14" s="233"/>
      <c r="QGA14" s="233"/>
      <c r="QGB14" s="233"/>
      <c r="QGC14" s="233"/>
      <c r="QGD14" s="233"/>
      <c r="QGE14" s="233"/>
      <c r="QGF14" s="233"/>
      <c r="QGG14" s="233"/>
      <c r="QGH14" s="233"/>
      <c r="QGI14" s="233"/>
      <c r="QGJ14" s="233"/>
      <c r="QGK14" s="233"/>
      <c r="QGL14" s="233"/>
      <c r="QGM14" s="233"/>
      <c r="QGN14" s="233"/>
      <c r="QGO14" s="233"/>
      <c r="QGP14" s="233"/>
      <c r="QGQ14" s="233"/>
      <c r="QGR14" s="233"/>
      <c r="QGS14" s="233"/>
      <c r="QGT14" s="233"/>
      <c r="QGU14" s="233"/>
      <c r="QGV14" s="233"/>
      <c r="QGW14" s="233"/>
      <c r="QGX14" s="233"/>
      <c r="QGY14" s="233"/>
      <c r="QGZ14" s="233"/>
      <c r="QHA14" s="233"/>
      <c r="QHB14" s="233"/>
      <c r="QHC14" s="233"/>
      <c r="QHD14" s="233"/>
      <c r="QHE14" s="233"/>
      <c r="QHF14" s="233"/>
      <c r="QHG14" s="233"/>
      <c r="QHH14" s="233"/>
      <c r="QHI14" s="233"/>
      <c r="QHJ14" s="233"/>
      <c r="QHK14" s="233"/>
      <c r="QHL14" s="233"/>
      <c r="QHM14" s="233"/>
      <c r="QHN14" s="233"/>
      <c r="QHO14" s="233"/>
      <c r="QHP14" s="233"/>
      <c r="QHQ14" s="233"/>
      <c r="QHR14" s="233"/>
      <c r="QHS14" s="233"/>
      <c r="QHT14" s="233"/>
      <c r="QHU14" s="233"/>
      <c r="QHV14" s="233"/>
      <c r="QHW14" s="233"/>
      <c r="QHX14" s="233"/>
      <c r="QHY14" s="233"/>
      <c r="QHZ14" s="233"/>
      <c r="QIA14" s="233"/>
      <c r="QIB14" s="233"/>
      <c r="QIC14" s="233"/>
      <c r="QID14" s="233"/>
      <c r="QIE14" s="233"/>
      <c r="QIF14" s="233"/>
      <c r="QIG14" s="233"/>
      <c r="QIH14" s="233"/>
      <c r="QII14" s="233"/>
      <c r="QIJ14" s="233"/>
      <c r="QIK14" s="233"/>
      <c r="QIL14" s="233"/>
      <c r="QIM14" s="233"/>
      <c r="QIN14" s="233"/>
      <c r="QIO14" s="233"/>
      <c r="QIP14" s="233"/>
      <c r="QIQ14" s="233"/>
      <c r="QIR14" s="233"/>
      <c r="QIS14" s="233"/>
      <c r="QIT14" s="233"/>
      <c r="QIU14" s="233"/>
      <c r="QIV14" s="233"/>
      <c r="QIW14" s="233"/>
      <c r="QIX14" s="233"/>
      <c r="QIY14" s="233"/>
      <c r="QIZ14" s="233"/>
      <c r="QJA14" s="233"/>
      <c r="QJB14" s="233"/>
      <c r="QJC14" s="233"/>
      <c r="QJD14" s="233"/>
      <c r="QJE14" s="233"/>
      <c r="QJF14" s="233"/>
      <c r="QJG14" s="233"/>
      <c r="QJH14" s="233"/>
      <c r="QJI14" s="233"/>
      <c r="QJJ14" s="233"/>
      <c r="QJK14" s="233"/>
      <c r="QJL14" s="233"/>
      <c r="QJM14" s="233"/>
      <c r="QJN14" s="233"/>
      <c r="QJO14" s="233"/>
      <c r="QJP14" s="233"/>
      <c r="QJQ14" s="233"/>
      <c r="QJR14" s="233"/>
      <c r="QJS14" s="233"/>
      <c r="QJT14" s="233"/>
      <c r="QJU14" s="233"/>
      <c r="QJV14" s="233"/>
      <c r="QJW14" s="233"/>
      <c r="QJX14" s="233"/>
      <c r="QJY14" s="233"/>
      <c r="QJZ14" s="233"/>
      <c r="QKA14" s="233"/>
      <c r="QKB14" s="233"/>
      <c r="QKC14" s="233"/>
      <c r="QKD14" s="233"/>
      <c r="QKE14" s="233"/>
      <c r="QKF14" s="233"/>
      <c r="QKG14" s="233"/>
      <c r="QKH14" s="233"/>
      <c r="QKI14" s="233"/>
      <c r="QKJ14" s="233"/>
      <c r="QKK14" s="233"/>
      <c r="QKL14" s="233"/>
      <c r="QKM14" s="233"/>
      <c r="QKN14" s="233"/>
      <c r="QKO14" s="233"/>
      <c r="QKP14" s="233"/>
      <c r="QKQ14" s="233"/>
      <c r="QKR14" s="233"/>
      <c r="QKS14" s="233"/>
      <c r="QKT14" s="233"/>
      <c r="QKU14" s="233"/>
      <c r="QKV14" s="233"/>
      <c r="QKW14" s="233"/>
      <c r="QKX14" s="233"/>
      <c r="QKY14" s="233"/>
      <c r="QKZ14" s="233"/>
      <c r="QLA14" s="233"/>
      <c r="QLB14" s="233"/>
      <c r="QLC14" s="233"/>
      <c r="QLD14" s="233"/>
      <c r="QLE14" s="233"/>
      <c r="QLF14" s="233"/>
      <c r="QLG14" s="233"/>
      <c r="QLH14" s="233"/>
      <c r="QLI14" s="233"/>
      <c r="QLJ14" s="233"/>
      <c r="QLK14" s="233"/>
      <c r="QLL14" s="233"/>
      <c r="QLM14" s="233"/>
      <c r="QLN14" s="233"/>
      <c r="QLO14" s="233"/>
      <c r="QLP14" s="233"/>
      <c r="QLQ14" s="233"/>
      <c r="QLR14" s="233"/>
      <c r="QLS14" s="233"/>
      <c r="QLT14" s="233"/>
      <c r="QLU14" s="233"/>
      <c r="QLV14" s="233"/>
      <c r="QLW14" s="233"/>
      <c r="QLX14" s="233"/>
      <c r="QLY14" s="233"/>
      <c r="QLZ14" s="233"/>
      <c r="QMA14" s="233"/>
      <c r="QMB14" s="233"/>
      <c r="QMC14" s="233"/>
      <c r="QMD14" s="233"/>
      <c r="QME14" s="233"/>
      <c r="QMF14" s="233"/>
      <c r="QMG14" s="233"/>
      <c r="QMH14" s="233"/>
      <c r="QMI14" s="233"/>
      <c r="QMJ14" s="233"/>
      <c r="QMK14" s="233"/>
      <c r="QML14" s="233"/>
      <c r="QMM14" s="233"/>
      <c r="QMN14" s="233"/>
      <c r="QMO14" s="233"/>
      <c r="QMP14" s="233"/>
      <c r="QMQ14" s="233"/>
      <c r="QMR14" s="233"/>
      <c r="QMS14" s="233"/>
      <c r="QMT14" s="233"/>
      <c r="QMU14" s="233"/>
      <c r="QMV14" s="233"/>
      <c r="QMW14" s="233"/>
      <c r="QMX14" s="233"/>
      <c r="QMY14" s="233"/>
      <c r="QMZ14" s="233"/>
      <c r="QNA14" s="233"/>
      <c r="QNB14" s="233"/>
      <c r="QNC14" s="233"/>
      <c r="QND14" s="233"/>
      <c r="QNE14" s="233"/>
      <c r="QNF14" s="233"/>
      <c r="QNG14" s="233"/>
      <c r="QNH14" s="233"/>
      <c r="QNI14" s="233"/>
      <c r="QNJ14" s="233"/>
      <c r="QNK14" s="233"/>
      <c r="QNL14" s="233"/>
      <c r="QNM14" s="233"/>
      <c r="QNN14" s="233"/>
      <c r="QNO14" s="233"/>
      <c r="QNP14" s="233"/>
      <c r="QNQ14" s="233"/>
      <c r="QNR14" s="233"/>
      <c r="QNS14" s="233"/>
      <c r="QNT14" s="233"/>
      <c r="QNU14" s="233"/>
      <c r="QNV14" s="233"/>
      <c r="QNW14" s="233"/>
      <c r="QNX14" s="233"/>
      <c r="QNY14" s="233"/>
      <c r="QNZ14" s="233"/>
      <c r="QOA14" s="233"/>
      <c r="QOB14" s="233"/>
      <c r="QOC14" s="233"/>
      <c r="QOD14" s="233"/>
      <c r="QOE14" s="233"/>
      <c r="QOF14" s="233"/>
      <c r="QOG14" s="233"/>
      <c r="QOH14" s="233"/>
      <c r="QOI14" s="233"/>
      <c r="QOJ14" s="233"/>
      <c r="QOK14" s="233"/>
      <c r="QOL14" s="233"/>
      <c r="QOM14" s="233"/>
      <c r="QON14" s="233"/>
      <c r="QOO14" s="233"/>
      <c r="QOP14" s="233"/>
      <c r="QOQ14" s="233"/>
      <c r="QOR14" s="233"/>
      <c r="QOS14" s="233"/>
      <c r="QOT14" s="233"/>
      <c r="QOU14" s="233"/>
      <c r="QOV14" s="233"/>
      <c r="QOW14" s="233"/>
      <c r="QOX14" s="233"/>
      <c r="QOY14" s="233"/>
      <c r="QOZ14" s="233"/>
      <c r="QPA14" s="233"/>
      <c r="QPB14" s="233"/>
      <c r="QPC14" s="233"/>
      <c r="QPD14" s="233"/>
      <c r="QPE14" s="233"/>
      <c r="QPF14" s="233"/>
      <c r="QPG14" s="233"/>
      <c r="QPH14" s="233"/>
      <c r="QPI14" s="233"/>
      <c r="QPJ14" s="233"/>
      <c r="QPK14" s="233"/>
      <c r="QPL14" s="233"/>
      <c r="QPM14" s="233"/>
      <c r="QPN14" s="233"/>
      <c r="QPO14" s="233"/>
      <c r="QPP14" s="233"/>
      <c r="QPQ14" s="233"/>
      <c r="QPR14" s="233"/>
      <c r="QPS14" s="233"/>
      <c r="QPT14" s="233"/>
      <c r="QPU14" s="233"/>
      <c r="QPV14" s="233"/>
      <c r="QPW14" s="233"/>
      <c r="QPX14" s="233"/>
      <c r="QPY14" s="233"/>
      <c r="QPZ14" s="233"/>
      <c r="QQA14" s="233"/>
      <c r="QQB14" s="233"/>
      <c r="QQC14" s="233"/>
      <c r="QQD14" s="233"/>
      <c r="QQE14" s="233"/>
      <c r="QQF14" s="233"/>
      <c r="QQG14" s="233"/>
      <c r="QQH14" s="233"/>
      <c r="QQI14" s="233"/>
      <c r="QQJ14" s="233"/>
      <c r="QQK14" s="233"/>
      <c r="QQL14" s="233"/>
      <c r="QQM14" s="233"/>
      <c r="QQN14" s="233"/>
      <c r="QQO14" s="233"/>
      <c r="QQP14" s="233"/>
      <c r="QQQ14" s="233"/>
      <c r="QQR14" s="233"/>
      <c r="QQS14" s="233"/>
      <c r="QQT14" s="233"/>
      <c r="QQU14" s="233"/>
      <c r="QQV14" s="233"/>
      <c r="QQW14" s="233"/>
      <c r="QQX14" s="233"/>
      <c r="QQY14" s="233"/>
      <c r="QQZ14" s="233"/>
      <c r="QRA14" s="233"/>
      <c r="QRB14" s="233"/>
      <c r="QRC14" s="233"/>
      <c r="QRD14" s="233"/>
      <c r="QRE14" s="233"/>
      <c r="QRF14" s="233"/>
      <c r="QRG14" s="233"/>
      <c r="QRH14" s="233"/>
      <c r="QRI14" s="233"/>
      <c r="QRJ14" s="233"/>
      <c r="QRK14" s="233"/>
      <c r="QRL14" s="233"/>
      <c r="QRM14" s="233"/>
      <c r="QRN14" s="233"/>
      <c r="QRO14" s="233"/>
      <c r="QRP14" s="233"/>
      <c r="QRQ14" s="233"/>
      <c r="QRR14" s="233"/>
      <c r="QRS14" s="233"/>
      <c r="QRT14" s="233"/>
      <c r="QRU14" s="233"/>
      <c r="QRV14" s="233"/>
      <c r="QRW14" s="233"/>
      <c r="QRX14" s="233"/>
      <c r="QRY14" s="233"/>
      <c r="QRZ14" s="233"/>
      <c r="QSA14" s="233"/>
      <c r="QSB14" s="233"/>
      <c r="QSC14" s="233"/>
      <c r="QSD14" s="233"/>
      <c r="QSE14" s="233"/>
      <c r="QSF14" s="233"/>
      <c r="QSG14" s="233"/>
      <c r="QSH14" s="233"/>
      <c r="QSI14" s="233"/>
      <c r="QSJ14" s="233"/>
      <c r="QSK14" s="233"/>
      <c r="QSL14" s="233"/>
      <c r="QSM14" s="233"/>
      <c r="QSN14" s="233"/>
      <c r="QSO14" s="233"/>
      <c r="QSP14" s="233"/>
      <c r="QSQ14" s="233"/>
      <c r="QSR14" s="233"/>
      <c r="QSS14" s="233"/>
      <c r="QST14" s="233"/>
      <c r="QSU14" s="233"/>
      <c r="QSV14" s="233"/>
      <c r="QSW14" s="233"/>
      <c r="QSX14" s="233"/>
      <c r="QSY14" s="233"/>
      <c r="QSZ14" s="233"/>
      <c r="QTA14" s="233"/>
      <c r="QTB14" s="233"/>
      <c r="QTC14" s="233"/>
      <c r="QTD14" s="233"/>
      <c r="QTE14" s="233"/>
      <c r="QTF14" s="233"/>
      <c r="QTG14" s="233"/>
      <c r="QTH14" s="233"/>
      <c r="QTI14" s="233"/>
      <c r="QTJ14" s="233"/>
      <c r="QTK14" s="233"/>
      <c r="QTL14" s="233"/>
      <c r="QTM14" s="233"/>
      <c r="QTN14" s="233"/>
      <c r="QTO14" s="233"/>
      <c r="QTP14" s="233"/>
      <c r="QTQ14" s="233"/>
      <c r="QTR14" s="233"/>
      <c r="QTS14" s="233"/>
      <c r="QTT14" s="233"/>
      <c r="QTU14" s="233"/>
      <c r="QTV14" s="233"/>
      <c r="QTW14" s="233"/>
      <c r="QTX14" s="233"/>
      <c r="QTY14" s="233"/>
      <c r="QTZ14" s="233"/>
      <c r="QUA14" s="233"/>
      <c r="QUB14" s="233"/>
      <c r="QUC14" s="233"/>
      <c r="QUD14" s="233"/>
      <c r="QUE14" s="233"/>
      <c r="QUF14" s="233"/>
      <c r="QUG14" s="233"/>
      <c r="QUH14" s="233"/>
      <c r="QUI14" s="233"/>
      <c r="QUJ14" s="233"/>
      <c r="QUK14" s="233"/>
      <c r="QUL14" s="233"/>
      <c r="QUM14" s="233"/>
      <c r="QUN14" s="233"/>
      <c r="QUO14" s="233"/>
      <c r="QUP14" s="233"/>
      <c r="QUQ14" s="233"/>
      <c r="QUR14" s="233"/>
      <c r="QUS14" s="233"/>
      <c r="QUT14" s="233"/>
      <c r="QUU14" s="233"/>
      <c r="QUV14" s="233"/>
      <c r="QUW14" s="233"/>
      <c r="QUX14" s="233"/>
      <c r="QUY14" s="233"/>
      <c r="QUZ14" s="233"/>
      <c r="QVA14" s="233"/>
      <c r="QVB14" s="233"/>
      <c r="QVC14" s="233"/>
      <c r="QVD14" s="233"/>
      <c r="QVE14" s="233"/>
      <c r="QVF14" s="233"/>
      <c r="QVG14" s="233"/>
      <c r="QVH14" s="233"/>
      <c r="QVI14" s="233"/>
      <c r="QVJ14" s="233"/>
      <c r="QVK14" s="233"/>
      <c r="QVL14" s="233"/>
      <c r="QVM14" s="233"/>
      <c r="QVN14" s="233"/>
      <c r="QVO14" s="233"/>
      <c r="QVP14" s="233"/>
      <c r="QVQ14" s="233"/>
      <c r="QVR14" s="233"/>
      <c r="QVS14" s="233"/>
      <c r="QVT14" s="233"/>
      <c r="QVU14" s="233"/>
      <c r="QVV14" s="233"/>
      <c r="QVW14" s="233"/>
      <c r="QVX14" s="233"/>
      <c r="QVY14" s="233"/>
      <c r="QVZ14" s="233"/>
      <c r="QWA14" s="233"/>
      <c r="QWB14" s="233"/>
      <c r="QWC14" s="233"/>
      <c r="QWD14" s="233"/>
      <c r="QWE14" s="233"/>
      <c r="QWF14" s="233"/>
      <c r="QWG14" s="233"/>
      <c r="QWH14" s="233"/>
      <c r="QWI14" s="233"/>
      <c r="QWJ14" s="233"/>
      <c r="QWK14" s="233"/>
      <c r="QWL14" s="233"/>
      <c r="QWM14" s="233"/>
      <c r="QWN14" s="233"/>
      <c r="QWO14" s="233"/>
      <c r="QWP14" s="233"/>
      <c r="QWQ14" s="233"/>
      <c r="QWR14" s="233"/>
      <c r="QWS14" s="233"/>
      <c r="QWT14" s="233"/>
      <c r="QWU14" s="233"/>
      <c r="QWV14" s="233"/>
      <c r="QWW14" s="233"/>
      <c r="QWX14" s="233"/>
      <c r="QWY14" s="233"/>
      <c r="QWZ14" s="233"/>
      <c r="QXA14" s="233"/>
      <c r="QXB14" s="233"/>
      <c r="QXC14" s="233"/>
      <c r="QXD14" s="233"/>
      <c r="QXE14" s="233"/>
      <c r="QXF14" s="233"/>
      <c r="QXG14" s="233"/>
      <c r="QXH14" s="233"/>
      <c r="QXI14" s="233"/>
      <c r="QXJ14" s="233"/>
      <c r="QXK14" s="233"/>
      <c r="QXL14" s="233"/>
      <c r="QXM14" s="233"/>
      <c r="QXN14" s="233"/>
      <c r="QXO14" s="233"/>
      <c r="QXP14" s="233"/>
      <c r="QXQ14" s="233"/>
      <c r="QXR14" s="233"/>
      <c r="QXS14" s="233"/>
      <c r="QXT14" s="233"/>
      <c r="QXU14" s="233"/>
      <c r="QXV14" s="233"/>
      <c r="QXW14" s="233"/>
      <c r="QXX14" s="233"/>
      <c r="QXY14" s="233"/>
      <c r="QXZ14" s="233"/>
      <c r="QYA14" s="233"/>
      <c r="QYB14" s="233"/>
      <c r="QYC14" s="233"/>
      <c r="QYD14" s="233"/>
      <c r="QYE14" s="233"/>
      <c r="QYF14" s="233"/>
      <c r="QYG14" s="233"/>
      <c r="QYH14" s="233"/>
      <c r="QYI14" s="233"/>
      <c r="QYJ14" s="233"/>
      <c r="QYK14" s="233"/>
      <c r="QYL14" s="233"/>
      <c r="QYM14" s="233"/>
      <c r="QYN14" s="233"/>
      <c r="QYO14" s="233"/>
      <c r="QYP14" s="233"/>
      <c r="QYQ14" s="233"/>
      <c r="QYR14" s="233"/>
      <c r="QYS14" s="233"/>
      <c r="QYT14" s="233"/>
      <c r="QYU14" s="233"/>
      <c r="QYV14" s="233"/>
      <c r="QYW14" s="233"/>
      <c r="QYX14" s="233"/>
      <c r="QYY14" s="233"/>
      <c r="QYZ14" s="233"/>
      <c r="QZA14" s="233"/>
      <c r="QZB14" s="233"/>
      <c r="QZC14" s="233"/>
      <c r="QZD14" s="233"/>
      <c r="QZE14" s="233"/>
      <c r="QZF14" s="233"/>
      <c r="QZG14" s="233"/>
      <c r="QZH14" s="233"/>
      <c r="QZI14" s="233"/>
      <c r="QZJ14" s="233"/>
      <c r="QZK14" s="233"/>
      <c r="QZL14" s="233"/>
      <c r="QZM14" s="233"/>
      <c r="QZN14" s="233"/>
      <c r="QZO14" s="233"/>
      <c r="QZP14" s="233"/>
      <c r="QZQ14" s="233"/>
      <c r="QZR14" s="233"/>
      <c r="QZS14" s="233"/>
      <c r="QZT14" s="233"/>
      <c r="QZU14" s="233"/>
      <c r="QZV14" s="233"/>
      <c r="QZW14" s="233"/>
      <c r="QZX14" s="233"/>
      <c r="QZY14" s="233"/>
      <c r="QZZ14" s="233"/>
      <c r="RAA14" s="233"/>
      <c r="RAB14" s="233"/>
      <c r="RAC14" s="233"/>
      <c r="RAD14" s="233"/>
      <c r="RAE14" s="233"/>
      <c r="RAF14" s="233"/>
      <c r="RAG14" s="233"/>
      <c r="RAH14" s="233"/>
      <c r="RAI14" s="233"/>
      <c r="RAJ14" s="233"/>
      <c r="RAK14" s="233"/>
      <c r="RAL14" s="233"/>
      <c r="RAM14" s="233"/>
      <c r="RAN14" s="233"/>
      <c r="RAO14" s="233"/>
      <c r="RAP14" s="233"/>
      <c r="RAQ14" s="233"/>
      <c r="RAR14" s="233"/>
      <c r="RAS14" s="233"/>
      <c r="RAT14" s="233"/>
      <c r="RAU14" s="233"/>
      <c r="RAV14" s="233"/>
      <c r="RAW14" s="233"/>
      <c r="RAX14" s="233"/>
      <c r="RAY14" s="233"/>
      <c r="RAZ14" s="233"/>
      <c r="RBA14" s="233"/>
      <c r="RBB14" s="233"/>
      <c r="RBC14" s="233"/>
      <c r="RBD14" s="233"/>
      <c r="RBE14" s="233"/>
      <c r="RBF14" s="233"/>
      <c r="RBG14" s="233"/>
      <c r="RBH14" s="233"/>
      <c r="RBI14" s="233"/>
      <c r="RBJ14" s="233"/>
      <c r="RBK14" s="233"/>
      <c r="RBL14" s="233"/>
      <c r="RBM14" s="233"/>
      <c r="RBN14" s="233"/>
      <c r="RBO14" s="233"/>
      <c r="RBP14" s="233"/>
      <c r="RBQ14" s="233"/>
      <c r="RBR14" s="233"/>
      <c r="RBS14" s="233"/>
      <c r="RBT14" s="233"/>
      <c r="RBU14" s="233"/>
      <c r="RBV14" s="233"/>
      <c r="RBW14" s="233"/>
      <c r="RBX14" s="233"/>
      <c r="RBY14" s="233"/>
      <c r="RBZ14" s="233"/>
      <c r="RCA14" s="233"/>
      <c r="RCB14" s="233"/>
      <c r="RCC14" s="233"/>
      <c r="RCD14" s="233"/>
      <c r="RCE14" s="233"/>
      <c r="RCF14" s="233"/>
      <c r="RCG14" s="233"/>
      <c r="RCH14" s="233"/>
      <c r="RCI14" s="233"/>
      <c r="RCJ14" s="233"/>
      <c r="RCK14" s="233"/>
      <c r="RCL14" s="233"/>
      <c r="RCM14" s="233"/>
      <c r="RCN14" s="233"/>
      <c r="RCO14" s="233"/>
      <c r="RCP14" s="233"/>
      <c r="RCQ14" s="233"/>
      <c r="RCR14" s="233"/>
      <c r="RCS14" s="233"/>
      <c r="RCT14" s="233"/>
      <c r="RCU14" s="233"/>
      <c r="RCV14" s="233"/>
      <c r="RCW14" s="233"/>
      <c r="RCX14" s="233"/>
      <c r="RCY14" s="233"/>
      <c r="RCZ14" s="233"/>
      <c r="RDA14" s="233"/>
      <c r="RDB14" s="233"/>
      <c r="RDC14" s="233"/>
      <c r="RDD14" s="233"/>
      <c r="RDE14" s="233"/>
      <c r="RDF14" s="233"/>
      <c r="RDG14" s="233"/>
      <c r="RDH14" s="233"/>
      <c r="RDI14" s="233"/>
      <c r="RDJ14" s="233"/>
      <c r="RDK14" s="233"/>
      <c r="RDL14" s="233"/>
      <c r="RDM14" s="233"/>
      <c r="RDN14" s="233"/>
      <c r="RDO14" s="233"/>
      <c r="RDP14" s="233"/>
      <c r="RDQ14" s="233"/>
      <c r="RDR14" s="233"/>
      <c r="RDS14" s="233"/>
      <c r="RDT14" s="233"/>
      <c r="RDU14" s="233"/>
      <c r="RDV14" s="233"/>
      <c r="RDW14" s="233"/>
      <c r="RDX14" s="233"/>
      <c r="RDY14" s="233"/>
      <c r="RDZ14" s="233"/>
      <c r="REA14" s="233"/>
      <c r="REB14" s="233"/>
      <c r="REC14" s="233"/>
      <c r="RED14" s="233"/>
      <c r="REE14" s="233"/>
      <c r="REF14" s="233"/>
      <c r="REG14" s="233"/>
      <c r="REH14" s="233"/>
      <c r="REI14" s="233"/>
      <c r="REJ14" s="233"/>
      <c r="REK14" s="233"/>
      <c r="REL14" s="233"/>
      <c r="REM14" s="233"/>
      <c r="REN14" s="233"/>
      <c r="REO14" s="233"/>
      <c r="REP14" s="233"/>
      <c r="REQ14" s="233"/>
      <c r="RER14" s="233"/>
      <c r="RES14" s="233"/>
      <c r="RET14" s="233"/>
      <c r="REU14" s="233"/>
      <c r="REV14" s="233"/>
      <c r="REW14" s="233"/>
      <c r="REX14" s="233"/>
      <c r="REY14" s="233"/>
      <c r="REZ14" s="233"/>
      <c r="RFA14" s="233"/>
      <c r="RFB14" s="233"/>
      <c r="RFC14" s="233"/>
      <c r="RFD14" s="233"/>
      <c r="RFE14" s="233"/>
      <c r="RFF14" s="233"/>
      <c r="RFG14" s="233"/>
      <c r="RFH14" s="233"/>
      <c r="RFI14" s="233"/>
      <c r="RFJ14" s="233"/>
      <c r="RFK14" s="233"/>
      <c r="RFL14" s="233"/>
      <c r="RFM14" s="233"/>
      <c r="RFN14" s="233"/>
      <c r="RFO14" s="233"/>
      <c r="RFP14" s="233"/>
      <c r="RFQ14" s="233"/>
      <c r="RFR14" s="233"/>
      <c r="RFS14" s="233"/>
      <c r="RFT14" s="233"/>
      <c r="RFU14" s="233"/>
      <c r="RFV14" s="233"/>
      <c r="RFW14" s="233"/>
      <c r="RFX14" s="233"/>
      <c r="RFY14" s="233"/>
      <c r="RFZ14" s="233"/>
      <c r="RGA14" s="233"/>
      <c r="RGB14" s="233"/>
      <c r="RGC14" s="233"/>
      <c r="RGD14" s="233"/>
      <c r="RGE14" s="233"/>
      <c r="RGF14" s="233"/>
      <c r="RGG14" s="233"/>
      <c r="RGH14" s="233"/>
      <c r="RGI14" s="233"/>
      <c r="RGJ14" s="233"/>
      <c r="RGK14" s="233"/>
      <c r="RGL14" s="233"/>
      <c r="RGM14" s="233"/>
      <c r="RGN14" s="233"/>
      <c r="RGO14" s="233"/>
      <c r="RGP14" s="233"/>
      <c r="RGQ14" s="233"/>
      <c r="RGR14" s="233"/>
      <c r="RGS14" s="233"/>
      <c r="RGT14" s="233"/>
      <c r="RGU14" s="233"/>
      <c r="RGV14" s="233"/>
      <c r="RGW14" s="233"/>
      <c r="RGX14" s="233"/>
      <c r="RGY14" s="233"/>
      <c r="RGZ14" s="233"/>
      <c r="RHA14" s="233"/>
      <c r="RHB14" s="233"/>
      <c r="RHC14" s="233"/>
      <c r="RHD14" s="233"/>
      <c r="RHE14" s="233"/>
      <c r="RHF14" s="233"/>
      <c r="RHG14" s="233"/>
      <c r="RHH14" s="233"/>
      <c r="RHI14" s="233"/>
      <c r="RHJ14" s="233"/>
      <c r="RHK14" s="233"/>
      <c r="RHL14" s="233"/>
      <c r="RHM14" s="233"/>
      <c r="RHN14" s="233"/>
      <c r="RHO14" s="233"/>
      <c r="RHP14" s="233"/>
      <c r="RHQ14" s="233"/>
      <c r="RHR14" s="233"/>
      <c r="RHS14" s="233"/>
      <c r="RHT14" s="233"/>
      <c r="RHU14" s="233"/>
      <c r="RHV14" s="233"/>
      <c r="RHW14" s="233"/>
      <c r="RHX14" s="233"/>
      <c r="RHY14" s="233"/>
      <c r="RHZ14" s="233"/>
      <c r="RIA14" s="233"/>
      <c r="RIB14" s="233"/>
      <c r="RIC14" s="233"/>
      <c r="RID14" s="233"/>
      <c r="RIE14" s="233"/>
      <c r="RIF14" s="233"/>
      <c r="RIG14" s="233"/>
      <c r="RIH14" s="233"/>
      <c r="RII14" s="233"/>
      <c r="RIJ14" s="233"/>
      <c r="RIK14" s="233"/>
      <c r="RIL14" s="233"/>
      <c r="RIM14" s="233"/>
      <c r="RIN14" s="233"/>
      <c r="RIO14" s="233"/>
      <c r="RIP14" s="233"/>
      <c r="RIQ14" s="233"/>
      <c r="RIR14" s="233"/>
      <c r="RIS14" s="233"/>
      <c r="RIT14" s="233"/>
      <c r="RIU14" s="233"/>
      <c r="RIV14" s="233"/>
      <c r="RIW14" s="233"/>
      <c r="RIX14" s="233"/>
      <c r="RIY14" s="233"/>
      <c r="RIZ14" s="233"/>
      <c r="RJA14" s="233"/>
      <c r="RJB14" s="233"/>
      <c r="RJC14" s="233"/>
      <c r="RJD14" s="233"/>
      <c r="RJE14" s="233"/>
      <c r="RJF14" s="233"/>
      <c r="RJG14" s="233"/>
      <c r="RJH14" s="233"/>
      <c r="RJI14" s="233"/>
      <c r="RJJ14" s="233"/>
      <c r="RJK14" s="233"/>
      <c r="RJL14" s="233"/>
      <c r="RJM14" s="233"/>
      <c r="RJN14" s="233"/>
      <c r="RJO14" s="233"/>
      <c r="RJP14" s="233"/>
      <c r="RJQ14" s="233"/>
      <c r="RJR14" s="233"/>
      <c r="RJS14" s="233"/>
      <c r="RJT14" s="233"/>
      <c r="RJU14" s="233"/>
      <c r="RJV14" s="233"/>
      <c r="RJW14" s="233"/>
      <c r="RJX14" s="233"/>
      <c r="RJY14" s="233"/>
      <c r="RJZ14" s="233"/>
      <c r="RKA14" s="233"/>
      <c r="RKB14" s="233"/>
      <c r="RKC14" s="233"/>
      <c r="RKD14" s="233"/>
      <c r="RKE14" s="233"/>
      <c r="RKF14" s="233"/>
      <c r="RKG14" s="233"/>
      <c r="RKH14" s="233"/>
      <c r="RKI14" s="233"/>
      <c r="RKJ14" s="233"/>
      <c r="RKK14" s="233"/>
      <c r="RKL14" s="233"/>
      <c r="RKM14" s="233"/>
      <c r="RKN14" s="233"/>
      <c r="RKO14" s="233"/>
      <c r="RKP14" s="233"/>
      <c r="RKQ14" s="233"/>
      <c r="RKR14" s="233"/>
      <c r="RKS14" s="233"/>
      <c r="RKT14" s="233"/>
      <c r="RKU14" s="233"/>
      <c r="RKV14" s="233"/>
      <c r="RKW14" s="233"/>
      <c r="RKX14" s="233"/>
      <c r="RKY14" s="233"/>
      <c r="RKZ14" s="233"/>
      <c r="RLA14" s="233"/>
      <c r="RLB14" s="233"/>
      <c r="RLC14" s="233"/>
      <c r="RLD14" s="233"/>
      <c r="RLE14" s="233"/>
      <c r="RLF14" s="233"/>
      <c r="RLG14" s="233"/>
      <c r="RLH14" s="233"/>
      <c r="RLI14" s="233"/>
      <c r="RLJ14" s="233"/>
      <c r="RLK14" s="233"/>
      <c r="RLL14" s="233"/>
      <c r="RLM14" s="233"/>
      <c r="RLN14" s="233"/>
      <c r="RLO14" s="233"/>
      <c r="RLP14" s="233"/>
      <c r="RLQ14" s="233"/>
      <c r="RLR14" s="233"/>
      <c r="RLS14" s="233"/>
      <c r="RLT14" s="233"/>
      <c r="RLU14" s="233"/>
      <c r="RLV14" s="233"/>
      <c r="RLW14" s="233"/>
      <c r="RLX14" s="233"/>
      <c r="RLY14" s="233"/>
      <c r="RLZ14" s="233"/>
      <c r="RMA14" s="233"/>
      <c r="RMB14" s="233"/>
      <c r="RMC14" s="233"/>
      <c r="RMD14" s="233"/>
      <c r="RME14" s="233"/>
      <c r="RMF14" s="233"/>
      <c r="RMG14" s="233"/>
      <c r="RMH14" s="233"/>
      <c r="RMI14" s="233"/>
      <c r="RMJ14" s="233"/>
      <c r="RMK14" s="233"/>
      <c r="RML14" s="233"/>
      <c r="RMM14" s="233"/>
      <c r="RMN14" s="233"/>
      <c r="RMO14" s="233"/>
      <c r="RMP14" s="233"/>
      <c r="RMQ14" s="233"/>
      <c r="RMR14" s="233"/>
      <c r="RMS14" s="233"/>
      <c r="RMT14" s="233"/>
      <c r="RMU14" s="233"/>
      <c r="RMV14" s="233"/>
      <c r="RMW14" s="233"/>
      <c r="RMX14" s="233"/>
      <c r="RMY14" s="233"/>
      <c r="RMZ14" s="233"/>
      <c r="RNA14" s="233"/>
      <c r="RNB14" s="233"/>
      <c r="RNC14" s="233"/>
      <c r="RND14" s="233"/>
      <c r="RNE14" s="233"/>
      <c r="RNF14" s="233"/>
      <c r="RNG14" s="233"/>
      <c r="RNH14" s="233"/>
      <c r="RNI14" s="233"/>
      <c r="RNJ14" s="233"/>
      <c r="RNK14" s="233"/>
      <c r="RNL14" s="233"/>
      <c r="RNM14" s="233"/>
      <c r="RNN14" s="233"/>
      <c r="RNO14" s="233"/>
      <c r="RNP14" s="233"/>
      <c r="RNQ14" s="233"/>
      <c r="RNR14" s="233"/>
      <c r="RNS14" s="233"/>
      <c r="RNT14" s="233"/>
      <c r="RNU14" s="233"/>
      <c r="RNV14" s="233"/>
      <c r="RNW14" s="233"/>
      <c r="RNX14" s="233"/>
      <c r="RNY14" s="233"/>
      <c r="RNZ14" s="233"/>
      <c r="ROA14" s="233"/>
      <c r="ROB14" s="233"/>
      <c r="ROC14" s="233"/>
      <c r="ROD14" s="233"/>
      <c r="ROE14" s="233"/>
      <c r="ROF14" s="233"/>
      <c r="ROG14" s="233"/>
      <c r="ROH14" s="233"/>
      <c r="ROI14" s="233"/>
      <c r="ROJ14" s="233"/>
      <c r="ROK14" s="233"/>
      <c r="ROL14" s="233"/>
      <c r="ROM14" s="233"/>
      <c r="RON14" s="233"/>
      <c r="ROO14" s="233"/>
      <c r="ROP14" s="233"/>
      <c r="ROQ14" s="233"/>
      <c r="ROR14" s="233"/>
      <c r="ROS14" s="233"/>
      <c r="ROT14" s="233"/>
      <c r="ROU14" s="233"/>
      <c r="ROV14" s="233"/>
      <c r="ROW14" s="233"/>
      <c r="ROX14" s="233"/>
      <c r="ROY14" s="233"/>
      <c r="ROZ14" s="233"/>
      <c r="RPA14" s="233"/>
      <c r="RPB14" s="233"/>
      <c r="RPC14" s="233"/>
      <c r="RPD14" s="233"/>
      <c r="RPE14" s="233"/>
      <c r="RPF14" s="233"/>
      <c r="RPG14" s="233"/>
      <c r="RPH14" s="233"/>
      <c r="RPI14" s="233"/>
      <c r="RPJ14" s="233"/>
      <c r="RPK14" s="233"/>
      <c r="RPL14" s="233"/>
      <c r="RPM14" s="233"/>
      <c r="RPN14" s="233"/>
      <c r="RPO14" s="233"/>
      <c r="RPP14" s="233"/>
      <c r="RPQ14" s="233"/>
      <c r="RPR14" s="233"/>
      <c r="RPS14" s="233"/>
      <c r="RPT14" s="233"/>
      <c r="RPU14" s="233"/>
      <c r="RPV14" s="233"/>
      <c r="RPW14" s="233"/>
      <c r="RPX14" s="233"/>
      <c r="RPY14" s="233"/>
      <c r="RPZ14" s="233"/>
      <c r="RQA14" s="233"/>
      <c r="RQB14" s="233"/>
      <c r="RQC14" s="233"/>
      <c r="RQD14" s="233"/>
      <c r="RQE14" s="233"/>
      <c r="RQF14" s="233"/>
      <c r="RQG14" s="233"/>
      <c r="RQH14" s="233"/>
      <c r="RQI14" s="233"/>
      <c r="RQJ14" s="233"/>
      <c r="RQK14" s="233"/>
      <c r="RQL14" s="233"/>
      <c r="RQM14" s="233"/>
      <c r="RQN14" s="233"/>
      <c r="RQO14" s="233"/>
      <c r="RQP14" s="233"/>
      <c r="RQQ14" s="233"/>
      <c r="RQR14" s="233"/>
      <c r="RQS14" s="233"/>
      <c r="RQT14" s="233"/>
      <c r="RQU14" s="233"/>
      <c r="RQV14" s="233"/>
      <c r="RQW14" s="233"/>
      <c r="RQX14" s="233"/>
      <c r="RQY14" s="233"/>
      <c r="RQZ14" s="233"/>
      <c r="RRA14" s="233"/>
      <c r="RRB14" s="233"/>
      <c r="RRC14" s="233"/>
      <c r="RRD14" s="233"/>
      <c r="RRE14" s="233"/>
      <c r="RRF14" s="233"/>
      <c r="RRG14" s="233"/>
      <c r="RRH14" s="233"/>
      <c r="RRI14" s="233"/>
      <c r="RRJ14" s="233"/>
      <c r="RRK14" s="233"/>
      <c r="RRL14" s="233"/>
      <c r="RRM14" s="233"/>
      <c r="RRN14" s="233"/>
      <c r="RRO14" s="233"/>
      <c r="RRP14" s="233"/>
      <c r="RRQ14" s="233"/>
      <c r="RRR14" s="233"/>
      <c r="RRS14" s="233"/>
      <c r="RRT14" s="233"/>
      <c r="RRU14" s="233"/>
      <c r="RRV14" s="233"/>
      <c r="RRW14" s="233"/>
      <c r="RRX14" s="233"/>
      <c r="RRY14" s="233"/>
      <c r="RRZ14" s="233"/>
      <c r="RSA14" s="233"/>
      <c r="RSB14" s="233"/>
      <c r="RSC14" s="233"/>
      <c r="RSD14" s="233"/>
      <c r="RSE14" s="233"/>
      <c r="RSF14" s="233"/>
      <c r="RSG14" s="233"/>
      <c r="RSH14" s="233"/>
      <c r="RSI14" s="233"/>
      <c r="RSJ14" s="233"/>
      <c r="RSK14" s="233"/>
      <c r="RSL14" s="233"/>
      <c r="RSM14" s="233"/>
      <c r="RSN14" s="233"/>
      <c r="RSO14" s="233"/>
      <c r="RSP14" s="233"/>
      <c r="RSQ14" s="233"/>
      <c r="RSR14" s="233"/>
      <c r="RSS14" s="233"/>
      <c r="RST14" s="233"/>
      <c r="RSU14" s="233"/>
      <c r="RSV14" s="233"/>
      <c r="RSW14" s="233"/>
      <c r="RSX14" s="233"/>
      <c r="RSY14" s="233"/>
      <c r="RSZ14" s="233"/>
      <c r="RTA14" s="233"/>
      <c r="RTB14" s="233"/>
      <c r="RTC14" s="233"/>
      <c r="RTD14" s="233"/>
      <c r="RTE14" s="233"/>
      <c r="RTF14" s="233"/>
      <c r="RTG14" s="233"/>
      <c r="RTH14" s="233"/>
      <c r="RTI14" s="233"/>
      <c r="RTJ14" s="233"/>
      <c r="RTK14" s="233"/>
      <c r="RTL14" s="233"/>
      <c r="RTM14" s="233"/>
      <c r="RTN14" s="233"/>
      <c r="RTO14" s="233"/>
      <c r="RTP14" s="233"/>
      <c r="RTQ14" s="233"/>
      <c r="RTR14" s="233"/>
      <c r="RTS14" s="233"/>
      <c r="RTT14" s="233"/>
      <c r="RTU14" s="233"/>
      <c r="RTV14" s="233"/>
      <c r="RTW14" s="233"/>
      <c r="RTX14" s="233"/>
      <c r="RTY14" s="233"/>
      <c r="RTZ14" s="233"/>
      <c r="RUA14" s="233"/>
      <c r="RUB14" s="233"/>
      <c r="RUC14" s="233"/>
      <c r="RUD14" s="233"/>
      <c r="RUE14" s="233"/>
      <c r="RUF14" s="233"/>
      <c r="RUG14" s="233"/>
      <c r="RUH14" s="233"/>
      <c r="RUI14" s="233"/>
      <c r="RUJ14" s="233"/>
      <c r="RUK14" s="233"/>
      <c r="RUL14" s="233"/>
      <c r="RUM14" s="233"/>
      <c r="RUN14" s="233"/>
      <c r="RUO14" s="233"/>
      <c r="RUP14" s="233"/>
      <c r="RUQ14" s="233"/>
      <c r="RUR14" s="233"/>
      <c r="RUS14" s="233"/>
      <c r="RUT14" s="233"/>
      <c r="RUU14" s="233"/>
      <c r="RUV14" s="233"/>
      <c r="RUW14" s="233"/>
      <c r="RUX14" s="233"/>
      <c r="RUY14" s="233"/>
      <c r="RUZ14" s="233"/>
      <c r="RVA14" s="233"/>
      <c r="RVB14" s="233"/>
      <c r="RVC14" s="233"/>
      <c r="RVD14" s="233"/>
      <c r="RVE14" s="233"/>
      <c r="RVF14" s="233"/>
      <c r="RVG14" s="233"/>
      <c r="RVH14" s="233"/>
      <c r="RVI14" s="233"/>
      <c r="RVJ14" s="233"/>
      <c r="RVK14" s="233"/>
      <c r="RVL14" s="233"/>
      <c r="RVM14" s="233"/>
      <c r="RVN14" s="233"/>
      <c r="RVO14" s="233"/>
      <c r="RVP14" s="233"/>
      <c r="RVQ14" s="233"/>
      <c r="RVR14" s="233"/>
      <c r="RVS14" s="233"/>
      <c r="RVT14" s="233"/>
      <c r="RVU14" s="233"/>
      <c r="RVV14" s="233"/>
      <c r="RVW14" s="233"/>
      <c r="RVX14" s="233"/>
      <c r="RVY14" s="233"/>
      <c r="RVZ14" s="233"/>
      <c r="RWA14" s="233"/>
      <c r="RWB14" s="233"/>
      <c r="RWC14" s="233"/>
      <c r="RWD14" s="233"/>
      <c r="RWE14" s="233"/>
      <c r="RWF14" s="233"/>
      <c r="RWG14" s="233"/>
      <c r="RWH14" s="233"/>
      <c r="RWI14" s="233"/>
      <c r="RWJ14" s="233"/>
      <c r="RWK14" s="233"/>
      <c r="RWL14" s="233"/>
      <c r="RWM14" s="233"/>
      <c r="RWN14" s="233"/>
      <c r="RWO14" s="233"/>
      <c r="RWP14" s="233"/>
      <c r="RWQ14" s="233"/>
      <c r="RWR14" s="233"/>
      <c r="RWS14" s="233"/>
      <c r="RWT14" s="233"/>
      <c r="RWU14" s="233"/>
      <c r="RWV14" s="233"/>
      <c r="RWW14" s="233"/>
      <c r="RWX14" s="233"/>
      <c r="RWY14" s="233"/>
      <c r="RWZ14" s="233"/>
      <c r="RXA14" s="233"/>
      <c r="RXB14" s="233"/>
      <c r="RXC14" s="233"/>
      <c r="RXD14" s="233"/>
      <c r="RXE14" s="233"/>
      <c r="RXF14" s="233"/>
      <c r="RXG14" s="233"/>
      <c r="RXH14" s="233"/>
      <c r="RXI14" s="233"/>
      <c r="RXJ14" s="233"/>
      <c r="RXK14" s="233"/>
      <c r="RXL14" s="233"/>
      <c r="RXM14" s="233"/>
      <c r="RXN14" s="233"/>
      <c r="RXO14" s="233"/>
      <c r="RXP14" s="233"/>
      <c r="RXQ14" s="233"/>
      <c r="RXR14" s="233"/>
      <c r="RXS14" s="233"/>
      <c r="RXT14" s="233"/>
      <c r="RXU14" s="233"/>
      <c r="RXV14" s="233"/>
      <c r="RXW14" s="233"/>
      <c r="RXX14" s="233"/>
      <c r="RXY14" s="233"/>
      <c r="RXZ14" s="233"/>
      <c r="RYA14" s="233"/>
      <c r="RYB14" s="233"/>
      <c r="RYC14" s="233"/>
      <c r="RYD14" s="233"/>
      <c r="RYE14" s="233"/>
      <c r="RYF14" s="233"/>
      <c r="RYG14" s="233"/>
      <c r="RYH14" s="233"/>
      <c r="RYI14" s="233"/>
      <c r="RYJ14" s="233"/>
      <c r="RYK14" s="233"/>
      <c r="RYL14" s="233"/>
      <c r="RYM14" s="233"/>
      <c r="RYN14" s="233"/>
      <c r="RYO14" s="233"/>
      <c r="RYP14" s="233"/>
      <c r="RYQ14" s="233"/>
      <c r="RYR14" s="233"/>
      <c r="RYS14" s="233"/>
      <c r="RYT14" s="233"/>
      <c r="RYU14" s="233"/>
      <c r="RYV14" s="233"/>
      <c r="RYW14" s="233"/>
      <c r="RYX14" s="233"/>
      <c r="RYY14" s="233"/>
      <c r="RYZ14" s="233"/>
      <c r="RZA14" s="233"/>
      <c r="RZB14" s="233"/>
      <c r="RZC14" s="233"/>
      <c r="RZD14" s="233"/>
      <c r="RZE14" s="233"/>
      <c r="RZF14" s="233"/>
      <c r="RZG14" s="233"/>
      <c r="RZH14" s="233"/>
      <c r="RZI14" s="233"/>
      <c r="RZJ14" s="233"/>
      <c r="RZK14" s="233"/>
      <c r="RZL14" s="233"/>
      <c r="RZM14" s="233"/>
      <c r="RZN14" s="233"/>
      <c r="RZO14" s="233"/>
      <c r="RZP14" s="233"/>
      <c r="RZQ14" s="233"/>
      <c r="RZR14" s="233"/>
      <c r="RZS14" s="233"/>
      <c r="RZT14" s="233"/>
      <c r="RZU14" s="233"/>
      <c r="RZV14" s="233"/>
      <c r="RZW14" s="233"/>
      <c r="RZX14" s="233"/>
      <c r="RZY14" s="233"/>
      <c r="RZZ14" s="233"/>
      <c r="SAA14" s="233"/>
      <c r="SAB14" s="233"/>
      <c r="SAC14" s="233"/>
      <c r="SAD14" s="233"/>
      <c r="SAE14" s="233"/>
      <c r="SAF14" s="233"/>
      <c r="SAG14" s="233"/>
      <c r="SAH14" s="233"/>
      <c r="SAI14" s="233"/>
      <c r="SAJ14" s="233"/>
      <c r="SAK14" s="233"/>
      <c r="SAL14" s="233"/>
      <c r="SAM14" s="233"/>
      <c r="SAN14" s="233"/>
      <c r="SAO14" s="233"/>
      <c r="SAP14" s="233"/>
      <c r="SAQ14" s="233"/>
      <c r="SAR14" s="233"/>
      <c r="SAS14" s="233"/>
      <c r="SAT14" s="233"/>
      <c r="SAU14" s="233"/>
      <c r="SAV14" s="233"/>
      <c r="SAW14" s="233"/>
      <c r="SAX14" s="233"/>
      <c r="SAY14" s="233"/>
      <c r="SAZ14" s="233"/>
      <c r="SBA14" s="233"/>
      <c r="SBB14" s="233"/>
      <c r="SBC14" s="233"/>
      <c r="SBD14" s="233"/>
      <c r="SBE14" s="233"/>
      <c r="SBF14" s="233"/>
      <c r="SBG14" s="233"/>
      <c r="SBH14" s="233"/>
      <c r="SBI14" s="233"/>
      <c r="SBJ14" s="233"/>
      <c r="SBK14" s="233"/>
      <c r="SBL14" s="233"/>
      <c r="SBM14" s="233"/>
      <c r="SBN14" s="233"/>
      <c r="SBO14" s="233"/>
      <c r="SBP14" s="233"/>
      <c r="SBQ14" s="233"/>
      <c r="SBR14" s="233"/>
      <c r="SBS14" s="233"/>
      <c r="SBT14" s="233"/>
      <c r="SBU14" s="233"/>
      <c r="SBV14" s="233"/>
      <c r="SBW14" s="233"/>
      <c r="SBX14" s="233"/>
      <c r="SBY14" s="233"/>
      <c r="SBZ14" s="233"/>
      <c r="SCA14" s="233"/>
      <c r="SCB14" s="233"/>
      <c r="SCC14" s="233"/>
      <c r="SCD14" s="233"/>
      <c r="SCE14" s="233"/>
      <c r="SCF14" s="233"/>
      <c r="SCG14" s="233"/>
      <c r="SCH14" s="233"/>
      <c r="SCI14" s="233"/>
      <c r="SCJ14" s="233"/>
      <c r="SCK14" s="233"/>
      <c r="SCL14" s="233"/>
      <c r="SCM14" s="233"/>
      <c r="SCN14" s="233"/>
      <c r="SCO14" s="233"/>
      <c r="SCP14" s="233"/>
      <c r="SCQ14" s="233"/>
      <c r="SCR14" s="233"/>
      <c r="SCS14" s="233"/>
      <c r="SCT14" s="233"/>
      <c r="SCU14" s="233"/>
      <c r="SCV14" s="233"/>
      <c r="SCW14" s="233"/>
      <c r="SCX14" s="233"/>
      <c r="SCY14" s="233"/>
      <c r="SCZ14" s="233"/>
      <c r="SDA14" s="233"/>
      <c r="SDB14" s="233"/>
      <c r="SDC14" s="233"/>
      <c r="SDD14" s="233"/>
      <c r="SDE14" s="233"/>
      <c r="SDF14" s="233"/>
      <c r="SDG14" s="233"/>
      <c r="SDH14" s="233"/>
      <c r="SDI14" s="233"/>
      <c r="SDJ14" s="233"/>
      <c r="SDK14" s="233"/>
      <c r="SDL14" s="233"/>
      <c r="SDM14" s="233"/>
      <c r="SDN14" s="233"/>
      <c r="SDO14" s="233"/>
      <c r="SDP14" s="233"/>
      <c r="SDQ14" s="233"/>
      <c r="SDR14" s="233"/>
      <c r="SDS14" s="233"/>
      <c r="SDT14" s="233"/>
      <c r="SDU14" s="233"/>
      <c r="SDV14" s="233"/>
      <c r="SDW14" s="233"/>
      <c r="SDX14" s="233"/>
      <c r="SDY14" s="233"/>
      <c r="SDZ14" s="233"/>
      <c r="SEA14" s="233"/>
      <c r="SEB14" s="233"/>
      <c r="SEC14" s="233"/>
      <c r="SED14" s="233"/>
      <c r="SEE14" s="233"/>
      <c r="SEF14" s="233"/>
      <c r="SEG14" s="233"/>
      <c r="SEH14" s="233"/>
      <c r="SEI14" s="233"/>
      <c r="SEJ14" s="233"/>
      <c r="SEK14" s="233"/>
      <c r="SEL14" s="233"/>
      <c r="SEM14" s="233"/>
      <c r="SEN14" s="233"/>
      <c r="SEO14" s="233"/>
      <c r="SEP14" s="233"/>
      <c r="SEQ14" s="233"/>
      <c r="SER14" s="233"/>
      <c r="SES14" s="233"/>
      <c r="SET14" s="233"/>
      <c r="SEU14" s="233"/>
      <c r="SEV14" s="233"/>
      <c r="SEW14" s="233"/>
      <c r="SEX14" s="233"/>
      <c r="SEY14" s="233"/>
      <c r="SEZ14" s="233"/>
      <c r="SFA14" s="233"/>
      <c r="SFB14" s="233"/>
      <c r="SFC14" s="233"/>
      <c r="SFD14" s="233"/>
      <c r="SFE14" s="233"/>
      <c r="SFF14" s="233"/>
      <c r="SFG14" s="233"/>
      <c r="SFH14" s="233"/>
      <c r="SFI14" s="233"/>
      <c r="SFJ14" s="233"/>
      <c r="SFK14" s="233"/>
      <c r="SFL14" s="233"/>
      <c r="SFM14" s="233"/>
      <c r="SFN14" s="233"/>
      <c r="SFO14" s="233"/>
      <c r="SFP14" s="233"/>
      <c r="SFQ14" s="233"/>
      <c r="SFR14" s="233"/>
      <c r="SFS14" s="233"/>
      <c r="SFT14" s="233"/>
      <c r="SFU14" s="233"/>
      <c r="SFV14" s="233"/>
      <c r="SFW14" s="233"/>
      <c r="SFX14" s="233"/>
      <c r="SFY14" s="233"/>
      <c r="SFZ14" s="233"/>
      <c r="SGA14" s="233"/>
      <c r="SGB14" s="233"/>
      <c r="SGC14" s="233"/>
      <c r="SGD14" s="233"/>
      <c r="SGE14" s="233"/>
      <c r="SGF14" s="233"/>
      <c r="SGG14" s="233"/>
      <c r="SGH14" s="233"/>
      <c r="SGI14" s="233"/>
      <c r="SGJ14" s="233"/>
      <c r="SGK14" s="233"/>
      <c r="SGL14" s="233"/>
      <c r="SGM14" s="233"/>
      <c r="SGN14" s="233"/>
      <c r="SGO14" s="233"/>
      <c r="SGP14" s="233"/>
      <c r="SGQ14" s="233"/>
      <c r="SGR14" s="233"/>
      <c r="SGS14" s="233"/>
      <c r="SGT14" s="233"/>
      <c r="SGU14" s="233"/>
      <c r="SGV14" s="233"/>
      <c r="SGW14" s="233"/>
      <c r="SGX14" s="233"/>
      <c r="SGY14" s="233"/>
      <c r="SGZ14" s="233"/>
      <c r="SHA14" s="233"/>
      <c r="SHB14" s="233"/>
      <c r="SHC14" s="233"/>
      <c r="SHD14" s="233"/>
      <c r="SHE14" s="233"/>
      <c r="SHF14" s="233"/>
      <c r="SHG14" s="233"/>
      <c r="SHH14" s="233"/>
      <c r="SHI14" s="233"/>
      <c r="SHJ14" s="233"/>
      <c r="SHK14" s="233"/>
      <c r="SHL14" s="233"/>
      <c r="SHM14" s="233"/>
      <c r="SHN14" s="233"/>
      <c r="SHO14" s="233"/>
      <c r="SHP14" s="233"/>
      <c r="SHQ14" s="233"/>
      <c r="SHR14" s="233"/>
      <c r="SHS14" s="233"/>
      <c r="SHT14" s="233"/>
      <c r="SHU14" s="233"/>
      <c r="SHV14" s="233"/>
      <c r="SHW14" s="233"/>
      <c r="SHX14" s="233"/>
      <c r="SHY14" s="233"/>
      <c r="SHZ14" s="233"/>
      <c r="SIA14" s="233"/>
      <c r="SIB14" s="233"/>
      <c r="SIC14" s="233"/>
      <c r="SID14" s="233"/>
      <c r="SIE14" s="233"/>
      <c r="SIF14" s="233"/>
      <c r="SIG14" s="233"/>
      <c r="SIH14" s="233"/>
      <c r="SII14" s="233"/>
      <c r="SIJ14" s="233"/>
      <c r="SIK14" s="233"/>
      <c r="SIL14" s="233"/>
      <c r="SIM14" s="233"/>
      <c r="SIN14" s="233"/>
      <c r="SIO14" s="233"/>
      <c r="SIP14" s="233"/>
      <c r="SIQ14" s="233"/>
      <c r="SIR14" s="233"/>
      <c r="SIS14" s="233"/>
      <c r="SIT14" s="233"/>
      <c r="SIU14" s="233"/>
      <c r="SIV14" s="233"/>
      <c r="SIW14" s="233"/>
      <c r="SIX14" s="233"/>
      <c r="SIY14" s="233"/>
      <c r="SIZ14" s="233"/>
      <c r="SJA14" s="233"/>
      <c r="SJB14" s="233"/>
      <c r="SJC14" s="233"/>
      <c r="SJD14" s="233"/>
      <c r="SJE14" s="233"/>
      <c r="SJF14" s="233"/>
      <c r="SJG14" s="233"/>
      <c r="SJH14" s="233"/>
      <c r="SJI14" s="233"/>
      <c r="SJJ14" s="233"/>
      <c r="SJK14" s="233"/>
      <c r="SJL14" s="233"/>
      <c r="SJM14" s="233"/>
      <c r="SJN14" s="233"/>
      <c r="SJO14" s="233"/>
      <c r="SJP14" s="233"/>
      <c r="SJQ14" s="233"/>
      <c r="SJR14" s="233"/>
      <c r="SJS14" s="233"/>
      <c r="SJT14" s="233"/>
      <c r="SJU14" s="233"/>
      <c r="SJV14" s="233"/>
      <c r="SJW14" s="233"/>
      <c r="SJX14" s="233"/>
      <c r="SJY14" s="233"/>
      <c r="SJZ14" s="233"/>
      <c r="SKA14" s="233"/>
      <c r="SKB14" s="233"/>
      <c r="SKC14" s="233"/>
      <c r="SKD14" s="233"/>
      <c r="SKE14" s="233"/>
      <c r="SKF14" s="233"/>
      <c r="SKG14" s="233"/>
      <c r="SKH14" s="233"/>
      <c r="SKI14" s="233"/>
      <c r="SKJ14" s="233"/>
      <c r="SKK14" s="233"/>
      <c r="SKL14" s="233"/>
      <c r="SKM14" s="233"/>
      <c r="SKN14" s="233"/>
      <c r="SKO14" s="233"/>
      <c r="SKP14" s="233"/>
      <c r="SKQ14" s="233"/>
      <c r="SKR14" s="233"/>
      <c r="SKS14" s="233"/>
      <c r="SKT14" s="233"/>
      <c r="SKU14" s="233"/>
      <c r="SKV14" s="233"/>
      <c r="SKW14" s="233"/>
      <c r="SKX14" s="233"/>
      <c r="SKY14" s="233"/>
      <c r="SKZ14" s="233"/>
      <c r="SLA14" s="233"/>
      <c r="SLB14" s="233"/>
      <c r="SLC14" s="233"/>
      <c r="SLD14" s="233"/>
      <c r="SLE14" s="233"/>
      <c r="SLF14" s="233"/>
      <c r="SLG14" s="233"/>
      <c r="SLH14" s="233"/>
      <c r="SLI14" s="233"/>
      <c r="SLJ14" s="233"/>
      <c r="SLK14" s="233"/>
      <c r="SLL14" s="233"/>
      <c r="SLM14" s="233"/>
      <c r="SLN14" s="233"/>
      <c r="SLO14" s="233"/>
      <c r="SLP14" s="233"/>
      <c r="SLQ14" s="233"/>
      <c r="SLR14" s="233"/>
      <c r="SLS14" s="233"/>
      <c r="SLT14" s="233"/>
      <c r="SLU14" s="233"/>
      <c r="SLV14" s="233"/>
      <c r="SLW14" s="233"/>
      <c r="SLX14" s="233"/>
      <c r="SLY14" s="233"/>
      <c r="SLZ14" s="233"/>
      <c r="SMA14" s="233"/>
      <c r="SMB14" s="233"/>
      <c r="SMC14" s="233"/>
      <c r="SMD14" s="233"/>
      <c r="SME14" s="233"/>
      <c r="SMF14" s="233"/>
      <c r="SMG14" s="233"/>
      <c r="SMH14" s="233"/>
      <c r="SMI14" s="233"/>
      <c r="SMJ14" s="233"/>
      <c r="SMK14" s="233"/>
      <c r="SML14" s="233"/>
      <c r="SMM14" s="233"/>
      <c r="SMN14" s="233"/>
      <c r="SMO14" s="233"/>
      <c r="SMP14" s="233"/>
      <c r="SMQ14" s="233"/>
      <c r="SMR14" s="233"/>
      <c r="SMS14" s="233"/>
      <c r="SMT14" s="233"/>
      <c r="SMU14" s="233"/>
      <c r="SMV14" s="233"/>
      <c r="SMW14" s="233"/>
      <c r="SMX14" s="233"/>
      <c r="SMY14" s="233"/>
      <c r="SMZ14" s="233"/>
      <c r="SNA14" s="233"/>
      <c r="SNB14" s="233"/>
      <c r="SNC14" s="233"/>
      <c r="SND14" s="233"/>
      <c r="SNE14" s="233"/>
      <c r="SNF14" s="233"/>
      <c r="SNG14" s="233"/>
      <c r="SNH14" s="233"/>
      <c r="SNI14" s="233"/>
      <c r="SNJ14" s="233"/>
      <c r="SNK14" s="233"/>
      <c r="SNL14" s="233"/>
      <c r="SNM14" s="233"/>
      <c r="SNN14" s="233"/>
      <c r="SNO14" s="233"/>
      <c r="SNP14" s="233"/>
      <c r="SNQ14" s="233"/>
      <c r="SNR14" s="233"/>
      <c r="SNS14" s="233"/>
      <c r="SNT14" s="233"/>
      <c r="SNU14" s="233"/>
      <c r="SNV14" s="233"/>
      <c r="SNW14" s="233"/>
      <c r="SNX14" s="233"/>
      <c r="SNY14" s="233"/>
      <c r="SNZ14" s="233"/>
      <c r="SOA14" s="233"/>
      <c r="SOB14" s="233"/>
      <c r="SOC14" s="233"/>
      <c r="SOD14" s="233"/>
      <c r="SOE14" s="233"/>
      <c r="SOF14" s="233"/>
      <c r="SOG14" s="233"/>
      <c r="SOH14" s="233"/>
      <c r="SOI14" s="233"/>
      <c r="SOJ14" s="233"/>
      <c r="SOK14" s="233"/>
      <c r="SOL14" s="233"/>
      <c r="SOM14" s="233"/>
      <c r="SON14" s="233"/>
      <c r="SOO14" s="233"/>
      <c r="SOP14" s="233"/>
      <c r="SOQ14" s="233"/>
      <c r="SOR14" s="233"/>
      <c r="SOS14" s="233"/>
      <c r="SOT14" s="233"/>
      <c r="SOU14" s="233"/>
      <c r="SOV14" s="233"/>
      <c r="SOW14" s="233"/>
      <c r="SOX14" s="233"/>
      <c r="SOY14" s="233"/>
      <c r="SOZ14" s="233"/>
      <c r="SPA14" s="233"/>
      <c r="SPB14" s="233"/>
      <c r="SPC14" s="233"/>
      <c r="SPD14" s="233"/>
      <c r="SPE14" s="233"/>
      <c r="SPF14" s="233"/>
      <c r="SPG14" s="233"/>
      <c r="SPH14" s="233"/>
      <c r="SPI14" s="233"/>
      <c r="SPJ14" s="233"/>
      <c r="SPK14" s="233"/>
      <c r="SPL14" s="233"/>
      <c r="SPM14" s="233"/>
      <c r="SPN14" s="233"/>
      <c r="SPO14" s="233"/>
      <c r="SPP14" s="233"/>
      <c r="SPQ14" s="233"/>
      <c r="SPR14" s="233"/>
      <c r="SPS14" s="233"/>
      <c r="SPT14" s="233"/>
      <c r="SPU14" s="233"/>
      <c r="SPV14" s="233"/>
      <c r="SPW14" s="233"/>
      <c r="SPX14" s="233"/>
      <c r="SPY14" s="233"/>
      <c r="SPZ14" s="233"/>
      <c r="SQA14" s="233"/>
      <c r="SQB14" s="233"/>
      <c r="SQC14" s="233"/>
      <c r="SQD14" s="233"/>
      <c r="SQE14" s="233"/>
      <c r="SQF14" s="233"/>
      <c r="SQG14" s="233"/>
      <c r="SQH14" s="233"/>
      <c r="SQI14" s="233"/>
      <c r="SQJ14" s="233"/>
      <c r="SQK14" s="233"/>
      <c r="SQL14" s="233"/>
      <c r="SQM14" s="233"/>
      <c r="SQN14" s="233"/>
      <c r="SQO14" s="233"/>
      <c r="SQP14" s="233"/>
      <c r="SQQ14" s="233"/>
      <c r="SQR14" s="233"/>
      <c r="SQS14" s="233"/>
      <c r="SQT14" s="233"/>
      <c r="SQU14" s="233"/>
      <c r="SQV14" s="233"/>
      <c r="SQW14" s="233"/>
      <c r="SQX14" s="233"/>
      <c r="SQY14" s="233"/>
      <c r="SQZ14" s="233"/>
      <c r="SRA14" s="233"/>
      <c r="SRB14" s="233"/>
      <c r="SRC14" s="233"/>
      <c r="SRD14" s="233"/>
      <c r="SRE14" s="233"/>
      <c r="SRF14" s="233"/>
      <c r="SRG14" s="233"/>
      <c r="SRH14" s="233"/>
      <c r="SRI14" s="233"/>
      <c r="SRJ14" s="233"/>
      <c r="SRK14" s="233"/>
      <c r="SRL14" s="233"/>
      <c r="SRM14" s="233"/>
      <c r="SRN14" s="233"/>
      <c r="SRO14" s="233"/>
      <c r="SRP14" s="233"/>
      <c r="SRQ14" s="233"/>
      <c r="SRR14" s="233"/>
      <c r="SRS14" s="233"/>
      <c r="SRT14" s="233"/>
      <c r="SRU14" s="233"/>
      <c r="SRV14" s="233"/>
      <c r="SRW14" s="233"/>
      <c r="SRX14" s="233"/>
      <c r="SRY14" s="233"/>
      <c r="SRZ14" s="233"/>
      <c r="SSA14" s="233"/>
      <c r="SSB14" s="233"/>
      <c r="SSC14" s="233"/>
      <c r="SSD14" s="233"/>
      <c r="SSE14" s="233"/>
      <c r="SSF14" s="233"/>
      <c r="SSG14" s="233"/>
      <c r="SSH14" s="233"/>
      <c r="SSI14" s="233"/>
      <c r="SSJ14" s="233"/>
      <c r="SSK14" s="233"/>
      <c r="SSL14" s="233"/>
      <c r="SSM14" s="233"/>
      <c r="SSN14" s="233"/>
      <c r="SSO14" s="233"/>
      <c r="SSP14" s="233"/>
      <c r="SSQ14" s="233"/>
      <c r="SSR14" s="233"/>
      <c r="SSS14" s="233"/>
      <c r="SST14" s="233"/>
      <c r="SSU14" s="233"/>
      <c r="SSV14" s="233"/>
      <c r="SSW14" s="233"/>
      <c r="SSX14" s="233"/>
      <c r="SSY14" s="233"/>
      <c r="SSZ14" s="233"/>
      <c r="STA14" s="233"/>
      <c r="STB14" s="233"/>
      <c r="STC14" s="233"/>
      <c r="STD14" s="233"/>
      <c r="STE14" s="233"/>
      <c r="STF14" s="233"/>
      <c r="STG14" s="233"/>
      <c r="STH14" s="233"/>
      <c r="STI14" s="233"/>
      <c r="STJ14" s="233"/>
      <c r="STK14" s="233"/>
      <c r="STL14" s="233"/>
      <c r="STM14" s="233"/>
      <c r="STN14" s="233"/>
      <c r="STO14" s="233"/>
      <c r="STP14" s="233"/>
      <c r="STQ14" s="233"/>
      <c r="STR14" s="233"/>
      <c r="STS14" s="233"/>
      <c r="STT14" s="233"/>
      <c r="STU14" s="233"/>
      <c r="STV14" s="233"/>
      <c r="STW14" s="233"/>
      <c r="STX14" s="233"/>
      <c r="STY14" s="233"/>
      <c r="STZ14" s="233"/>
      <c r="SUA14" s="233"/>
      <c r="SUB14" s="233"/>
      <c r="SUC14" s="233"/>
      <c r="SUD14" s="233"/>
      <c r="SUE14" s="233"/>
      <c r="SUF14" s="233"/>
      <c r="SUG14" s="233"/>
      <c r="SUH14" s="233"/>
      <c r="SUI14" s="233"/>
      <c r="SUJ14" s="233"/>
      <c r="SUK14" s="233"/>
      <c r="SUL14" s="233"/>
      <c r="SUM14" s="233"/>
      <c r="SUN14" s="233"/>
      <c r="SUO14" s="233"/>
      <c r="SUP14" s="233"/>
      <c r="SUQ14" s="233"/>
      <c r="SUR14" s="233"/>
      <c r="SUS14" s="233"/>
      <c r="SUT14" s="233"/>
      <c r="SUU14" s="233"/>
      <c r="SUV14" s="233"/>
      <c r="SUW14" s="233"/>
      <c r="SUX14" s="233"/>
      <c r="SUY14" s="233"/>
      <c r="SUZ14" s="233"/>
      <c r="SVA14" s="233"/>
      <c r="SVB14" s="233"/>
      <c r="SVC14" s="233"/>
      <c r="SVD14" s="233"/>
      <c r="SVE14" s="233"/>
      <c r="SVF14" s="233"/>
      <c r="SVG14" s="233"/>
      <c r="SVH14" s="233"/>
      <c r="SVI14" s="233"/>
      <c r="SVJ14" s="233"/>
      <c r="SVK14" s="233"/>
      <c r="SVL14" s="233"/>
      <c r="SVM14" s="233"/>
      <c r="SVN14" s="233"/>
      <c r="SVO14" s="233"/>
      <c r="SVP14" s="233"/>
      <c r="SVQ14" s="233"/>
      <c r="SVR14" s="233"/>
      <c r="SVS14" s="233"/>
      <c r="SVT14" s="233"/>
      <c r="SVU14" s="233"/>
      <c r="SVV14" s="233"/>
      <c r="SVW14" s="233"/>
      <c r="SVX14" s="233"/>
      <c r="SVY14" s="233"/>
      <c r="SVZ14" s="233"/>
      <c r="SWA14" s="233"/>
      <c r="SWB14" s="233"/>
      <c r="SWC14" s="233"/>
      <c r="SWD14" s="233"/>
      <c r="SWE14" s="233"/>
      <c r="SWF14" s="233"/>
      <c r="SWG14" s="233"/>
      <c r="SWH14" s="233"/>
      <c r="SWI14" s="233"/>
      <c r="SWJ14" s="233"/>
      <c r="SWK14" s="233"/>
      <c r="SWL14" s="233"/>
      <c r="SWM14" s="233"/>
      <c r="SWN14" s="233"/>
      <c r="SWO14" s="233"/>
      <c r="SWP14" s="233"/>
      <c r="SWQ14" s="233"/>
      <c r="SWR14" s="233"/>
      <c r="SWS14" s="233"/>
      <c r="SWT14" s="233"/>
      <c r="SWU14" s="233"/>
      <c r="SWV14" s="233"/>
      <c r="SWW14" s="233"/>
      <c r="SWX14" s="233"/>
      <c r="SWY14" s="233"/>
      <c r="SWZ14" s="233"/>
      <c r="SXA14" s="233"/>
      <c r="SXB14" s="233"/>
      <c r="SXC14" s="233"/>
      <c r="SXD14" s="233"/>
      <c r="SXE14" s="233"/>
      <c r="SXF14" s="233"/>
      <c r="SXG14" s="233"/>
      <c r="SXH14" s="233"/>
      <c r="SXI14" s="233"/>
      <c r="SXJ14" s="233"/>
      <c r="SXK14" s="233"/>
      <c r="SXL14" s="233"/>
      <c r="SXM14" s="233"/>
      <c r="SXN14" s="233"/>
      <c r="SXO14" s="233"/>
      <c r="SXP14" s="233"/>
      <c r="SXQ14" s="233"/>
      <c r="SXR14" s="233"/>
      <c r="SXS14" s="233"/>
      <c r="SXT14" s="233"/>
      <c r="SXU14" s="233"/>
      <c r="SXV14" s="233"/>
      <c r="SXW14" s="233"/>
      <c r="SXX14" s="233"/>
      <c r="SXY14" s="233"/>
      <c r="SXZ14" s="233"/>
      <c r="SYA14" s="233"/>
      <c r="SYB14" s="233"/>
      <c r="SYC14" s="233"/>
      <c r="SYD14" s="233"/>
      <c r="SYE14" s="233"/>
      <c r="SYF14" s="233"/>
      <c r="SYG14" s="233"/>
      <c r="SYH14" s="233"/>
      <c r="SYI14" s="233"/>
      <c r="SYJ14" s="233"/>
      <c r="SYK14" s="233"/>
      <c r="SYL14" s="233"/>
      <c r="SYM14" s="233"/>
      <c r="SYN14" s="233"/>
      <c r="SYO14" s="233"/>
      <c r="SYP14" s="233"/>
      <c r="SYQ14" s="233"/>
      <c r="SYR14" s="233"/>
      <c r="SYS14" s="233"/>
      <c r="SYT14" s="233"/>
      <c r="SYU14" s="233"/>
      <c r="SYV14" s="233"/>
      <c r="SYW14" s="233"/>
      <c r="SYX14" s="233"/>
      <c r="SYY14" s="233"/>
      <c r="SYZ14" s="233"/>
      <c r="SZA14" s="233"/>
      <c r="SZB14" s="233"/>
      <c r="SZC14" s="233"/>
      <c r="SZD14" s="233"/>
      <c r="SZE14" s="233"/>
      <c r="SZF14" s="233"/>
      <c r="SZG14" s="233"/>
      <c r="SZH14" s="233"/>
      <c r="SZI14" s="233"/>
      <c r="SZJ14" s="233"/>
      <c r="SZK14" s="233"/>
      <c r="SZL14" s="233"/>
      <c r="SZM14" s="233"/>
      <c r="SZN14" s="233"/>
      <c r="SZO14" s="233"/>
      <c r="SZP14" s="233"/>
      <c r="SZQ14" s="233"/>
      <c r="SZR14" s="233"/>
      <c r="SZS14" s="233"/>
      <c r="SZT14" s="233"/>
      <c r="SZU14" s="233"/>
      <c r="SZV14" s="233"/>
      <c r="SZW14" s="233"/>
      <c r="SZX14" s="233"/>
      <c r="SZY14" s="233"/>
      <c r="SZZ14" s="233"/>
      <c r="TAA14" s="233"/>
      <c r="TAB14" s="233"/>
      <c r="TAC14" s="233"/>
      <c r="TAD14" s="233"/>
      <c r="TAE14" s="233"/>
      <c r="TAF14" s="233"/>
      <c r="TAG14" s="233"/>
      <c r="TAH14" s="233"/>
      <c r="TAI14" s="233"/>
      <c r="TAJ14" s="233"/>
      <c r="TAK14" s="233"/>
      <c r="TAL14" s="233"/>
      <c r="TAM14" s="233"/>
      <c r="TAN14" s="233"/>
      <c r="TAO14" s="233"/>
      <c r="TAP14" s="233"/>
      <c r="TAQ14" s="233"/>
      <c r="TAR14" s="233"/>
      <c r="TAS14" s="233"/>
      <c r="TAT14" s="233"/>
      <c r="TAU14" s="233"/>
      <c r="TAV14" s="233"/>
      <c r="TAW14" s="233"/>
      <c r="TAX14" s="233"/>
      <c r="TAY14" s="233"/>
      <c r="TAZ14" s="233"/>
      <c r="TBA14" s="233"/>
      <c r="TBB14" s="233"/>
      <c r="TBC14" s="233"/>
      <c r="TBD14" s="233"/>
      <c r="TBE14" s="233"/>
      <c r="TBF14" s="233"/>
      <c r="TBG14" s="233"/>
      <c r="TBH14" s="233"/>
      <c r="TBI14" s="233"/>
      <c r="TBJ14" s="233"/>
      <c r="TBK14" s="233"/>
      <c r="TBL14" s="233"/>
      <c r="TBM14" s="233"/>
      <c r="TBN14" s="233"/>
      <c r="TBO14" s="233"/>
      <c r="TBP14" s="233"/>
      <c r="TBQ14" s="233"/>
      <c r="TBR14" s="233"/>
      <c r="TBS14" s="233"/>
      <c r="TBT14" s="233"/>
      <c r="TBU14" s="233"/>
      <c r="TBV14" s="233"/>
      <c r="TBW14" s="233"/>
      <c r="TBX14" s="233"/>
      <c r="TBY14" s="233"/>
      <c r="TBZ14" s="233"/>
      <c r="TCA14" s="233"/>
      <c r="TCB14" s="233"/>
      <c r="TCC14" s="233"/>
      <c r="TCD14" s="233"/>
      <c r="TCE14" s="233"/>
      <c r="TCF14" s="233"/>
      <c r="TCG14" s="233"/>
      <c r="TCH14" s="233"/>
      <c r="TCI14" s="233"/>
      <c r="TCJ14" s="233"/>
      <c r="TCK14" s="233"/>
      <c r="TCL14" s="233"/>
      <c r="TCM14" s="233"/>
      <c r="TCN14" s="233"/>
      <c r="TCO14" s="233"/>
      <c r="TCP14" s="233"/>
      <c r="TCQ14" s="233"/>
      <c r="TCR14" s="233"/>
      <c r="TCS14" s="233"/>
      <c r="TCT14" s="233"/>
      <c r="TCU14" s="233"/>
      <c r="TCV14" s="233"/>
      <c r="TCW14" s="233"/>
      <c r="TCX14" s="233"/>
      <c r="TCY14" s="233"/>
      <c r="TCZ14" s="233"/>
      <c r="TDA14" s="233"/>
      <c r="TDB14" s="233"/>
      <c r="TDC14" s="233"/>
      <c r="TDD14" s="233"/>
      <c r="TDE14" s="233"/>
      <c r="TDF14" s="233"/>
      <c r="TDG14" s="233"/>
      <c r="TDH14" s="233"/>
      <c r="TDI14" s="233"/>
      <c r="TDJ14" s="233"/>
      <c r="TDK14" s="233"/>
      <c r="TDL14" s="233"/>
      <c r="TDM14" s="233"/>
      <c r="TDN14" s="233"/>
      <c r="TDO14" s="233"/>
      <c r="TDP14" s="233"/>
      <c r="TDQ14" s="233"/>
      <c r="TDR14" s="233"/>
      <c r="TDS14" s="233"/>
      <c r="TDT14" s="233"/>
      <c r="TDU14" s="233"/>
      <c r="TDV14" s="233"/>
      <c r="TDW14" s="233"/>
      <c r="TDX14" s="233"/>
      <c r="TDY14" s="233"/>
      <c r="TDZ14" s="233"/>
      <c r="TEA14" s="233"/>
      <c r="TEB14" s="233"/>
      <c r="TEC14" s="233"/>
      <c r="TED14" s="233"/>
      <c r="TEE14" s="233"/>
      <c r="TEF14" s="233"/>
      <c r="TEG14" s="233"/>
      <c r="TEH14" s="233"/>
      <c r="TEI14" s="233"/>
      <c r="TEJ14" s="233"/>
      <c r="TEK14" s="233"/>
      <c r="TEL14" s="233"/>
      <c r="TEM14" s="233"/>
      <c r="TEN14" s="233"/>
      <c r="TEO14" s="233"/>
      <c r="TEP14" s="233"/>
      <c r="TEQ14" s="233"/>
      <c r="TER14" s="233"/>
      <c r="TES14" s="233"/>
      <c r="TET14" s="233"/>
      <c r="TEU14" s="233"/>
      <c r="TEV14" s="233"/>
      <c r="TEW14" s="233"/>
      <c r="TEX14" s="233"/>
      <c r="TEY14" s="233"/>
      <c r="TEZ14" s="233"/>
      <c r="TFA14" s="233"/>
      <c r="TFB14" s="233"/>
      <c r="TFC14" s="233"/>
      <c r="TFD14" s="233"/>
      <c r="TFE14" s="233"/>
      <c r="TFF14" s="233"/>
      <c r="TFG14" s="233"/>
      <c r="TFH14" s="233"/>
      <c r="TFI14" s="233"/>
      <c r="TFJ14" s="233"/>
      <c r="TFK14" s="233"/>
      <c r="TFL14" s="233"/>
      <c r="TFM14" s="233"/>
      <c r="TFN14" s="233"/>
      <c r="TFO14" s="233"/>
      <c r="TFP14" s="233"/>
      <c r="TFQ14" s="233"/>
      <c r="TFR14" s="233"/>
      <c r="TFS14" s="233"/>
      <c r="TFT14" s="233"/>
      <c r="TFU14" s="233"/>
      <c r="TFV14" s="233"/>
      <c r="TFW14" s="233"/>
      <c r="TFX14" s="233"/>
      <c r="TFY14" s="233"/>
      <c r="TFZ14" s="233"/>
      <c r="TGA14" s="233"/>
      <c r="TGB14" s="233"/>
      <c r="TGC14" s="233"/>
      <c r="TGD14" s="233"/>
      <c r="TGE14" s="233"/>
      <c r="TGF14" s="233"/>
      <c r="TGG14" s="233"/>
      <c r="TGH14" s="233"/>
      <c r="TGI14" s="233"/>
      <c r="TGJ14" s="233"/>
      <c r="TGK14" s="233"/>
      <c r="TGL14" s="233"/>
      <c r="TGM14" s="233"/>
      <c r="TGN14" s="233"/>
      <c r="TGO14" s="233"/>
      <c r="TGP14" s="233"/>
      <c r="TGQ14" s="233"/>
      <c r="TGR14" s="233"/>
      <c r="TGS14" s="233"/>
      <c r="TGT14" s="233"/>
      <c r="TGU14" s="233"/>
      <c r="TGV14" s="233"/>
      <c r="TGW14" s="233"/>
      <c r="TGX14" s="233"/>
      <c r="TGY14" s="233"/>
      <c r="TGZ14" s="233"/>
      <c r="THA14" s="233"/>
      <c r="THB14" s="233"/>
      <c r="THC14" s="233"/>
      <c r="THD14" s="233"/>
      <c r="THE14" s="233"/>
      <c r="THF14" s="233"/>
      <c r="THG14" s="233"/>
      <c r="THH14" s="233"/>
      <c r="THI14" s="233"/>
      <c r="THJ14" s="233"/>
      <c r="THK14" s="233"/>
      <c r="THL14" s="233"/>
      <c r="THM14" s="233"/>
      <c r="THN14" s="233"/>
      <c r="THO14" s="233"/>
      <c r="THP14" s="233"/>
      <c r="THQ14" s="233"/>
      <c r="THR14" s="233"/>
      <c r="THS14" s="233"/>
      <c r="THT14" s="233"/>
      <c r="THU14" s="233"/>
      <c r="THV14" s="233"/>
      <c r="THW14" s="233"/>
      <c r="THX14" s="233"/>
      <c r="THY14" s="233"/>
      <c r="THZ14" s="233"/>
      <c r="TIA14" s="233"/>
      <c r="TIB14" s="233"/>
      <c r="TIC14" s="233"/>
      <c r="TID14" s="233"/>
      <c r="TIE14" s="233"/>
      <c r="TIF14" s="233"/>
      <c r="TIG14" s="233"/>
      <c r="TIH14" s="233"/>
      <c r="TII14" s="233"/>
      <c r="TIJ14" s="233"/>
      <c r="TIK14" s="233"/>
      <c r="TIL14" s="233"/>
      <c r="TIM14" s="233"/>
      <c r="TIN14" s="233"/>
      <c r="TIO14" s="233"/>
      <c r="TIP14" s="233"/>
      <c r="TIQ14" s="233"/>
      <c r="TIR14" s="233"/>
      <c r="TIS14" s="233"/>
      <c r="TIT14" s="233"/>
      <c r="TIU14" s="233"/>
      <c r="TIV14" s="233"/>
      <c r="TIW14" s="233"/>
      <c r="TIX14" s="233"/>
      <c r="TIY14" s="233"/>
      <c r="TIZ14" s="233"/>
      <c r="TJA14" s="233"/>
      <c r="TJB14" s="233"/>
      <c r="TJC14" s="233"/>
      <c r="TJD14" s="233"/>
      <c r="TJE14" s="233"/>
      <c r="TJF14" s="233"/>
      <c r="TJG14" s="233"/>
      <c r="TJH14" s="233"/>
      <c r="TJI14" s="233"/>
      <c r="TJJ14" s="233"/>
      <c r="TJK14" s="233"/>
      <c r="TJL14" s="233"/>
      <c r="TJM14" s="233"/>
      <c r="TJN14" s="233"/>
      <c r="TJO14" s="233"/>
      <c r="TJP14" s="233"/>
      <c r="TJQ14" s="233"/>
      <c r="TJR14" s="233"/>
      <c r="TJS14" s="233"/>
      <c r="TJT14" s="233"/>
      <c r="TJU14" s="233"/>
      <c r="TJV14" s="233"/>
      <c r="TJW14" s="233"/>
      <c r="TJX14" s="233"/>
      <c r="TJY14" s="233"/>
      <c r="TJZ14" s="233"/>
      <c r="TKA14" s="233"/>
      <c r="TKB14" s="233"/>
      <c r="TKC14" s="233"/>
      <c r="TKD14" s="233"/>
      <c r="TKE14" s="233"/>
      <c r="TKF14" s="233"/>
      <c r="TKG14" s="233"/>
      <c r="TKH14" s="233"/>
      <c r="TKI14" s="233"/>
      <c r="TKJ14" s="233"/>
      <c r="TKK14" s="233"/>
      <c r="TKL14" s="233"/>
      <c r="TKM14" s="233"/>
      <c r="TKN14" s="233"/>
      <c r="TKO14" s="233"/>
      <c r="TKP14" s="233"/>
      <c r="TKQ14" s="233"/>
      <c r="TKR14" s="233"/>
      <c r="TKS14" s="233"/>
      <c r="TKT14" s="233"/>
      <c r="TKU14" s="233"/>
      <c r="TKV14" s="233"/>
      <c r="TKW14" s="233"/>
      <c r="TKX14" s="233"/>
      <c r="TKY14" s="233"/>
      <c r="TKZ14" s="233"/>
      <c r="TLA14" s="233"/>
      <c r="TLB14" s="233"/>
      <c r="TLC14" s="233"/>
      <c r="TLD14" s="233"/>
      <c r="TLE14" s="233"/>
      <c r="TLF14" s="233"/>
      <c r="TLG14" s="233"/>
      <c r="TLH14" s="233"/>
      <c r="TLI14" s="233"/>
      <c r="TLJ14" s="233"/>
      <c r="TLK14" s="233"/>
      <c r="TLL14" s="233"/>
      <c r="TLM14" s="233"/>
      <c r="TLN14" s="233"/>
      <c r="TLO14" s="233"/>
      <c r="TLP14" s="233"/>
      <c r="TLQ14" s="233"/>
      <c r="TLR14" s="233"/>
      <c r="TLS14" s="233"/>
      <c r="TLT14" s="233"/>
      <c r="TLU14" s="233"/>
      <c r="TLV14" s="233"/>
      <c r="TLW14" s="233"/>
      <c r="TLX14" s="233"/>
      <c r="TLY14" s="233"/>
      <c r="TLZ14" s="233"/>
      <c r="TMA14" s="233"/>
      <c r="TMB14" s="233"/>
      <c r="TMC14" s="233"/>
      <c r="TMD14" s="233"/>
      <c r="TME14" s="233"/>
      <c r="TMF14" s="233"/>
      <c r="TMG14" s="233"/>
      <c r="TMH14" s="233"/>
      <c r="TMI14" s="233"/>
      <c r="TMJ14" s="233"/>
      <c r="TMK14" s="233"/>
      <c r="TML14" s="233"/>
      <c r="TMM14" s="233"/>
      <c r="TMN14" s="233"/>
      <c r="TMO14" s="233"/>
      <c r="TMP14" s="233"/>
      <c r="TMQ14" s="233"/>
      <c r="TMR14" s="233"/>
      <c r="TMS14" s="233"/>
      <c r="TMT14" s="233"/>
      <c r="TMU14" s="233"/>
      <c r="TMV14" s="233"/>
      <c r="TMW14" s="233"/>
      <c r="TMX14" s="233"/>
      <c r="TMY14" s="233"/>
      <c r="TMZ14" s="233"/>
      <c r="TNA14" s="233"/>
      <c r="TNB14" s="233"/>
      <c r="TNC14" s="233"/>
      <c r="TND14" s="233"/>
      <c r="TNE14" s="233"/>
      <c r="TNF14" s="233"/>
      <c r="TNG14" s="233"/>
      <c r="TNH14" s="233"/>
      <c r="TNI14" s="233"/>
      <c r="TNJ14" s="233"/>
      <c r="TNK14" s="233"/>
      <c r="TNL14" s="233"/>
      <c r="TNM14" s="233"/>
      <c r="TNN14" s="233"/>
      <c r="TNO14" s="233"/>
      <c r="TNP14" s="233"/>
      <c r="TNQ14" s="233"/>
      <c r="TNR14" s="233"/>
      <c r="TNS14" s="233"/>
      <c r="TNT14" s="233"/>
      <c r="TNU14" s="233"/>
      <c r="TNV14" s="233"/>
      <c r="TNW14" s="233"/>
      <c r="TNX14" s="233"/>
      <c r="TNY14" s="233"/>
      <c r="TNZ14" s="233"/>
      <c r="TOA14" s="233"/>
      <c r="TOB14" s="233"/>
      <c r="TOC14" s="233"/>
      <c r="TOD14" s="233"/>
      <c r="TOE14" s="233"/>
      <c r="TOF14" s="233"/>
      <c r="TOG14" s="233"/>
      <c r="TOH14" s="233"/>
      <c r="TOI14" s="233"/>
      <c r="TOJ14" s="233"/>
      <c r="TOK14" s="233"/>
      <c r="TOL14" s="233"/>
      <c r="TOM14" s="233"/>
      <c r="TON14" s="233"/>
      <c r="TOO14" s="233"/>
      <c r="TOP14" s="233"/>
      <c r="TOQ14" s="233"/>
      <c r="TOR14" s="233"/>
      <c r="TOS14" s="233"/>
      <c r="TOT14" s="233"/>
      <c r="TOU14" s="233"/>
      <c r="TOV14" s="233"/>
      <c r="TOW14" s="233"/>
      <c r="TOX14" s="233"/>
      <c r="TOY14" s="233"/>
      <c r="TOZ14" s="233"/>
      <c r="TPA14" s="233"/>
      <c r="TPB14" s="233"/>
      <c r="TPC14" s="233"/>
      <c r="TPD14" s="233"/>
      <c r="TPE14" s="233"/>
      <c r="TPF14" s="233"/>
      <c r="TPG14" s="233"/>
      <c r="TPH14" s="233"/>
      <c r="TPI14" s="233"/>
      <c r="TPJ14" s="233"/>
      <c r="TPK14" s="233"/>
      <c r="TPL14" s="233"/>
      <c r="TPM14" s="233"/>
      <c r="TPN14" s="233"/>
      <c r="TPO14" s="233"/>
      <c r="TPP14" s="233"/>
      <c r="TPQ14" s="233"/>
      <c r="TPR14" s="233"/>
      <c r="TPS14" s="233"/>
      <c r="TPT14" s="233"/>
      <c r="TPU14" s="233"/>
      <c r="TPV14" s="233"/>
      <c r="TPW14" s="233"/>
      <c r="TPX14" s="233"/>
      <c r="TPY14" s="233"/>
      <c r="TPZ14" s="233"/>
      <c r="TQA14" s="233"/>
      <c r="TQB14" s="233"/>
      <c r="TQC14" s="233"/>
      <c r="TQD14" s="233"/>
      <c r="TQE14" s="233"/>
      <c r="TQF14" s="233"/>
      <c r="TQG14" s="233"/>
      <c r="TQH14" s="233"/>
      <c r="TQI14" s="233"/>
      <c r="TQJ14" s="233"/>
      <c r="TQK14" s="233"/>
      <c r="TQL14" s="233"/>
      <c r="TQM14" s="233"/>
      <c r="TQN14" s="233"/>
      <c r="TQO14" s="233"/>
      <c r="TQP14" s="233"/>
      <c r="TQQ14" s="233"/>
      <c r="TQR14" s="233"/>
      <c r="TQS14" s="233"/>
      <c r="TQT14" s="233"/>
      <c r="TQU14" s="233"/>
      <c r="TQV14" s="233"/>
      <c r="TQW14" s="233"/>
      <c r="TQX14" s="233"/>
      <c r="TQY14" s="233"/>
      <c r="TQZ14" s="233"/>
      <c r="TRA14" s="233"/>
      <c r="TRB14" s="233"/>
      <c r="TRC14" s="233"/>
      <c r="TRD14" s="233"/>
      <c r="TRE14" s="233"/>
      <c r="TRF14" s="233"/>
      <c r="TRG14" s="233"/>
      <c r="TRH14" s="233"/>
      <c r="TRI14" s="233"/>
      <c r="TRJ14" s="233"/>
      <c r="TRK14" s="233"/>
      <c r="TRL14" s="233"/>
      <c r="TRM14" s="233"/>
      <c r="TRN14" s="233"/>
      <c r="TRO14" s="233"/>
      <c r="TRP14" s="233"/>
      <c r="TRQ14" s="233"/>
      <c r="TRR14" s="233"/>
      <c r="TRS14" s="233"/>
      <c r="TRT14" s="233"/>
      <c r="TRU14" s="233"/>
      <c r="TRV14" s="233"/>
      <c r="TRW14" s="233"/>
      <c r="TRX14" s="233"/>
      <c r="TRY14" s="233"/>
      <c r="TRZ14" s="233"/>
      <c r="TSA14" s="233"/>
      <c r="TSB14" s="233"/>
      <c r="TSC14" s="233"/>
      <c r="TSD14" s="233"/>
      <c r="TSE14" s="233"/>
      <c r="TSF14" s="233"/>
      <c r="TSG14" s="233"/>
      <c r="TSH14" s="233"/>
      <c r="TSI14" s="233"/>
      <c r="TSJ14" s="233"/>
      <c r="TSK14" s="233"/>
      <c r="TSL14" s="233"/>
      <c r="TSM14" s="233"/>
      <c r="TSN14" s="233"/>
      <c r="TSO14" s="233"/>
      <c r="TSP14" s="233"/>
      <c r="TSQ14" s="233"/>
      <c r="TSR14" s="233"/>
      <c r="TSS14" s="233"/>
      <c r="TST14" s="233"/>
      <c r="TSU14" s="233"/>
      <c r="TSV14" s="233"/>
      <c r="TSW14" s="233"/>
      <c r="TSX14" s="233"/>
      <c r="TSY14" s="233"/>
      <c r="TSZ14" s="233"/>
      <c r="TTA14" s="233"/>
      <c r="TTB14" s="233"/>
      <c r="TTC14" s="233"/>
      <c r="TTD14" s="233"/>
      <c r="TTE14" s="233"/>
      <c r="TTF14" s="233"/>
      <c r="TTG14" s="233"/>
      <c r="TTH14" s="233"/>
      <c r="TTI14" s="233"/>
      <c r="TTJ14" s="233"/>
      <c r="TTK14" s="233"/>
      <c r="TTL14" s="233"/>
      <c r="TTM14" s="233"/>
      <c r="TTN14" s="233"/>
      <c r="TTO14" s="233"/>
      <c r="TTP14" s="233"/>
      <c r="TTQ14" s="233"/>
      <c r="TTR14" s="233"/>
      <c r="TTS14" s="233"/>
      <c r="TTT14" s="233"/>
      <c r="TTU14" s="233"/>
      <c r="TTV14" s="233"/>
      <c r="TTW14" s="233"/>
      <c r="TTX14" s="233"/>
      <c r="TTY14" s="233"/>
      <c r="TTZ14" s="233"/>
      <c r="TUA14" s="233"/>
      <c r="TUB14" s="233"/>
      <c r="TUC14" s="233"/>
      <c r="TUD14" s="233"/>
      <c r="TUE14" s="233"/>
      <c r="TUF14" s="233"/>
      <c r="TUG14" s="233"/>
      <c r="TUH14" s="233"/>
      <c r="TUI14" s="233"/>
      <c r="TUJ14" s="233"/>
      <c r="TUK14" s="233"/>
      <c r="TUL14" s="233"/>
      <c r="TUM14" s="233"/>
      <c r="TUN14" s="233"/>
      <c r="TUO14" s="233"/>
      <c r="TUP14" s="233"/>
      <c r="TUQ14" s="233"/>
      <c r="TUR14" s="233"/>
      <c r="TUS14" s="233"/>
      <c r="TUT14" s="233"/>
      <c r="TUU14" s="233"/>
      <c r="TUV14" s="233"/>
      <c r="TUW14" s="233"/>
      <c r="TUX14" s="233"/>
      <c r="TUY14" s="233"/>
      <c r="TUZ14" s="233"/>
      <c r="TVA14" s="233"/>
      <c r="TVB14" s="233"/>
      <c r="TVC14" s="233"/>
      <c r="TVD14" s="233"/>
      <c r="TVE14" s="233"/>
      <c r="TVF14" s="233"/>
      <c r="TVG14" s="233"/>
      <c r="TVH14" s="233"/>
      <c r="TVI14" s="233"/>
      <c r="TVJ14" s="233"/>
      <c r="TVK14" s="233"/>
      <c r="TVL14" s="233"/>
      <c r="TVM14" s="233"/>
      <c r="TVN14" s="233"/>
      <c r="TVO14" s="233"/>
      <c r="TVP14" s="233"/>
      <c r="TVQ14" s="233"/>
      <c r="TVR14" s="233"/>
      <c r="TVS14" s="233"/>
      <c r="TVT14" s="233"/>
      <c r="TVU14" s="233"/>
      <c r="TVV14" s="233"/>
      <c r="TVW14" s="233"/>
      <c r="TVX14" s="233"/>
      <c r="TVY14" s="233"/>
      <c r="TVZ14" s="233"/>
      <c r="TWA14" s="233"/>
      <c r="TWB14" s="233"/>
      <c r="TWC14" s="233"/>
      <c r="TWD14" s="233"/>
      <c r="TWE14" s="233"/>
      <c r="TWF14" s="233"/>
      <c r="TWG14" s="233"/>
      <c r="TWH14" s="233"/>
      <c r="TWI14" s="233"/>
      <c r="TWJ14" s="233"/>
      <c r="TWK14" s="233"/>
      <c r="TWL14" s="233"/>
      <c r="TWM14" s="233"/>
      <c r="TWN14" s="233"/>
      <c r="TWO14" s="233"/>
      <c r="TWP14" s="233"/>
      <c r="TWQ14" s="233"/>
      <c r="TWR14" s="233"/>
      <c r="TWS14" s="233"/>
      <c r="TWT14" s="233"/>
      <c r="TWU14" s="233"/>
      <c r="TWV14" s="233"/>
      <c r="TWW14" s="233"/>
      <c r="TWX14" s="233"/>
      <c r="TWY14" s="233"/>
      <c r="TWZ14" s="233"/>
      <c r="TXA14" s="233"/>
      <c r="TXB14" s="233"/>
      <c r="TXC14" s="233"/>
      <c r="TXD14" s="233"/>
      <c r="TXE14" s="233"/>
      <c r="TXF14" s="233"/>
      <c r="TXG14" s="233"/>
      <c r="TXH14" s="233"/>
      <c r="TXI14" s="233"/>
      <c r="TXJ14" s="233"/>
      <c r="TXK14" s="233"/>
      <c r="TXL14" s="233"/>
      <c r="TXM14" s="233"/>
      <c r="TXN14" s="233"/>
      <c r="TXO14" s="233"/>
      <c r="TXP14" s="233"/>
      <c r="TXQ14" s="233"/>
      <c r="TXR14" s="233"/>
      <c r="TXS14" s="233"/>
      <c r="TXT14" s="233"/>
      <c r="TXU14" s="233"/>
      <c r="TXV14" s="233"/>
      <c r="TXW14" s="233"/>
      <c r="TXX14" s="233"/>
      <c r="TXY14" s="233"/>
      <c r="TXZ14" s="233"/>
      <c r="TYA14" s="233"/>
      <c r="TYB14" s="233"/>
      <c r="TYC14" s="233"/>
      <c r="TYD14" s="233"/>
      <c r="TYE14" s="233"/>
      <c r="TYF14" s="233"/>
      <c r="TYG14" s="233"/>
      <c r="TYH14" s="233"/>
      <c r="TYI14" s="233"/>
      <c r="TYJ14" s="233"/>
      <c r="TYK14" s="233"/>
      <c r="TYL14" s="233"/>
      <c r="TYM14" s="233"/>
      <c r="TYN14" s="233"/>
      <c r="TYO14" s="233"/>
      <c r="TYP14" s="233"/>
      <c r="TYQ14" s="233"/>
      <c r="TYR14" s="233"/>
      <c r="TYS14" s="233"/>
      <c r="TYT14" s="233"/>
      <c r="TYU14" s="233"/>
      <c r="TYV14" s="233"/>
      <c r="TYW14" s="233"/>
      <c r="TYX14" s="233"/>
      <c r="TYY14" s="233"/>
      <c r="TYZ14" s="233"/>
      <c r="TZA14" s="233"/>
      <c r="TZB14" s="233"/>
      <c r="TZC14" s="233"/>
      <c r="TZD14" s="233"/>
      <c r="TZE14" s="233"/>
      <c r="TZF14" s="233"/>
      <c r="TZG14" s="233"/>
      <c r="TZH14" s="233"/>
      <c r="TZI14" s="233"/>
      <c r="TZJ14" s="233"/>
      <c r="TZK14" s="233"/>
      <c r="TZL14" s="233"/>
      <c r="TZM14" s="233"/>
      <c r="TZN14" s="233"/>
      <c r="TZO14" s="233"/>
      <c r="TZP14" s="233"/>
      <c r="TZQ14" s="233"/>
      <c r="TZR14" s="233"/>
      <c r="TZS14" s="233"/>
      <c r="TZT14" s="233"/>
      <c r="TZU14" s="233"/>
      <c r="TZV14" s="233"/>
      <c r="TZW14" s="233"/>
      <c r="TZX14" s="233"/>
      <c r="TZY14" s="233"/>
      <c r="TZZ14" s="233"/>
      <c r="UAA14" s="233"/>
      <c r="UAB14" s="233"/>
      <c r="UAC14" s="233"/>
      <c r="UAD14" s="233"/>
      <c r="UAE14" s="233"/>
      <c r="UAF14" s="233"/>
      <c r="UAG14" s="233"/>
      <c r="UAH14" s="233"/>
      <c r="UAI14" s="233"/>
      <c r="UAJ14" s="233"/>
      <c r="UAK14" s="233"/>
      <c r="UAL14" s="233"/>
      <c r="UAM14" s="233"/>
      <c r="UAN14" s="233"/>
      <c r="UAO14" s="233"/>
      <c r="UAP14" s="233"/>
      <c r="UAQ14" s="233"/>
      <c r="UAR14" s="233"/>
      <c r="UAS14" s="233"/>
      <c r="UAT14" s="233"/>
      <c r="UAU14" s="233"/>
      <c r="UAV14" s="233"/>
      <c r="UAW14" s="233"/>
      <c r="UAX14" s="233"/>
      <c r="UAY14" s="233"/>
      <c r="UAZ14" s="233"/>
      <c r="UBA14" s="233"/>
      <c r="UBB14" s="233"/>
      <c r="UBC14" s="233"/>
      <c r="UBD14" s="233"/>
      <c r="UBE14" s="233"/>
      <c r="UBF14" s="233"/>
      <c r="UBG14" s="233"/>
      <c r="UBH14" s="233"/>
      <c r="UBI14" s="233"/>
      <c r="UBJ14" s="233"/>
      <c r="UBK14" s="233"/>
      <c r="UBL14" s="233"/>
      <c r="UBM14" s="233"/>
      <c r="UBN14" s="233"/>
      <c r="UBO14" s="233"/>
      <c r="UBP14" s="233"/>
      <c r="UBQ14" s="233"/>
      <c r="UBR14" s="233"/>
      <c r="UBS14" s="233"/>
      <c r="UBT14" s="233"/>
      <c r="UBU14" s="233"/>
      <c r="UBV14" s="233"/>
      <c r="UBW14" s="233"/>
      <c r="UBX14" s="233"/>
      <c r="UBY14" s="233"/>
      <c r="UBZ14" s="233"/>
      <c r="UCA14" s="233"/>
      <c r="UCB14" s="233"/>
      <c r="UCC14" s="233"/>
      <c r="UCD14" s="233"/>
      <c r="UCE14" s="233"/>
      <c r="UCF14" s="233"/>
      <c r="UCG14" s="233"/>
      <c r="UCH14" s="233"/>
      <c r="UCI14" s="233"/>
      <c r="UCJ14" s="233"/>
      <c r="UCK14" s="233"/>
      <c r="UCL14" s="233"/>
      <c r="UCM14" s="233"/>
      <c r="UCN14" s="233"/>
      <c r="UCO14" s="233"/>
      <c r="UCP14" s="233"/>
      <c r="UCQ14" s="233"/>
      <c r="UCR14" s="233"/>
      <c r="UCS14" s="233"/>
      <c r="UCT14" s="233"/>
      <c r="UCU14" s="233"/>
      <c r="UCV14" s="233"/>
      <c r="UCW14" s="233"/>
      <c r="UCX14" s="233"/>
      <c r="UCY14" s="233"/>
      <c r="UCZ14" s="233"/>
      <c r="UDA14" s="233"/>
      <c r="UDB14" s="233"/>
      <c r="UDC14" s="233"/>
      <c r="UDD14" s="233"/>
      <c r="UDE14" s="233"/>
      <c r="UDF14" s="233"/>
      <c r="UDG14" s="233"/>
      <c r="UDH14" s="233"/>
      <c r="UDI14" s="233"/>
      <c r="UDJ14" s="233"/>
      <c r="UDK14" s="233"/>
      <c r="UDL14" s="233"/>
      <c r="UDM14" s="233"/>
      <c r="UDN14" s="233"/>
      <c r="UDO14" s="233"/>
      <c r="UDP14" s="233"/>
      <c r="UDQ14" s="233"/>
      <c r="UDR14" s="233"/>
      <c r="UDS14" s="233"/>
      <c r="UDT14" s="233"/>
      <c r="UDU14" s="233"/>
      <c r="UDV14" s="233"/>
      <c r="UDW14" s="233"/>
      <c r="UDX14" s="233"/>
      <c r="UDY14" s="233"/>
      <c r="UDZ14" s="233"/>
      <c r="UEA14" s="233"/>
      <c r="UEB14" s="233"/>
      <c r="UEC14" s="233"/>
      <c r="UED14" s="233"/>
      <c r="UEE14" s="233"/>
      <c r="UEF14" s="233"/>
      <c r="UEG14" s="233"/>
      <c r="UEH14" s="233"/>
      <c r="UEI14" s="233"/>
      <c r="UEJ14" s="233"/>
      <c r="UEK14" s="233"/>
      <c r="UEL14" s="233"/>
      <c r="UEM14" s="233"/>
      <c r="UEN14" s="233"/>
      <c r="UEO14" s="233"/>
      <c r="UEP14" s="233"/>
      <c r="UEQ14" s="233"/>
      <c r="UER14" s="233"/>
      <c r="UES14" s="233"/>
      <c r="UET14" s="233"/>
      <c r="UEU14" s="233"/>
      <c r="UEV14" s="233"/>
      <c r="UEW14" s="233"/>
      <c r="UEX14" s="233"/>
      <c r="UEY14" s="233"/>
      <c r="UEZ14" s="233"/>
      <c r="UFA14" s="233"/>
      <c r="UFB14" s="233"/>
      <c r="UFC14" s="233"/>
      <c r="UFD14" s="233"/>
      <c r="UFE14" s="233"/>
      <c r="UFF14" s="233"/>
      <c r="UFG14" s="233"/>
      <c r="UFH14" s="233"/>
      <c r="UFI14" s="233"/>
      <c r="UFJ14" s="233"/>
      <c r="UFK14" s="233"/>
      <c r="UFL14" s="233"/>
      <c r="UFM14" s="233"/>
      <c r="UFN14" s="233"/>
      <c r="UFO14" s="233"/>
      <c r="UFP14" s="233"/>
      <c r="UFQ14" s="233"/>
      <c r="UFR14" s="233"/>
      <c r="UFS14" s="233"/>
      <c r="UFT14" s="233"/>
      <c r="UFU14" s="233"/>
      <c r="UFV14" s="233"/>
      <c r="UFW14" s="233"/>
      <c r="UFX14" s="233"/>
      <c r="UFY14" s="233"/>
      <c r="UFZ14" s="233"/>
      <c r="UGA14" s="233"/>
      <c r="UGB14" s="233"/>
      <c r="UGC14" s="233"/>
      <c r="UGD14" s="233"/>
      <c r="UGE14" s="233"/>
      <c r="UGF14" s="233"/>
      <c r="UGG14" s="233"/>
      <c r="UGH14" s="233"/>
      <c r="UGI14" s="233"/>
      <c r="UGJ14" s="233"/>
      <c r="UGK14" s="233"/>
      <c r="UGL14" s="233"/>
      <c r="UGM14" s="233"/>
      <c r="UGN14" s="233"/>
      <c r="UGO14" s="233"/>
      <c r="UGP14" s="233"/>
      <c r="UGQ14" s="233"/>
      <c r="UGR14" s="233"/>
      <c r="UGS14" s="233"/>
      <c r="UGT14" s="233"/>
      <c r="UGU14" s="233"/>
      <c r="UGV14" s="233"/>
      <c r="UGW14" s="233"/>
      <c r="UGX14" s="233"/>
      <c r="UGY14" s="233"/>
      <c r="UGZ14" s="233"/>
      <c r="UHA14" s="233"/>
      <c r="UHB14" s="233"/>
      <c r="UHC14" s="233"/>
      <c r="UHD14" s="233"/>
      <c r="UHE14" s="233"/>
      <c r="UHF14" s="233"/>
      <c r="UHG14" s="233"/>
      <c r="UHH14" s="233"/>
      <c r="UHI14" s="233"/>
      <c r="UHJ14" s="233"/>
      <c r="UHK14" s="233"/>
      <c r="UHL14" s="233"/>
      <c r="UHM14" s="233"/>
      <c r="UHN14" s="233"/>
      <c r="UHO14" s="233"/>
      <c r="UHP14" s="233"/>
      <c r="UHQ14" s="233"/>
      <c r="UHR14" s="233"/>
      <c r="UHS14" s="233"/>
      <c r="UHT14" s="233"/>
      <c r="UHU14" s="233"/>
      <c r="UHV14" s="233"/>
      <c r="UHW14" s="233"/>
      <c r="UHX14" s="233"/>
      <c r="UHY14" s="233"/>
      <c r="UHZ14" s="233"/>
      <c r="UIA14" s="233"/>
      <c r="UIB14" s="233"/>
      <c r="UIC14" s="233"/>
      <c r="UID14" s="233"/>
      <c r="UIE14" s="233"/>
      <c r="UIF14" s="233"/>
      <c r="UIG14" s="233"/>
      <c r="UIH14" s="233"/>
      <c r="UII14" s="233"/>
      <c r="UIJ14" s="233"/>
      <c r="UIK14" s="233"/>
      <c r="UIL14" s="233"/>
      <c r="UIM14" s="233"/>
      <c r="UIN14" s="233"/>
      <c r="UIO14" s="233"/>
      <c r="UIP14" s="233"/>
      <c r="UIQ14" s="233"/>
      <c r="UIR14" s="233"/>
      <c r="UIS14" s="233"/>
      <c r="UIT14" s="233"/>
      <c r="UIU14" s="233"/>
      <c r="UIV14" s="233"/>
      <c r="UIW14" s="233"/>
      <c r="UIX14" s="233"/>
      <c r="UIY14" s="233"/>
      <c r="UIZ14" s="233"/>
      <c r="UJA14" s="233"/>
      <c r="UJB14" s="233"/>
      <c r="UJC14" s="233"/>
      <c r="UJD14" s="233"/>
      <c r="UJE14" s="233"/>
      <c r="UJF14" s="233"/>
      <c r="UJG14" s="233"/>
      <c r="UJH14" s="233"/>
      <c r="UJI14" s="233"/>
      <c r="UJJ14" s="233"/>
      <c r="UJK14" s="233"/>
      <c r="UJL14" s="233"/>
      <c r="UJM14" s="233"/>
      <c r="UJN14" s="233"/>
      <c r="UJO14" s="233"/>
      <c r="UJP14" s="233"/>
      <c r="UJQ14" s="233"/>
      <c r="UJR14" s="233"/>
      <c r="UJS14" s="233"/>
      <c r="UJT14" s="233"/>
      <c r="UJU14" s="233"/>
      <c r="UJV14" s="233"/>
      <c r="UJW14" s="233"/>
      <c r="UJX14" s="233"/>
      <c r="UJY14" s="233"/>
      <c r="UJZ14" s="233"/>
      <c r="UKA14" s="233"/>
      <c r="UKB14" s="233"/>
      <c r="UKC14" s="233"/>
      <c r="UKD14" s="233"/>
      <c r="UKE14" s="233"/>
      <c r="UKF14" s="233"/>
      <c r="UKG14" s="233"/>
      <c r="UKH14" s="233"/>
      <c r="UKI14" s="233"/>
      <c r="UKJ14" s="233"/>
      <c r="UKK14" s="233"/>
      <c r="UKL14" s="233"/>
      <c r="UKM14" s="233"/>
      <c r="UKN14" s="233"/>
      <c r="UKO14" s="233"/>
      <c r="UKP14" s="233"/>
      <c r="UKQ14" s="233"/>
      <c r="UKR14" s="233"/>
      <c r="UKS14" s="233"/>
      <c r="UKT14" s="233"/>
      <c r="UKU14" s="233"/>
      <c r="UKV14" s="233"/>
      <c r="UKW14" s="233"/>
      <c r="UKX14" s="233"/>
      <c r="UKY14" s="233"/>
      <c r="UKZ14" s="233"/>
      <c r="ULA14" s="233"/>
      <c r="ULB14" s="233"/>
      <c r="ULC14" s="233"/>
      <c r="ULD14" s="233"/>
      <c r="ULE14" s="233"/>
      <c r="ULF14" s="233"/>
      <c r="ULG14" s="233"/>
      <c r="ULH14" s="233"/>
      <c r="ULI14" s="233"/>
      <c r="ULJ14" s="233"/>
      <c r="ULK14" s="233"/>
      <c r="ULL14" s="233"/>
      <c r="ULM14" s="233"/>
      <c r="ULN14" s="233"/>
      <c r="ULO14" s="233"/>
      <c r="ULP14" s="233"/>
      <c r="ULQ14" s="233"/>
      <c r="ULR14" s="233"/>
      <c r="ULS14" s="233"/>
      <c r="ULT14" s="233"/>
      <c r="ULU14" s="233"/>
      <c r="ULV14" s="233"/>
      <c r="ULW14" s="233"/>
      <c r="ULX14" s="233"/>
      <c r="ULY14" s="233"/>
      <c r="ULZ14" s="233"/>
      <c r="UMA14" s="233"/>
      <c r="UMB14" s="233"/>
      <c r="UMC14" s="233"/>
      <c r="UMD14" s="233"/>
      <c r="UME14" s="233"/>
      <c r="UMF14" s="233"/>
      <c r="UMG14" s="233"/>
      <c r="UMH14" s="233"/>
      <c r="UMI14" s="233"/>
      <c r="UMJ14" s="233"/>
      <c r="UMK14" s="233"/>
      <c r="UML14" s="233"/>
      <c r="UMM14" s="233"/>
      <c r="UMN14" s="233"/>
      <c r="UMO14" s="233"/>
      <c r="UMP14" s="233"/>
      <c r="UMQ14" s="233"/>
      <c r="UMR14" s="233"/>
      <c r="UMS14" s="233"/>
      <c r="UMT14" s="233"/>
      <c r="UMU14" s="233"/>
      <c r="UMV14" s="233"/>
      <c r="UMW14" s="233"/>
      <c r="UMX14" s="233"/>
      <c r="UMY14" s="233"/>
      <c r="UMZ14" s="233"/>
      <c r="UNA14" s="233"/>
      <c r="UNB14" s="233"/>
      <c r="UNC14" s="233"/>
      <c r="UND14" s="233"/>
      <c r="UNE14" s="233"/>
      <c r="UNF14" s="233"/>
      <c r="UNG14" s="233"/>
      <c r="UNH14" s="233"/>
      <c r="UNI14" s="233"/>
      <c r="UNJ14" s="233"/>
      <c r="UNK14" s="233"/>
      <c r="UNL14" s="233"/>
      <c r="UNM14" s="233"/>
      <c r="UNN14" s="233"/>
      <c r="UNO14" s="233"/>
      <c r="UNP14" s="233"/>
      <c r="UNQ14" s="233"/>
      <c r="UNR14" s="233"/>
      <c r="UNS14" s="233"/>
      <c r="UNT14" s="233"/>
      <c r="UNU14" s="233"/>
      <c r="UNV14" s="233"/>
      <c r="UNW14" s="233"/>
      <c r="UNX14" s="233"/>
      <c r="UNY14" s="233"/>
      <c r="UNZ14" s="233"/>
      <c r="UOA14" s="233"/>
      <c r="UOB14" s="233"/>
      <c r="UOC14" s="233"/>
      <c r="UOD14" s="233"/>
      <c r="UOE14" s="233"/>
      <c r="UOF14" s="233"/>
      <c r="UOG14" s="233"/>
      <c r="UOH14" s="233"/>
      <c r="UOI14" s="233"/>
      <c r="UOJ14" s="233"/>
      <c r="UOK14" s="233"/>
      <c r="UOL14" s="233"/>
      <c r="UOM14" s="233"/>
      <c r="UON14" s="233"/>
      <c r="UOO14" s="233"/>
      <c r="UOP14" s="233"/>
      <c r="UOQ14" s="233"/>
      <c r="UOR14" s="233"/>
      <c r="UOS14" s="233"/>
      <c r="UOT14" s="233"/>
      <c r="UOU14" s="233"/>
      <c r="UOV14" s="233"/>
      <c r="UOW14" s="233"/>
      <c r="UOX14" s="233"/>
      <c r="UOY14" s="233"/>
      <c r="UOZ14" s="233"/>
      <c r="UPA14" s="233"/>
      <c r="UPB14" s="233"/>
      <c r="UPC14" s="233"/>
      <c r="UPD14" s="233"/>
      <c r="UPE14" s="233"/>
      <c r="UPF14" s="233"/>
      <c r="UPG14" s="233"/>
      <c r="UPH14" s="233"/>
      <c r="UPI14" s="233"/>
      <c r="UPJ14" s="233"/>
      <c r="UPK14" s="233"/>
      <c r="UPL14" s="233"/>
      <c r="UPM14" s="233"/>
      <c r="UPN14" s="233"/>
      <c r="UPO14" s="233"/>
      <c r="UPP14" s="233"/>
      <c r="UPQ14" s="233"/>
      <c r="UPR14" s="233"/>
      <c r="UPS14" s="233"/>
      <c r="UPT14" s="233"/>
      <c r="UPU14" s="233"/>
      <c r="UPV14" s="233"/>
      <c r="UPW14" s="233"/>
      <c r="UPX14" s="233"/>
      <c r="UPY14" s="233"/>
      <c r="UPZ14" s="233"/>
      <c r="UQA14" s="233"/>
      <c r="UQB14" s="233"/>
      <c r="UQC14" s="233"/>
      <c r="UQD14" s="233"/>
      <c r="UQE14" s="233"/>
      <c r="UQF14" s="233"/>
      <c r="UQG14" s="233"/>
      <c r="UQH14" s="233"/>
      <c r="UQI14" s="233"/>
      <c r="UQJ14" s="233"/>
      <c r="UQK14" s="233"/>
      <c r="UQL14" s="233"/>
      <c r="UQM14" s="233"/>
      <c r="UQN14" s="233"/>
      <c r="UQO14" s="233"/>
      <c r="UQP14" s="233"/>
      <c r="UQQ14" s="233"/>
      <c r="UQR14" s="233"/>
      <c r="UQS14" s="233"/>
      <c r="UQT14" s="233"/>
      <c r="UQU14" s="233"/>
      <c r="UQV14" s="233"/>
      <c r="UQW14" s="233"/>
      <c r="UQX14" s="233"/>
      <c r="UQY14" s="233"/>
      <c r="UQZ14" s="233"/>
      <c r="URA14" s="233"/>
      <c r="URB14" s="233"/>
      <c r="URC14" s="233"/>
      <c r="URD14" s="233"/>
      <c r="URE14" s="233"/>
      <c r="URF14" s="233"/>
      <c r="URG14" s="233"/>
      <c r="URH14" s="233"/>
      <c r="URI14" s="233"/>
      <c r="URJ14" s="233"/>
      <c r="URK14" s="233"/>
      <c r="URL14" s="233"/>
      <c r="URM14" s="233"/>
      <c r="URN14" s="233"/>
      <c r="URO14" s="233"/>
      <c r="URP14" s="233"/>
      <c r="URQ14" s="233"/>
      <c r="URR14" s="233"/>
      <c r="URS14" s="233"/>
      <c r="URT14" s="233"/>
      <c r="URU14" s="233"/>
      <c r="URV14" s="233"/>
      <c r="URW14" s="233"/>
      <c r="URX14" s="233"/>
      <c r="URY14" s="233"/>
      <c r="URZ14" s="233"/>
      <c r="USA14" s="233"/>
      <c r="USB14" s="233"/>
      <c r="USC14" s="233"/>
      <c r="USD14" s="233"/>
      <c r="USE14" s="233"/>
      <c r="USF14" s="233"/>
      <c r="USG14" s="233"/>
      <c r="USH14" s="233"/>
      <c r="USI14" s="233"/>
      <c r="USJ14" s="233"/>
      <c r="USK14" s="233"/>
      <c r="USL14" s="233"/>
      <c r="USM14" s="233"/>
      <c r="USN14" s="233"/>
      <c r="USO14" s="233"/>
      <c r="USP14" s="233"/>
      <c r="USQ14" s="233"/>
      <c r="USR14" s="233"/>
      <c r="USS14" s="233"/>
      <c r="UST14" s="233"/>
      <c r="USU14" s="233"/>
      <c r="USV14" s="233"/>
      <c r="USW14" s="233"/>
      <c r="USX14" s="233"/>
      <c r="USY14" s="233"/>
      <c r="USZ14" s="233"/>
      <c r="UTA14" s="233"/>
      <c r="UTB14" s="233"/>
      <c r="UTC14" s="233"/>
      <c r="UTD14" s="233"/>
      <c r="UTE14" s="233"/>
      <c r="UTF14" s="233"/>
      <c r="UTG14" s="233"/>
      <c r="UTH14" s="233"/>
      <c r="UTI14" s="233"/>
      <c r="UTJ14" s="233"/>
      <c r="UTK14" s="233"/>
      <c r="UTL14" s="233"/>
      <c r="UTM14" s="233"/>
      <c r="UTN14" s="233"/>
      <c r="UTO14" s="233"/>
      <c r="UTP14" s="233"/>
      <c r="UTQ14" s="233"/>
      <c r="UTR14" s="233"/>
      <c r="UTS14" s="233"/>
      <c r="UTT14" s="233"/>
      <c r="UTU14" s="233"/>
      <c r="UTV14" s="233"/>
      <c r="UTW14" s="233"/>
      <c r="UTX14" s="233"/>
      <c r="UTY14" s="233"/>
      <c r="UTZ14" s="233"/>
      <c r="UUA14" s="233"/>
      <c r="UUB14" s="233"/>
      <c r="UUC14" s="233"/>
      <c r="UUD14" s="233"/>
      <c r="UUE14" s="233"/>
      <c r="UUF14" s="233"/>
      <c r="UUG14" s="233"/>
      <c r="UUH14" s="233"/>
      <c r="UUI14" s="233"/>
      <c r="UUJ14" s="233"/>
      <c r="UUK14" s="233"/>
      <c r="UUL14" s="233"/>
      <c r="UUM14" s="233"/>
      <c r="UUN14" s="233"/>
      <c r="UUO14" s="233"/>
      <c r="UUP14" s="233"/>
      <c r="UUQ14" s="233"/>
      <c r="UUR14" s="233"/>
      <c r="UUS14" s="233"/>
      <c r="UUT14" s="233"/>
      <c r="UUU14" s="233"/>
      <c r="UUV14" s="233"/>
      <c r="UUW14" s="233"/>
      <c r="UUX14" s="233"/>
      <c r="UUY14" s="233"/>
      <c r="UUZ14" s="233"/>
      <c r="UVA14" s="233"/>
      <c r="UVB14" s="233"/>
      <c r="UVC14" s="233"/>
      <c r="UVD14" s="233"/>
      <c r="UVE14" s="233"/>
      <c r="UVF14" s="233"/>
      <c r="UVG14" s="233"/>
      <c r="UVH14" s="233"/>
      <c r="UVI14" s="233"/>
      <c r="UVJ14" s="233"/>
      <c r="UVK14" s="233"/>
      <c r="UVL14" s="233"/>
      <c r="UVM14" s="233"/>
      <c r="UVN14" s="233"/>
      <c r="UVO14" s="233"/>
      <c r="UVP14" s="233"/>
      <c r="UVQ14" s="233"/>
      <c r="UVR14" s="233"/>
      <c r="UVS14" s="233"/>
      <c r="UVT14" s="233"/>
      <c r="UVU14" s="233"/>
      <c r="UVV14" s="233"/>
      <c r="UVW14" s="233"/>
      <c r="UVX14" s="233"/>
      <c r="UVY14" s="233"/>
      <c r="UVZ14" s="233"/>
      <c r="UWA14" s="233"/>
      <c r="UWB14" s="233"/>
      <c r="UWC14" s="233"/>
      <c r="UWD14" s="233"/>
      <c r="UWE14" s="233"/>
      <c r="UWF14" s="233"/>
      <c r="UWG14" s="233"/>
      <c r="UWH14" s="233"/>
      <c r="UWI14" s="233"/>
      <c r="UWJ14" s="233"/>
      <c r="UWK14" s="233"/>
      <c r="UWL14" s="233"/>
      <c r="UWM14" s="233"/>
      <c r="UWN14" s="233"/>
      <c r="UWO14" s="233"/>
      <c r="UWP14" s="233"/>
      <c r="UWQ14" s="233"/>
      <c r="UWR14" s="233"/>
      <c r="UWS14" s="233"/>
      <c r="UWT14" s="233"/>
      <c r="UWU14" s="233"/>
      <c r="UWV14" s="233"/>
      <c r="UWW14" s="233"/>
      <c r="UWX14" s="233"/>
      <c r="UWY14" s="233"/>
      <c r="UWZ14" s="233"/>
      <c r="UXA14" s="233"/>
      <c r="UXB14" s="233"/>
      <c r="UXC14" s="233"/>
      <c r="UXD14" s="233"/>
      <c r="UXE14" s="233"/>
      <c r="UXF14" s="233"/>
      <c r="UXG14" s="233"/>
      <c r="UXH14" s="233"/>
      <c r="UXI14" s="233"/>
      <c r="UXJ14" s="233"/>
      <c r="UXK14" s="233"/>
      <c r="UXL14" s="233"/>
      <c r="UXM14" s="233"/>
      <c r="UXN14" s="233"/>
      <c r="UXO14" s="233"/>
      <c r="UXP14" s="233"/>
      <c r="UXQ14" s="233"/>
      <c r="UXR14" s="233"/>
      <c r="UXS14" s="233"/>
      <c r="UXT14" s="233"/>
      <c r="UXU14" s="233"/>
      <c r="UXV14" s="233"/>
      <c r="UXW14" s="233"/>
      <c r="UXX14" s="233"/>
      <c r="UXY14" s="233"/>
      <c r="UXZ14" s="233"/>
      <c r="UYA14" s="233"/>
      <c r="UYB14" s="233"/>
      <c r="UYC14" s="233"/>
      <c r="UYD14" s="233"/>
      <c r="UYE14" s="233"/>
      <c r="UYF14" s="233"/>
      <c r="UYG14" s="233"/>
      <c r="UYH14" s="233"/>
      <c r="UYI14" s="233"/>
      <c r="UYJ14" s="233"/>
      <c r="UYK14" s="233"/>
      <c r="UYL14" s="233"/>
      <c r="UYM14" s="233"/>
      <c r="UYN14" s="233"/>
      <c r="UYO14" s="233"/>
      <c r="UYP14" s="233"/>
      <c r="UYQ14" s="233"/>
      <c r="UYR14" s="233"/>
      <c r="UYS14" s="233"/>
      <c r="UYT14" s="233"/>
      <c r="UYU14" s="233"/>
      <c r="UYV14" s="233"/>
      <c r="UYW14" s="233"/>
      <c r="UYX14" s="233"/>
      <c r="UYY14" s="233"/>
      <c r="UYZ14" s="233"/>
      <c r="UZA14" s="233"/>
      <c r="UZB14" s="233"/>
      <c r="UZC14" s="233"/>
      <c r="UZD14" s="233"/>
      <c r="UZE14" s="233"/>
      <c r="UZF14" s="233"/>
      <c r="UZG14" s="233"/>
      <c r="UZH14" s="233"/>
      <c r="UZI14" s="233"/>
      <c r="UZJ14" s="233"/>
      <c r="UZK14" s="233"/>
      <c r="UZL14" s="233"/>
      <c r="UZM14" s="233"/>
      <c r="UZN14" s="233"/>
      <c r="UZO14" s="233"/>
      <c r="UZP14" s="233"/>
      <c r="UZQ14" s="233"/>
      <c r="UZR14" s="233"/>
      <c r="UZS14" s="233"/>
      <c r="UZT14" s="233"/>
      <c r="UZU14" s="233"/>
      <c r="UZV14" s="233"/>
      <c r="UZW14" s="233"/>
      <c r="UZX14" s="233"/>
      <c r="UZY14" s="233"/>
      <c r="UZZ14" s="233"/>
      <c r="VAA14" s="233"/>
      <c r="VAB14" s="233"/>
      <c r="VAC14" s="233"/>
      <c r="VAD14" s="233"/>
      <c r="VAE14" s="233"/>
      <c r="VAF14" s="233"/>
      <c r="VAG14" s="233"/>
      <c r="VAH14" s="233"/>
      <c r="VAI14" s="233"/>
      <c r="VAJ14" s="233"/>
      <c r="VAK14" s="233"/>
      <c r="VAL14" s="233"/>
      <c r="VAM14" s="233"/>
      <c r="VAN14" s="233"/>
      <c r="VAO14" s="233"/>
      <c r="VAP14" s="233"/>
      <c r="VAQ14" s="233"/>
      <c r="VAR14" s="233"/>
      <c r="VAS14" s="233"/>
      <c r="VAT14" s="233"/>
      <c r="VAU14" s="233"/>
      <c r="VAV14" s="233"/>
      <c r="VAW14" s="233"/>
      <c r="VAX14" s="233"/>
      <c r="VAY14" s="233"/>
      <c r="VAZ14" s="233"/>
      <c r="VBA14" s="233"/>
      <c r="VBB14" s="233"/>
      <c r="VBC14" s="233"/>
      <c r="VBD14" s="233"/>
      <c r="VBE14" s="233"/>
      <c r="VBF14" s="233"/>
      <c r="VBG14" s="233"/>
      <c r="VBH14" s="233"/>
      <c r="VBI14" s="233"/>
      <c r="VBJ14" s="233"/>
      <c r="VBK14" s="233"/>
      <c r="VBL14" s="233"/>
      <c r="VBM14" s="233"/>
      <c r="VBN14" s="233"/>
      <c r="VBO14" s="233"/>
      <c r="VBP14" s="233"/>
      <c r="VBQ14" s="233"/>
      <c r="VBR14" s="233"/>
      <c r="VBS14" s="233"/>
      <c r="VBT14" s="233"/>
      <c r="VBU14" s="233"/>
      <c r="VBV14" s="233"/>
      <c r="VBW14" s="233"/>
      <c r="VBX14" s="233"/>
      <c r="VBY14" s="233"/>
      <c r="VBZ14" s="233"/>
      <c r="VCA14" s="233"/>
      <c r="VCB14" s="233"/>
      <c r="VCC14" s="233"/>
      <c r="VCD14" s="233"/>
      <c r="VCE14" s="233"/>
      <c r="VCF14" s="233"/>
      <c r="VCG14" s="233"/>
      <c r="VCH14" s="233"/>
      <c r="VCI14" s="233"/>
      <c r="VCJ14" s="233"/>
      <c r="VCK14" s="233"/>
      <c r="VCL14" s="233"/>
      <c r="VCM14" s="233"/>
      <c r="VCN14" s="233"/>
      <c r="VCO14" s="233"/>
      <c r="VCP14" s="233"/>
      <c r="VCQ14" s="233"/>
      <c r="VCR14" s="233"/>
      <c r="VCS14" s="233"/>
      <c r="VCT14" s="233"/>
      <c r="VCU14" s="233"/>
      <c r="VCV14" s="233"/>
      <c r="VCW14" s="233"/>
      <c r="VCX14" s="233"/>
      <c r="VCY14" s="233"/>
      <c r="VCZ14" s="233"/>
      <c r="VDA14" s="233"/>
      <c r="VDB14" s="233"/>
      <c r="VDC14" s="233"/>
      <c r="VDD14" s="233"/>
      <c r="VDE14" s="233"/>
      <c r="VDF14" s="233"/>
      <c r="VDG14" s="233"/>
      <c r="VDH14" s="233"/>
      <c r="VDI14" s="233"/>
      <c r="VDJ14" s="233"/>
      <c r="VDK14" s="233"/>
      <c r="VDL14" s="233"/>
      <c r="VDM14" s="233"/>
      <c r="VDN14" s="233"/>
      <c r="VDO14" s="233"/>
      <c r="VDP14" s="233"/>
      <c r="VDQ14" s="233"/>
      <c r="VDR14" s="233"/>
      <c r="VDS14" s="233"/>
      <c r="VDT14" s="233"/>
      <c r="VDU14" s="233"/>
      <c r="VDV14" s="233"/>
      <c r="VDW14" s="233"/>
      <c r="VDX14" s="233"/>
      <c r="VDY14" s="233"/>
      <c r="VDZ14" s="233"/>
      <c r="VEA14" s="233"/>
      <c r="VEB14" s="233"/>
      <c r="VEC14" s="233"/>
      <c r="VED14" s="233"/>
      <c r="VEE14" s="233"/>
      <c r="VEF14" s="233"/>
      <c r="VEG14" s="233"/>
      <c r="VEH14" s="233"/>
      <c r="VEI14" s="233"/>
      <c r="VEJ14" s="233"/>
      <c r="VEK14" s="233"/>
      <c r="VEL14" s="233"/>
      <c r="VEM14" s="233"/>
      <c r="VEN14" s="233"/>
      <c r="VEO14" s="233"/>
      <c r="VEP14" s="233"/>
      <c r="VEQ14" s="233"/>
      <c r="VER14" s="233"/>
      <c r="VES14" s="233"/>
      <c r="VET14" s="233"/>
      <c r="VEU14" s="233"/>
      <c r="VEV14" s="233"/>
      <c r="VEW14" s="233"/>
      <c r="VEX14" s="233"/>
      <c r="VEY14" s="233"/>
      <c r="VEZ14" s="233"/>
      <c r="VFA14" s="233"/>
      <c r="VFB14" s="233"/>
      <c r="VFC14" s="233"/>
      <c r="VFD14" s="233"/>
      <c r="VFE14" s="233"/>
      <c r="VFF14" s="233"/>
      <c r="VFG14" s="233"/>
      <c r="VFH14" s="233"/>
      <c r="VFI14" s="233"/>
      <c r="VFJ14" s="233"/>
      <c r="VFK14" s="233"/>
      <c r="VFL14" s="233"/>
      <c r="VFM14" s="233"/>
      <c r="VFN14" s="233"/>
      <c r="VFO14" s="233"/>
      <c r="VFP14" s="233"/>
      <c r="VFQ14" s="233"/>
      <c r="VFR14" s="233"/>
      <c r="VFS14" s="233"/>
      <c r="VFT14" s="233"/>
      <c r="VFU14" s="233"/>
      <c r="VFV14" s="233"/>
      <c r="VFW14" s="233"/>
      <c r="VFX14" s="233"/>
      <c r="VFY14" s="233"/>
      <c r="VFZ14" s="233"/>
      <c r="VGA14" s="233"/>
      <c r="VGB14" s="233"/>
      <c r="VGC14" s="233"/>
      <c r="VGD14" s="233"/>
      <c r="VGE14" s="233"/>
      <c r="VGF14" s="233"/>
      <c r="VGG14" s="233"/>
      <c r="VGH14" s="233"/>
      <c r="VGI14" s="233"/>
      <c r="VGJ14" s="233"/>
      <c r="VGK14" s="233"/>
      <c r="VGL14" s="233"/>
      <c r="VGM14" s="233"/>
      <c r="VGN14" s="233"/>
      <c r="VGO14" s="233"/>
      <c r="VGP14" s="233"/>
      <c r="VGQ14" s="233"/>
      <c r="VGR14" s="233"/>
      <c r="VGS14" s="233"/>
      <c r="VGT14" s="233"/>
      <c r="VGU14" s="233"/>
      <c r="VGV14" s="233"/>
      <c r="VGW14" s="233"/>
      <c r="VGX14" s="233"/>
      <c r="VGY14" s="233"/>
      <c r="VGZ14" s="233"/>
      <c r="VHA14" s="233"/>
      <c r="VHB14" s="233"/>
      <c r="VHC14" s="233"/>
      <c r="VHD14" s="233"/>
      <c r="VHE14" s="233"/>
      <c r="VHF14" s="233"/>
      <c r="VHG14" s="233"/>
      <c r="VHH14" s="233"/>
      <c r="VHI14" s="233"/>
      <c r="VHJ14" s="233"/>
      <c r="VHK14" s="233"/>
      <c r="VHL14" s="233"/>
      <c r="VHM14" s="233"/>
      <c r="VHN14" s="233"/>
      <c r="VHO14" s="233"/>
      <c r="VHP14" s="233"/>
      <c r="VHQ14" s="233"/>
      <c r="VHR14" s="233"/>
      <c r="VHS14" s="233"/>
      <c r="VHT14" s="233"/>
      <c r="VHU14" s="233"/>
      <c r="VHV14" s="233"/>
      <c r="VHW14" s="233"/>
      <c r="VHX14" s="233"/>
      <c r="VHY14" s="233"/>
      <c r="VHZ14" s="233"/>
      <c r="VIA14" s="233"/>
      <c r="VIB14" s="233"/>
      <c r="VIC14" s="233"/>
      <c r="VID14" s="233"/>
      <c r="VIE14" s="233"/>
      <c r="VIF14" s="233"/>
      <c r="VIG14" s="233"/>
      <c r="VIH14" s="233"/>
      <c r="VII14" s="233"/>
      <c r="VIJ14" s="233"/>
      <c r="VIK14" s="233"/>
      <c r="VIL14" s="233"/>
      <c r="VIM14" s="233"/>
      <c r="VIN14" s="233"/>
      <c r="VIO14" s="233"/>
      <c r="VIP14" s="233"/>
      <c r="VIQ14" s="233"/>
      <c r="VIR14" s="233"/>
      <c r="VIS14" s="233"/>
      <c r="VIT14" s="233"/>
      <c r="VIU14" s="233"/>
      <c r="VIV14" s="233"/>
      <c r="VIW14" s="233"/>
      <c r="VIX14" s="233"/>
      <c r="VIY14" s="233"/>
      <c r="VIZ14" s="233"/>
      <c r="VJA14" s="233"/>
      <c r="VJB14" s="233"/>
      <c r="VJC14" s="233"/>
      <c r="VJD14" s="233"/>
      <c r="VJE14" s="233"/>
      <c r="VJF14" s="233"/>
      <c r="VJG14" s="233"/>
      <c r="VJH14" s="233"/>
      <c r="VJI14" s="233"/>
      <c r="VJJ14" s="233"/>
      <c r="VJK14" s="233"/>
      <c r="VJL14" s="233"/>
      <c r="VJM14" s="233"/>
      <c r="VJN14" s="233"/>
      <c r="VJO14" s="233"/>
      <c r="VJP14" s="233"/>
      <c r="VJQ14" s="233"/>
      <c r="VJR14" s="233"/>
      <c r="VJS14" s="233"/>
      <c r="VJT14" s="233"/>
      <c r="VJU14" s="233"/>
      <c r="VJV14" s="233"/>
      <c r="VJW14" s="233"/>
      <c r="VJX14" s="233"/>
      <c r="VJY14" s="233"/>
      <c r="VJZ14" s="233"/>
      <c r="VKA14" s="233"/>
      <c r="VKB14" s="233"/>
      <c r="VKC14" s="233"/>
      <c r="VKD14" s="233"/>
      <c r="VKE14" s="233"/>
      <c r="VKF14" s="233"/>
      <c r="VKG14" s="233"/>
      <c r="VKH14" s="233"/>
      <c r="VKI14" s="233"/>
      <c r="VKJ14" s="233"/>
      <c r="VKK14" s="233"/>
      <c r="VKL14" s="233"/>
      <c r="VKM14" s="233"/>
      <c r="VKN14" s="233"/>
      <c r="VKO14" s="233"/>
      <c r="VKP14" s="233"/>
      <c r="VKQ14" s="233"/>
      <c r="VKR14" s="233"/>
      <c r="VKS14" s="233"/>
      <c r="VKT14" s="233"/>
      <c r="VKU14" s="233"/>
      <c r="VKV14" s="233"/>
      <c r="VKW14" s="233"/>
      <c r="VKX14" s="233"/>
      <c r="VKY14" s="233"/>
      <c r="VKZ14" s="233"/>
      <c r="VLA14" s="233"/>
      <c r="VLB14" s="233"/>
      <c r="VLC14" s="233"/>
      <c r="VLD14" s="233"/>
      <c r="VLE14" s="233"/>
      <c r="VLF14" s="233"/>
      <c r="VLG14" s="233"/>
      <c r="VLH14" s="233"/>
      <c r="VLI14" s="233"/>
      <c r="VLJ14" s="233"/>
      <c r="VLK14" s="233"/>
      <c r="VLL14" s="233"/>
      <c r="VLM14" s="233"/>
      <c r="VLN14" s="233"/>
      <c r="VLO14" s="233"/>
      <c r="VLP14" s="233"/>
      <c r="VLQ14" s="233"/>
      <c r="VLR14" s="233"/>
      <c r="VLS14" s="233"/>
      <c r="VLT14" s="233"/>
      <c r="VLU14" s="233"/>
      <c r="VLV14" s="233"/>
      <c r="VLW14" s="233"/>
      <c r="VLX14" s="233"/>
      <c r="VLY14" s="233"/>
      <c r="VLZ14" s="233"/>
      <c r="VMA14" s="233"/>
      <c r="VMB14" s="233"/>
      <c r="VMC14" s="233"/>
      <c r="VMD14" s="233"/>
      <c r="VME14" s="233"/>
      <c r="VMF14" s="233"/>
      <c r="VMG14" s="233"/>
      <c r="VMH14" s="233"/>
      <c r="VMI14" s="233"/>
      <c r="VMJ14" s="233"/>
      <c r="VMK14" s="233"/>
      <c r="VML14" s="233"/>
      <c r="VMM14" s="233"/>
      <c r="VMN14" s="233"/>
      <c r="VMO14" s="233"/>
      <c r="VMP14" s="233"/>
      <c r="VMQ14" s="233"/>
      <c r="VMR14" s="233"/>
      <c r="VMS14" s="233"/>
      <c r="VMT14" s="233"/>
      <c r="VMU14" s="233"/>
      <c r="VMV14" s="233"/>
      <c r="VMW14" s="233"/>
      <c r="VMX14" s="233"/>
      <c r="VMY14" s="233"/>
      <c r="VMZ14" s="233"/>
      <c r="VNA14" s="233"/>
      <c r="VNB14" s="233"/>
      <c r="VNC14" s="233"/>
      <c r="VND14" s="233"/>
      <c r="VNE14" s="233"/>
      <c r="VNF14" s="233"/>
      <c r="VNG14" s="233"/>
      <c r="VNH14" s="233"/>
      <c r="VNI14" s="233"/>
      <c r="VNJ14" s="233"/>
      <c r="VNK14" s="233"/>
      <c r="VNL14" s="233"/>
      <c r="VNM14" s="233"/>
      <c r="VNN14" s="233"/>
      <c r="VNO14" s="233"/>
      <c r="VNP14" s="233"/>
      <c r="VNQ14" s="233"/>
      <c r="VNR14" s="233"/>
      <c r="VNS14" s="233"/>
      <c r="VNT14" s="233"/>
      <c r="VNU14" s="233"/>
      <c r="VNV14" s="233"/>
      <c r="VNW14" s="233"/>
      <c r="VNX14" s="233"/>
      <c r="VNY14" s="233"/>
      <c r="VNZ14" s="233"/>
      <c r="VOA14" s="233"/>
      <c r="VOB14" s="233"/>
      <c r="VOC14" s="233"/>
      <c r="VOD14" s="233"/>
      <c r="VOE14" s="233"/>
      <c r="VOF14" s="233"/>
      <c r="VOG14" s="233"/>
      <c r="VOH14" s="233"/>
      <c r="VOI14" s="233"/>
      <c r="VOJ14" s="233"/>
      <c r="VOK14" s="233"/>
      <c r="VOL14" s="233"/>
      <c r="VOM14" s="233"/>
      <c r="VON14" s="233"/>
      <c r="VOO14" s="233"/>
      <c r="VOP14" s="233"/>
      <c r="VOQ14" s="233"/>
      <c r="VOR14" s="233"/>
      <c r="VOS14" s="233"/>
      <c r="VOT14" s="233"/>
      <c r="VOU14" s="233"/>
      <c r="VOV14" s="233"/>
      <c r="VOW14" s="233"/>
      <c r="VOX14" s="233"/>
      <c r="VOY14" s="233"/>
      <c r="VOZ14" s="233"/>
      <c r="VPA14" s="233"/>
      <c r="VPB14" s="233"/>
      <c r="VPC14" s="233"/>
      <c r="VPD14" s="233"/>
      <c r="VPE14" s="233"/>
      <c r="VPF14" s="233"/>
      <c r="VPG14" s="233"/>
      <c r="VPH14" s="233"/>
      <c r="VPI14" s="233"/>
      <c r="VPJ14" s="233"/>
      <c r="VPK14" s="233"/>
      <c r="VPL14" s="233"/>
      <c r="VPM14" s="233"/>
      <c r="VPN14" s="233"/>
      <c r="VPO14" s="233"/>
      <c r="VPP14" s="233"/>
      <c r="VPQ14" s="233"/>
      <c r="VPR14" s="233"/>
      <c r="VPS14" s="233"/>
      <c r="VPT14" s="233"/>
      <c r="VPU14" s="233"/>
      <c r="VPV14" s="233"/>
      <c r="VPW14" s="233"/>
      <c r="VPX14" s="233"/>
      <c r="VPY14" s="233"/>
      <c r="VPZ14" s="233"/>
      <c r="VQA14" s="233"/>
      <c r="VQB14" s="233"/>
      <c r="VQC14" s="233"/>
      <c r="VQD14" s="233"/>
      <c r="VQE14" s="233"/>
      <c r="VQF14" s="233"/>
      <c r="VQG14" s="233"/>
      <c r="VQH14" s="233"/>
      <c r="VQI14" s="233"/>
      <c r="VQJ14" s="233"/>
      <c r="VQK14" s="233"/>
      <c r="VQL14" s="233"/>
      <c r="VQM14" s="233"/>
      <c r="VQN14" s="233"/>
      <c r="VQO14" s="233"/>
      <c r="VQP14" s="233"/>
      <c r="VQQ14" s="233"/>
      <c r="VQR14" s="233"/>
      <c r="VQS14" s="233"/>
      <c r="VQT14" s="233"/>
      <c r="VQU14" s="233"/>
      <c r="VQV14" s="233"/>
      <c r="VQW14" s="233"/>
      <c r="VQX14" s="233"/>
      <c r="VQY14" s="233"/>
      <c r="VQZ14" s="233"/>
      <c r="VRA14" s="233"/>
      <c r="VRB14" s="233"/>
      <c r="VRC14" s="233"/>
      <c r="VRD14" s="233"/>
      <c r="VRE14" s="233"/>
      <c r="VRF14" s="233"/>
      <c r="VRG14" s="233"/>
      <c r="VRH14" s="233"/>
      <c r="VRI14" s="233"/>
      <c r="VRJ14" s="233"/>
      <c r="VRK14" s="233"/>
      <c r="VRL14" s="233"/>
      <c r="VRM14" s="233"/>
      <c r="VRN14" s="233"/>
      <c r="VRO14" s="233"/>
      <c r="VRP14" s="233"/>
      <c r="VRQ14" s="233"/>
      <c r="VRR14" s="233"/>
      <c r="VRS14" s="233"/>
      <c r="VRT14" s="233"/>
      <c r="VRU14" s="233"/>
      <c r="VRV14" s="233"/>
      <c r="VRW14" s="233"/>
      <c r="VRX14" s="233"/>
      <c r="VRY14" s="233"/>
      <c r="VRZ14" s="233"/>
      <c r="VSA14" s="233"/>
      <c r="VSB14" s="233"/>
      <c r="VSC14" s="233"/>
      <c r="VSD14" s="233"/>
      <c r="VSE14" s="233"/>
      <c r="VSF14" s="233"/>
      <c r="VSG14" s="233"/>
      <c r="VSH14" s="233"/>
      <c r="VSI14" s="233"/>
      <c r="VSJ14" s="233"/>
      <c r="VSK14" s="233"/>
      <c r="VSL14" s="233"/>
      <c r="VSM14" s="233"/>
      <c r="VSN14" s="233"/>
      <c r="VSO14" s="233"/>
      <c r="VSP14" s="233"/>
      <c r="VSQ14" s="233"/>
      <c r="VSR14" s="233"/>
      <c r="VSS14" s="233"/>
      <c r="VST14" s="233"/>
      <c r="VSU14" s="233"/>
      <c r="VSV14" s="233"/>
      <c r="VSW14" s="233"/>
      <c r="VSX14" s="233"/>
      <c r="VSY14" s="233"/>
      <c r="VSZ14" s="233"/>
      <c r="VTA14" s="233"/>
      <c r="VTB14" s="233"/>
      <c r="VTC14" s="233"/>
      <c r="VTD14" s="233"/>
      <c r="VTE14" s="233"/>
      <c r="VTF14" s="233"/>
      <c r="VTG14" s="233"/>
      <c r="VTH14" s="233"/>
      <c r="VTI14" s="233"/>
      <c r="VTJ14" s="233"/>
      <c r="VTK14" s="233"/>
      <c r="VTL14" s="233"/>
      <c r="VTM14" s="233"/>
      <c r="VTN14" s="233"/>
      <c r="VTO14" s="233"/>
      <c r="VTP14" s="233"/>
      <c r="VTQ14" s="233"/>
      <c r="VTR14" s="233"/>
      <c r="VTS14" s="233"/>
      <c r="VTT14" s="233"/>
      <c r="VTU14" s="233"/>
      <c r="VTV14" s="233"/>
      <c r="VTW14" s="233"/>
      <c r="VTX14" s="233"/>
      <c r="VTY14" s="233"/>
      <c r="VTZ14" s="233"/>
      <c r="VUA14" s="233"/>
      <c r="VUB14" s="233"/>
      <c r="VUC14" s="233"/>
      <c r="VUD14" s="233"/>
      <c r="VUE14" s="233"/>
      <c r="VUF14" s="233"/>
      <c r="VUG14" s="233"/>
      <c r="VUH14" s="233"/>
      <c r="VUI14" s="233"/>
      <c r="VUJ14" s="233"/>
      <c r="VUK14" s="233"/>
      <c r="VUL14" s="233"/>
      <c r="VUM14" s="233"/>
      <c r="VUN14" s="233"/>
      <c r="VUO14" s="233"/>
      <c r="VUP14" s="233"/>
      <c r="VUQ14" s="233"/>
      <c r="VUR14" s="233"/>
      <c r="VUS14" s="233"/>
      <c r="VUT14" s="233"/>
      <c r="VUU14" s="233"/>
      <c r="VUV14" s="233"/>
      <c r="VUW14" s="233"/>
      <c r="VUX14" s="233"/>
      <c r="VUY14" s="233"/>
      <c r="VUZ14" s="233"/>
      <c r="VVA14" s="233"/>
      <c r="VVB14" s="233"/>
      <c r="VVC14" s="233"/>
      <c r="VVD14" s="233"/>
      <c r="VVE14" s="233"/>
      <c r="VVF14" s="233"/>
      <c r="VVG14" s="233"/>
      <c r="VVH14" s="233"/>
      <c r="VVI14" s="233"/>
      <c r="VVJ14" s="233"/>
      <c r="VVK14" s="233"/>
      <c r="VVL14" s="233"/>
      <c r="VVM14" s="233"/>
      <c r="VVN14" s="233"/>
      <c r="VVO14" s="233"/>
      <c r="VVP14" s="233"/>
      <c r="VVQ14" s="233"/>
      <c r="VVR14" s="233"/>
      <c r="VVS14" s="233"/>
      <c r="VVT14" s="233"/>
      <c r="VVU14" s="233"/>
      <c r="VVV14" s="233"/>
      <c r="VVW14" s="233"/>
      <c r="VVX14" s="233"/>
      <c r="VVY14" s="233"/>
      <c r="VVZ14" s="233"/>
      <c r="VWA14" s="233"/>
      <c r="VWB14" s="233"/>
      <c r="VWC14" s="233"/>
      <c r="VWD14" s="233"/>
      <c r="VWE14" s="233"/>
      <c r="VWF14" s="233"/>
      <c r="VWG14" s="233"/>
      <c r="VWH14" s="233"/>
      <c r="VWI14" s="233"/>
      <c r="VWJ14" s="233"/>
      <c r="VWK14" s="233"/>
      <c r="VWL14" s="233"/>
      <c r="VWM14" s="233"/>
      <c r="VWN14" s="233"/>
      <c r="VWO14" s="233"/>
      <c r="VWP14" s="233"/>
      <c r="VWQ14" s="233"/>
      <c r="VWR14" s="233"/>
      <c r="VWS14" s="233"/>
      <c r="VWT14" s="233"/>
      <c r="VWU14" s="233"/>
      <c r="VWV14" s="233"/>
      <c r="VWW14" s="233"/>
      <c r="VWX14" s="233"/>
      <c r="VWY14" s="233"/>
      <c r="VWZ14" s="233"/>
      <c r="VXA14" s="233"/>
      <c r="VXB14" s="233"/>
      <c r="VXC14" s="233"/>
      <c r="VXD14" s="233"/>
      <c r="VXE14" s="233"/>
      <c r="VXF14" s="233"/>
      <c r="VXG14" s="233"/>
      <c r="VXH14" s="233"/>
      <c r="VXI14" s="233"/>
      <c r="VXJ14" s="233"/>
      <c r="VXK14" s="233"/>
      <c r="VXL14" s="233"/>
      <c r="VXM14" s="233"/>
      <c r="VXN14" s="233"/>
      <c r="VXO14" s="233"/>
      <c r="VXP14" s="233"/>
      <c r="VXQ14" s="233"/>
      <c r="VXR14" s="233"/>
      <c r="VXS14" s="233"/>
      <c r="VXT14" s="233"/>
      <c r="VXU14" s="233"/>
      <c r="VXV14" s="233"/>
      <c r="VXW14" s="233"/>
      <c r="VXX14" s="233"/>
      <c r="VXY14" s="233"/>
      <c r="VXZ14" s="233"/>
      <c r="VYA14" s="233"/>
      <c r="VYB14" s="233"/>
      <c r="VYC14" s="233"/>
      <c r="VYD14" s="233"/>
      <c r="VYE14" s="233"/>
      <c r="VYF14" s="233"/>
      <c r="VYG14" s="233"/>
      <c r="VYH14" s="233"/>
      <c r="VYI14" s="233"/>
      <c r="VYJ14" s="233"/>
      <c r="VYK14" s="233"/>
      <c r="VYL14" s="233"/>
      <c r="VYM14" s="233"/>
      <c r="VYN14" s="233"/>
      <c r="VYO14" s="233"/>
      <c r="VYP14" s="233"/>
      <c r="VYQ14" s="233"/>
      <c r="VYR14" s="233"/>
      <c r="VYS14" s="233"/>
      <c r="VYT14" s="233"/>
      <c r="VYU14" s="233"/>
      <c r="VYV14" s="233"/>
      <c r="VYW14" s="233"/>
      <c r="VYX14" s="233"/>
      <c r="VYY14" s="233"/>
      <c r="VYZ14" s="233"/>
      <c r="VZA14" s="233"/>
      <c r="VZB14" s="233"/>
      <c r="VZC14" s="233"/>
      <c r="VZD14" s="233"/>
      <c r="VZE14" s="233"/>
      <c r="VZF14" s="233"/>
      <c r="VZG14" s="233"/>
      <c r="VZH14" s="233"/>
      <c r="VZI14" s="233"/>
      <c r="VZJ14" s="233"/>
      <c r="VZK14" s="233"/>
      <c r="VZL14" s="233"/>
      <c r="VZM14" s="233"/>
      <c r="VZN14" s="233"/>
      <c r="VZO14" s="233"/>
      <c r="VZP14" s="233"/>
      <c r="VZQ14" s="233"/>
      <c r="VZR14" s="233"/>
      <c r="VZS14" s="233"/>
      <c r="VZT14" s="233"/>
      <c r="VZU14" s="233"/>
      <c r="VZV14" s="233"/>
      <c r="VZW14" s="233"/>
      <c r="VZX14" s="233"/>
      <c r="VZY14" s="233"/>
      <c r="VZZ14" s="233"/>
      <c r="WAA14" s="233"/>
      <c r="WAB14" s="233"/>
      <c r="WAC14" s="233"/>
      <c r="WAD14" s="233"/>
      <c r="WAE14" s="233"/>
      <c r="WAF14" s="233"/>
      <c r="WAG14" s="233"/>
      <c r="WAH14" s="233"/>
      <c r="WAI14" s="233"/>
      <c r="WAJ14" s="233"/>
      <c r="WAK14" s="233"/>
      <c r="WAL14" s="233"/>
      <c r="WAM14" s="233"/>
      <c r="WAN14" s="233"/>
      <c r="WAO14" s="233"/>
      <c r="WAP14" s="233"/>
      <c r="WAQ14" s="233"/>
      <c r="WAR14" s="233"/>
      <c r="WAS14" s="233"/>
      <c r="WAT14" s="233"/>
      <c r="WAU14" s="233"/>
      <c r="WAV14" s="233"/>
      <c r="WAW14" s="233"/>
      <c r="WAX14" s="233"/>
      <c r="WAY14" s="233"/>
      <c r="WAZ14" s="233"/>
      <c r="WBA14" s="233"/>
      <c r="WBB14" s="233"/>
      <c r="WBC14" s="233"/>
      <c r="WBD14" s="233"/>
      <c r="WBE14" s="233"/>
      <c r="WBF14" s="233"/>
      <c r="WBG14" s="233"/>
      <c r="WBH14" s="233"/>
      <c r="WBI14" s="233"/>
      <c r="WBJ14" s="233"/>
      <c r="WBK14" s="233"/>
      <c r="WBL14" s="233"/>
      <c r="WBM14" s="233"/>
      <c r="WBN14" s="233"/>
      <c r="WBO14" s="233"/>
      <c r="WBP14" s="233"/>
      <c r="WBQ14" s="233"/>
      <c r="WBR14" s="233"/>
      <c r="WBS14" s="233"/>
      <c r="WBT14" s="233"/>
      <c r="WBU14" s="233"/>
      <c r="WBV14" s="233"/>
      <c r="WBW14" s="233"/>
      <c r="WBX14" s="233"/>
      <c r="WBY14" s="233"/>
      <c r="WBZ14" s="233"/>
      <c r="WCA14" s="233"/>
      <c r="WCB14" s="233"/>
      <c r="WCC14" s="233"/>
      <c r="WCD14" s="233"/>
      <c r="WCE14" s="233"/>
      <c r="WCF14" s="233"/>
      <c r="WCG14" s="233"/>
      <c r="WCH14" s="233"/>
      <c r="WCI14" s="233"/>
      <c r="WCJ14" s="233"/>
      <c r="WCK14" s="233"/>
      <c r="WCL14" s="233"/>
      <c r="WCM14" s="233"/>
      <c r="WCN14" s="233"/>
      <c r="WCO14" s="233"/>
      <c r="WCP14" s="233"/>
      <c r="WCQ14" s="233"/>
      <c r="WCR14" s="233"/>
      <c r="WCS14" s="233"/>
      <c r="WCT14" s="233"/>
      <c r="WCU14" s="233"/>
      <c r="WCV14" s="233"/>
      <c r="WCW14" s="233"/>
      <c r="WCX14" s="233"/>
      <c r="WCY14" s="233"/>
      <c r="WCZ14" s="233"/>
      <c r="WDA14" s="233"/>
      <c r="WDB14" s="233"/>
      <c r="WDC14" s="233"/>
      <c r="WDD14" s="233"/>
      <c r="WDE14" s="233"/>
      <c r="WDF14" s="233"/>
      <c r="WDG14" s="233"/>
      <c r="WDH14" s="233"/>
      <c r="WDI14" s="233"/>
      <c r="WDJ14" s="233"/>
      <c r="WDK14" s="233"/>
      <c r="WDL14" s="233"/>
      <c r="WDM14" s="233"/>
      <c r="WDN14" s="233"/>
      <c r="WDO14" s="233"/>
      <c r="WDP14" s="233"/>
      <c r="WDQ14" s="233"/>
      <c r="WDR14" s="233"/>
      <c r="WDS14" s="233"/>
      <c r="WDT14" s="233"/>
      <c r="WDU14" s="233"/>
      <c r="WDV14" s="233"/>
      <c r="WDW14" s="233"/>
      <c r="WDX14" s="233"/>
      <c r="WDY14" s="233"/>
      <c r="WDZ14" s="233"/>
      <c r="WEA14" s="233"/>
      <c r="WEB14" s="233"/>
      <c r="WEC14" s="233"/>
      <c r="WED14" s="233"/>
      <c r="WEE14" s="233"/>
      <c r="WEF14" s="233"/>
      <c r="WEG14" s="233"/>
      <c r="WEH14" s="233"/>
      <c r="WEI14" s="233"/>
      <c r="WEJ14" s="233"/>
      <c r="WEK14" s="233"/>
      <c r="WEL14" s="233"/>
      <c r="WEM14" s="233"/>
      <c r="WEN14" s="233"/>
      <c r="WEO14" s="233"/>
      <c r="WEP14" s="233"/>
      <c r="WEQ14" s="233"/>
      <c r="WER14" s="233"/>
      <c r="WES14" s="233"/>
      <c r="WET14" s="233"/>
      <c r="WEU14" s="233"/>
      <c r="WEV14" s="233"/>
      <c r="WEW14" s="233"/>
      <c r="WEX14" s="233"/>
      <c r="WEY14" s="233"/>
      <c r="WEZ14" s="233"/>
      <c r="WFA14" s="233"/>
      <c r="WFB14" s="233"/>
      <c r="WFC14" s="233"/>
      <c r="WFD14" s="233"/>
      <c r="WFE14" s="233"/>
      <c r="WFF14" s="233"/>
      <c r="WFG14" s="233"/>
      <c r="WFH14" s="233"/>
      <c r="WFI14" s="233"/>
      <c r="WFJ14" s="233"/>
      <c r="WFK14" s="233"/>
      <c r="WFL14" s="233"/>
      <c r="WFM14" s="233"/>
      <c r="WFN14" s="233"/>
      <c r="WFO14" s="233"/>
      <c r="WFP14" s="233"/>
      <c r="WFQ14" s="233"/>
      <c r="WFR14" s="233"/>
      <c r="WFS14" s="233"/>
      <c r="WFT14" s="233"/>
      <c r="WFU14" s="233"/>
      <c r="WFV14" s="233"/>
      <c r="WFW14" s="233"/>
      <c r="WFX14" s="233"/>
      <c r="WFY14" s="233"/>
      <c r="WFZ14" s="233"/>
      <c r="WGA14" s="233"/>
      <c r="WGB14" s="233"/>
      <c r="WGC14" s="233"/>
      <c r="WGD14" s="233"/>
      <c r="WGE14" s="233"/>
      <c r="WGF14" s="233"/>
      <c r="WGG14" s="233"/>
      <c r="WGH14" s="233"/>
      <c r="WGI14" s="233"/>
      <c r="WGJ14" s="233"/>
      <c r="WGK14" s="233"/>
      <c r="WGL14" s="233"/>
      <c r="WGM14" s="233"/>
      <c r="WGN14" s="233"/>
      <c r="WGO14" s="233"/>
      <c r="WGP14" s="233"/>
      <c r="WGQ14" s="233"/>
      <c r="WGR14" s="233"/>
      <c r="WGS14" s="233"/>
      <c r="WGT14" s="233"/>
      <c r="WGU14" s="233"/>
      <c r="WGV14" s="233"/>
      <c r="WGW14" s="233"/>
      <c r="WGX14" s="233"/>
      <c r="WGY14" s="233"/>
      <c r="WGZ14" s="233"/>
      <c r="WHA14" s="233"/>
      <c r="WHB14" s="233"/>
      <c r="WHC14" s="233"/>
      <c r="WHD14" s="233"/>
      <c r="WHE14" s="233"/>
      <c r="WHF14" s="233"/>
      <c r="WHG14" s="233"/>
      <c r="WHH14" s="233"/>
      <c r="WHI14" s="233"/>
      <c r="WHJ14" s="233"/>
      <c r="WHK14" s="233"/>
      <c r="WHL14" s="233"/>
      <c r="WHM14" s="233"/>
      <c r="WHN14" s="233"/>
      <c r="WHO14" s="233"/>
      <c r="WHP14" s="233"/>
      <c r="WHQ14" s="233"/>
      <c r="WHR14" s="233"/>
      <c r="WHS14" s="233"/>
      <c r="WHT14" s="233"/>
      <c r="WHU14" s="233"/>
      <c r="WHV14" s="233"/>
      <c r="WHW14" s="233"/>
      <c r="WHX14" s="233"/>
      <c r="WHY14" s="233"/>
      <c r="WHZ14" s="233"/>
      <c r="WIA14" s="233"/>
      <c r="WIB14" s="233"/>
      <c r="WIC14" s="233"/>
      <c r="WID14" s="233"/>
      <c r="WIE14" s="233"/>
      <c r="WIF14" s="233"/>
      <c r="WIG14" s="233"/>
      <c r="WIH14" s="233"/>
      <c r="WII14" s="233"/>
      <c r="WIJ14" s="233"/>
      <c r="WIK14" s="233"/>
      <c r="WIL14" s="233"/>
      <c r="WIM14" s="233"/>
      <c r="WIN14" s="233"/>
      <c r="WIO14" s="233"/>
      <c r="WIP14" s="233"/>
      <c r="WIQ14" s="233"/>
      <c r="WIR14" s="233"/>
      <c r="WIS14" s="233"/>
      <c r="WIT14" s="233"/>
      <c r="WIU14" s="233"/>
      <c r="WIV14" s="233"/>
      <c r="WIW14" s="233"/>
      <c r="WIX14" s="233"/>
      <c r="WIY14" s="233"/>
      <c r="WIZ14" s="233"/>
      <c r="WJA14" s="233"/>
      <c r="WJB14" s="233"/>
      <c r="WJC14" s="233"/>
      <c r="WJD14" s="233"/>
      <c r="WJE14" s="233"/>
      <c r="WJF14" s="233"/>
      <c r="WJG14" s="233"/>
      <c r="WJH14" s="233"/>
      <c r="WJI14" s="233"/>
      <c r="WJJ14" s="233"/>
      <c r="WJK14" s="233"/>
      <c r="WJL14" s="233"/>
      <c r="WJM14" s="233"/>
      <c r="WJN14" s="233"/>
      <c r="WJO14" s="233"/>
      <c r="WJP14" s="233"/>
      <c r="WJQ14" s="233"/>
      <c r="WJR14" s="233"/>
      <c r="WJS14" s="233"/>
      <c r="WJT14" s="233"/>
      <c r="WJU14" s="233"/>
      <c r="WJV14" s="233"/>
      <c r="WJW14" s="233"/>
      <c r="WJX14" s="233"/>
      <c r="WJY14" s="233"/>
      <c r="WJZ14" s="233"/>
      <c r="WKA14" s="233"/>
      <c r="WKB14" s="233"/>
      <c r="WKC14" s="233"/>
      <c r="WKD14" s="233"/>
      <c r="WKE14" s="233"/>
      <c r="WKF14" s="233"/>
      <c r="WKG14" s="233"/>
      <c r="WKH14" s="233"/>
      <c r="WKI14" s="233"/>
      <c r="WKJ14" s="233"/>
      <c r="WKK14" s="233"/>
      <c r="WKL14" s="233"/>
      <c r="WKM14" s="233"/>
      <c r="WKN14" s="233"/>
      <c r="WKO14" s="233"/>
      <c r="WKP14" s="233"/>
      <c r="WKQ14" s="233"/>
      <c r="WKR14" s="233"/>
      <c r="WKS14" s="233"/>
      <c r="WKT14" s="233"/>
      <c r="WKU14" s="233"/>
      <c r="WKV14" s="233"/>
      <c r="WKW14" s="233"/>
      <c r="WKX14" s="233"/>
      <c r="WKY14" s="233"/>
      <c r="WKZ14" s="233"/>
      <c r="WLA14" s="233"/>
      <c r="WLB14" s="233"/>
      <c r="WLC14" s="233"/>
      <c r="WLD14" s="233"/>
      <c r="WLE14" s="233"/>
      <c r="WLF14" s="233"/>
      <c r="WLG14" s="233"/>
      <c r="WLH14" s="233"/>
      <c r="WLI14" s="233"/>
      <c r="WLJ14" s="233"/>
      <c r="WLK14" s="233"/>
      <c r="WLL14" s="233"/>
      <c r="WLM14" s="233"/>
      <c r="WLN14" s="233"/>
      <c r="WLO14" s="233"/>
      <c r="WLP14" s="233"/>
      <c r="WLQ14" s="233"/>
      <c r="WLR14" s="233"/>
      <c r="WLS14" s="233"/>
      <c r="WLT14" s="233"/>
      <c r="WLU14" s="233"/>
      <c r="WLV14" s="233"/>
      <c r="WLW14" s="233"/>
      <c r="WLX14" s="233"/>
      <c r="WLY14" s="233"/>
      <c r="WLZ14" s="233"/>
      <c r="WMA14" s="233"/>
      <c r="WMB14" s="233"/>
      <c r="WMC14" s="233"/>
      <c r="WMD14" s="233"/>
      <c r="WME14" s="233"/>
      <c r="WMF14" s="233"/>
      <c r="WMG14" s="233"/>
      <c r="WMH14" s="233"/>
      <c r="WMI14" s="233"/>
      <c r="WMJ14" s="233"/>
      <c r="WMK14" s="233"/>
      <c r="WML14" s="233"/>
      <c r="WMM14" s="233"/>
      <c r="WMN14" s="233"/>
      <c r="WMO14" s="233"/>
      <c r="WMP14" s="233"/>
      <c r="WMQ14" s="233"/>
      <c r="WMR14" s="233"/>
      <c r="WMS14" s="233"/>
      <c r="WMT14" s="233"/>
      <c r="WMU14" s="233"/>
      <c r="WMV14" s="233"/>
      <c r="WMW14" s="233"/>
      <c r="WMX14" s="233"/>
      <c r="WMY14" s="233"/>
      <c r="WMZ14" s="233"/>
      <c r="WNA14" s="233"/>
      <c r="WNB14" s="233"/>
      <c r="WNC14" s="233"/>
      <c r="WND14" s="233"/>
      <c r="WNE14" s="233"/>
      <c r="WNF14" s="233"/>
      <c r="WNG14" s="233"/>
      <c r="WNH14" s="233"/>
      <c r="WNI14" s="233"/>
      <c r="WNJ14" s="233"/>
      <c r="WNK14" s="233"/>
      <c r="WNL14" s="233"/>
      <c r="WNM14" s="233"/>
      <c r="WNN14" s="233"/>
      <c r="WNO14" s="233"/>
      <c r="WNP14" s="233"/>
      <c r="WNQ14" s="233"/>
      <c r="WNR14" s="233"/>
      <c r="WNS14" s="233"/>
      <c r="WNT14" s="233"/>
      <c r="WNU14" s="233"/>
      <c r="WNV14" s="233"/>
      <c r="WNW14" s="233"/>
      <c r="WNX14" s="233"/>
      <c r="WNY14" s="233"/>
      <c r="WNZ14" s="233"/>
      <c r="WOA14" s="233"/>
      <c r="WOB14" s="233"/>
      <c r="WOC14" s="233"/>
      <c r="WOD14" s="233"/>
      <c r="WOE14" s="233"/>
      <c r="WOF14" s="233"/>
      <c r="WOG14" s="233"/>
      <c r="WOH14" s="233"/>
      <c r="WOI14" s="233"/>
      <c r="WOJ14" s="233"/>
      <c r="WOK14" s="233"/>
      <c r="WOL14" s="233"/>
      <c r="WOM14" s="233"/>
      <c r="WON14" s="233"/>
      <c r="WOO14" s="233"/>
      <c r="WOP14" s="233"/>
      <c r="WOQ14" s="233"/>
      <c r="WOR14" s="233"/>
      <c r="WOS14" s="233"/>
      <c r="WOT14" s="233"/>
      <c r="WOU14" s="233"/>
      <c r="WOV14" s="233"/>
      <c r="WOW14" s="233"/>
      <c r="WOX14" s="233"/>
      <c r="WOY14" s="233"/>
      <c r="WOZ14" s="233"/>
      <c r="WPA14" s="233"/>
      <c r="WPB14" s="233"/>
      <c r="WPC14" s="233"/>
      <c r="WPD14" s="233"/>
      <c r="WPE14" s="233"/>
      <c r="WPF14" s="233"/>
      <c r="WPG14" s="233"/>
      <c r="WPH14" s="233"/>
      <c r="WPI14" s="233"/>
      <c r="WPJ14" s="233"/>
      <c r="WPK14" s="233"/>
      <c r="WPL14" s="233"/>
      <c r="WPM14" s="233"/>
      <c r="WPN14" s="233"/>
      <c r="WPO14" s="233"/>
      <c r="WPP14" s="233"/>
      <c r="WPQ14" s="233"/>
      <c r="WPR14" s="233"/>
      <c r="WPS14" s="233"/>
      <c r="WPT14" s="233"/>
      <c r="WPU14" s="233"/>
      <c r="WPV14" s="233"/>
      <c r="WPW14" s="233"/>
      <c r="WPX14" s="233"/>
      <c r="WPY14" s="233"/>
      <c r="WPZ14" s="233"/>
      <c r="WQA14" s="233"/>
      <c r="WQB14" s="233"/>
      <c r="WQC14" s="233"/>
      <c r="WQD14" s="233"/>
      <c r="WQE14" s="233"/>
      <c r="WQF14" s="233"/>
      <c r="WQG14" s="233"/>
      <c r="WQH14" s="233"/>
      <c r="WQI14" s="233"/>
      <c r="WQJ14" s="233"/>
      <c r="WQK14" s="233"/>
      <c r="WQL14" s="233"/>
      <c r="WQM14" s="233"/>
      <c r="WQN14" s="233"/>
      <c r="WQO14" s="233"/>
      <c r="WQP14" s="233"/>
      <c r="WQQ14" s="233"/>
      <c r="WQR14" s="233"/>
      <c r="WQS14" s="233"/>
      <c r="WQT14" s="233"/>
      <c r="WQU14" s="233"/>
      <c r="WQV14" s="233"/>
      <c r="WQW14" s="233"/>
      <c r="WQX14" s="233"/>
      <c r="WQY14" s="233"/>
      <c r="WQZ14" s="233"/>
      <c r="WRA14" s="233"/>
      <c r="WRB14" s="233"/>
      <c r="WRC14" s="233"/>
      <c r="WRD14" s="233"/>
      <c r="WRE14" s="233"/>
      <c r="WRF14" s="233"/>
      <c r="WRG14" s="233"/>
      <c r="WRH14" s="233"/>
      <c r="WRI14" s="233"/>
      <c r="WRJ14" s="233"/>
      <c r="WRK14" s="233"/>
      <c r="WRL14" s="233"/>
      <c r="WRM14" s="233"/>
      <c r="WRN14" s="233"/>
      <c r="WRO14" s="233"/>
      <c r="WRP14" s="233"/>
      <c r="WRQ14" s="233"/>
      <c r="WRR14" s="233"/>
      <c r="WRS14" s="233"/>
      <c r="WRT14" s="233"/>
      <c r="WRU14" s="233"/>
      <c r="WRV14" s="233"/>
      <c r="WRW14" s="233"/>
      <c r="WRX14" s="233"/>
      <c r="WRY14" s="233"/>
      <c r="WRZ14" s="233"/>
      <c r="WSA14" s="233"/>
      <c r="WSB14" s="233"/>
      <c r="WSC14" s="233"/>
      <c r="WSD14" s="233"/>
      <c r="WSE14" s="233"/>
      <c r="WSF14" s="233"/>
      <c r="WSG14" s="233"/>
      <c r="WSH14" s="233"/>
      <c r="WSI14" s="233"/>
      <c r="WSJ14" s="233"/>
      <c r="WSK14" s="233"/>
      <c r="WSL14" s="233"/>
      <c r="WSM14" s="233"/>
      <c r="WSN14" s="233"/>
      <c r="WSO14" s="233"/>
      <c r="WSP14" s="233"/>
      <c r="WSQ14" s="233"/>
      <c r="WSR14" s="233"/>
      <c r="WSS14" s="233"/>
      <c r="WST14" s="233"/>
      <c r="WSU14" s="233"/>
      <c r="WSV14" s="233"/>
      <c r="WSW14" s="233"/>
      <c r="WSX14" s="233"/>
      <c r="WSY14" s="233"/>
      <c r="WSZ14" s="233"/>
      <c r="WTA14" s="233"/>
      <c r="WTB14" s="233"/>
      <c r="WTC14" s="233"/>
      <c r="WTD14" s="233"/>
      <c r="WTE14" s="233"/>
      <c r="WTF14" s="233"/>
      <c r="WTG14" s="233"/>
      <c r="WTH14" s="233"/>
      <c r="WTI14" s="233"/>
      <c r="WTJ14" s="233"/>
      <c r="WTK14" s="233"/>
      <c r="WTL14" s="233"/>
      <c r="WTM14" s="233"/>
      <c r="WTN14" s="233"/>
      <c r="WTO14" s="233"/>
      <c r="WTP14" s="233"/>
      <c r="WTQ14" s="233"/>
      <c r="WTR14" s="233"/>
      <c r="WTS14" s="233"/>
      <c r="WTT14" s="233"/>
      <c r="WTU14" s="233"/>
      <c r="WTV14" s="233"/>
      <c r="WTW14" s="233"/>
      <c r="WTX14" s="233"/>
      <c r="WTY14" s="233"/>
      <c r="WTZ14" s="233"/>
      <c r="WUA14" s="233"/>
      <c r="WUB14" s="233"/>
      <c r="WUC14" s="233"/>
      <c r="WUD14" s="233"/>
      <c r="WUE14" s="233"/>
      <c r="WUF14" s="233"/>
      <c r="WUG14" s="233"/>
      <c r="WUH14" s="233"/>
      <c r="WUI14" s="233"/>
      <c r="WUJ14" s="233"/>
      <c r="WUK14" s="233"/>
      <c r="WUL14" s="233"/>
      <c r="WUM14" s="233"/>
      <c r="WUN14" s="233"/>
      <c r="WUO14" s="233"/>
      <c r="WUP14" s="233"/>
      <c r="WUQ14" s="233"/>
      <c r="WUR14" s="233"/>
      <c r="WUS14" s="233"/>
      <c r="WUT14" s="233"/>
      <c r="WUU14" s="233"/>
      <c r="WUV14" s="233"/>
      <c r="WUW14" s="233"/>
      <c r="WUX14" s="233"/>
      <c r="WUY14" s="233"/>
      <c r="WUZ14" s="233"/>
      <c r="WVA14" s="233"/>
      <c r="WVB14" s="233"/>
      <c r="WVC14" s="233"/>
      <c r="WVD14" s="233"/>
      <c r="WVE14" s="233"/>
      <c r="WVF14" s="233"/>
      <c r="WVG14" s="233"/>
      <c r="WVH14" s="233"/>
      <c r="WVI14" s="233"/>
      <c r="WVJ14" s="233"/>
      <c r="WVK14" s="233"/>
      <c r="WVL14" s="233"/>
      <c r="WVM14" s="233"/>
      <c r="WVN14" s="233"/>
      <c r="WVO14" s="233"/>
      <c r="WVP14" s="233"/>
      <c r="WVQ14" s="233"/>
      <c r="WVR14" s="233"/>
      <c r="WVS14" s="233"/>
      <c r="WVT14" s="233"/>
      <c r="WVU14" s="233"/>
      <c r="WVV14" s="233"/>
      <c r="WVW14" s="233"/>
      <c r="WVX14" s="233"/>
      <c r="WVY14" s="233"/>
      <c r="WVZ14" s="233"/>
      <c r="WWA14" s="233"/>
      <c r="WWB14" s="233"/>
      <c r="WWC14" s="233"/>
      <c r="WWD14" s="233"/>
      <c r="WWE14" s="233"/>
      <c r="WWF14" s="233"/>
      <c r="WWG14" s="233"/>
      <c r="WWH14" s="233"/>
      <c r="WWI14" s="233"/>
      <c r="WWJ14" s="233"/>
      <c r="WWK14" s="233"/>
      <c r="WWL14" s="233"/>
      <c r="WWM14" s="233"/>
      <c r="WWN14" s="233"/>
      <c r="WWO14" s="233"/>
      <c r="WWP14" s="233"/>
      <c r="WWQ14" s="233"/>
      <c r="WWR14" s="233"/>
      <c r="WWS14" s="233"/>
      <c r="WWT14" s="233"/>
      <c r="WWU14" s="233"/>
      <c r="WWV14" s="233"/>
      <c r="WWW14" s="233"/>
      <c r="WWX14" s="233"/>
      <c r="WWY14" s="233"/>
      <c r="WWZ14" s="233"/>
      <c r="WXA14" s="233"/>
      <c r="WXB14" s="233"/>
      <c r="WXC14" s="233"/>
      <c r="WXD14" s="233"/>
      <c r="WXE14" s="233"/>
      <c r="WXF14" s="233"/>
      <c r="WXG14" s="233"/>
      <c r="WXH14" s="233"/>
      <c r="WXI14" s="233"/>
      <c r="WXJ14" s="233"/>
      <c r="WXK14" s="233"/>
      <c r="WXL14" s="233"/>
      <c r="WXM14" s="233"/>
      <c r="WXN14" s="233"/>
      <c r="WXO14" s="233"/>
      <c r="WXP14" s="233"/>
      <c r="WXQ14" s="233"/>
      <c r="WXR14" s="233"/>
      <c r="WXS14" s="233"/>
      <c r="WXT14" s="233"/>
      <c r="WXU14" s="233"/>
      <c r="WXV14" s="233"/>
      <c r="WXW14" s="233"/>
      <c r="WXX14" s="233"/>
      <c r="WXY14" s="233"/>
      <c r="WXZ14" s="233"/>
      <c r="WYA14" s="233"/>
      <c r="WYB14" s="233"/>
      <c r="WYC14" s="233"/>
      <c r="WYD14" s="233"/>
      <c r="WYE14" s="233"/>
      <c r="WYF14" s="233"/>
      <c r="WYG14" s="233"/>
      <c r="WYH14" s="233"/>
      <c r="WYI14" s="233"/>
      <c r="WYJ14" s="233"/>
      <c r="WYK14" s="233"/>
      <c r="WYL14" s="233"/>
      <c r="WYM14" s="233"/>
      <c r="WYN14" s="233"/>
      <c r="WYO14" s="233"/>
      <c r="WYP14" s="233"/>
      <c r="WYQ14" s="233"/>
      <c r="WYR14" s="233"/>
      <c r="WYS14" s="233"/>
      <c r="WYT14" s="233"/>
      <c r="WYU14" s="233"/>
      <c r="WYV14" s="233"/>
      <c r="WYW14" s="233"/>
      <c r="WYX14" s="233"/>
      <c r="WYY14" s="233"/>
      <c r="WYZ14" s="233"/>
      <c r="WZA14" s="233"/>
      <c r="WZB14" s="233"/>
      <c r="WZC14" s="233"/>
      <c r="WZD14" s="233"/>
      <c r="WZE14" s="233"/>
      <c r="WZF14" s="233"/>
      <c r="WZG14" s="233"/>
      <c r="WZH14" s="233"/>
      <c r="WZI14" s="233"/>
      <c r="WZJ14" s="233"/>
      <c r="WZK14" s="233"/>
      <c r="WZL14" s="233"/>
      <c r="WZM14" s="233"/>
      <c r="WZN14" s="233"/>
      <c r="WZO14" s="233"/>
      <c r="WZP14" s="233"/>
      <c r="WZQ14" s="233"/>
      <c r="WZR14" s="233"/>
      <c r="WZS14" s="233"/>
      <c r="WZT14" s="233"/>
      <c r="WZU14" s="233"/>
      <c r="WZV14" s="233"/>
      <c r="WZW14" s="233"/>
      <c r="WZX14" s="233"/>
      <c r="WZY14" s="233"/>
      <c r="WZZ14" s="233"/>
      <c r="XAA14" s="233"/>
      <c r="XAB14" s="233"/>
      <c r="XAC14" s="233"/>
      <c r="XAD14" s="233"/>
      <c r="XAE14" s="233"/>
      <c r="XAF14" s="233"/>
      <c r="XAG14" s="233"/>
      <c r="XAH14" s="233"/>
      <c r="XAI14" s="233"/>
      <c r="XAJ14" s="233"/>
      <c r="XAK14" s="233"/>
      <c r="XAL14" s="233"/>
      <c r="XAM14" s="233"/>
      <c r="XAN14" s="233"/>
      <c r="XAO14" s="233"/>
      <c r="XAP14" s="233"/>
      <c r="XAQ14" s="233"/>
      <c r="XAR14" s="233"/>
      <c r="XAS14" s="233"/>
      <c r="XAT14" s="233"/>
      <c r="XAU14" s="233"/>
      <c r="XAV14" s="233"/>
      <c r="XAW14" s="233"/>
      <c r="XAX14" s="233"/>
      <c r="XAY14" s="233"/>
      <c r="XAZ14" s="233"/>
      <c r="XBA14" s="233"/>
      <c r="XBB14" s="233"/>
      <c r="XBC14" s="233"/>
      <c r="XBD14" s="233"/>
      <c r="XBE14" s="233"/>
      <c r="XBF14" s="233"/>
      <c r="XBG14" s="233"/>
      <c r="XBH14" s="233"/>
      <c r="XBI14" s="233"/>
      <c r="XBJ14" s="233"/>
      <c r="XBK14" s="233"/>
      <c r="XBL14" s="233"/>
      <c r="XBM14" s="233"/>
      <c r="XBN14" s="233"/>
      <c r="XBO14" s="233"/>
      <c r="XBP14" s="233"/>
      <c r="XBQ14" s="233"/>
      <c r="XBR14" s="233"/>
      <c r="XBS14" s="233"/>
      <c r="XBT14" s="233"/>
      <c r="XBU14" s="233"/>
      <c r="XBV14" s="233"/>
      <c r="XBW14" s="233"/>
      <c r="XBX14" s="233"/>
      <c r="XBY14" s="233"/>
      <c r="XBZ14" s="233"/>
      <c r="XCA14" s="233"/>
      <c r="XCB14" s="233"/>
      <c r="XCC14" s="233"/>
      <c r="XCD14" s="233"/>
      <c r="XCE14" s="233"/>
      <c r="XCF14" s="233"/>
      <c r="XCG14" s="233"/>
      <c r="XCH14" s="233"/>
      <c r="XCI14" s="233"/>
      <c r="XCJ14" s="233"/>
      <c r="XCK14" s="233"/>
      <c r="XCL14" s="233"/>
      <c r="XCM14" s="233"/>
      <c r="XCN14" s="233"/>
      <c r="XCO14" s="233"/>
      <c r="XCP14" s="233"/>
      <c r="XCQ14" s="233"/>
      <c r="XCR14" s="233"/>
      <c r="XCS14" s="233"/>
      <c r="XCT14" s="233"/>
      <c r="XCU14" s="233"/>
      <c r="XCV14" s="233"/>
      <c r="XCW14" s="233"/>
      <c r="XCX14" s="233"/>
      <c r="XCY14" s="233"/>
      <c r="XCZ14" s="233"/>
      <c r="XDA14" s="233"/>
      <c r="XDB14" s="233"/>
      <c r="XDC14" s="233"/>
      <c r="XDD14" s="233"/>
      <c r="XDE14" s="233"/>
      <c r="XDF14" s="233"/>
      <c r="XDG14" s="233"/>
      <c r="XDH14" s="233"/>
      <c r="XDI14" s="233"/>
      <c r="XDJ14" s="233"/>
      <c r="XDK14" s="233"/>
      <c r="XDL14" s="233"/>
      <c r="XDM14" s="233"/>
      <c r="XDN14" s="233"/>
      <c r="XDO14" s="233"/>
      <c r="XDP14" s="233"/>
      <c r="XDQ14" s="233"/>
      <c r="XDR14" s="233"/>
      <c r="XDS14" s="233"/>
      <c r="XDT14" s="233"/>
      <c r="XDU14" s="233"/>
      <c r="XDV14" s="233"/>
      <c r="XDW14" s="233"/>
      <c r="XDX14" s="233"/>
      <c r="XDY14" s="233"/>
      <c r="XDZ14" s="233"/>
      <c r="XEA14" s="233"/>
      <c r="XEB14" s="233"/>
      <c r="XEC14" s="233"/>
      <c r="XED14" s="233"/>
      <c r="XEE14" s="233"/>
      <c r="XEF14" s="233"/>
      <c r="XEG14" s="233"/>
      <c r="XEH14" s="233"/>
      <c r="XEI14" s="233"/>
      <c r="XEJ14" s="233"/>
      <c r="XEK14" s="233"/>
      <c r="XEL14" s="233"/>
      <c r="XEM14" s="233"/>
      <c r="XEN14" s="233"/>
      <c r="XEO14" s="233"/>
      <c r="XEP14" s="233"/>
      <c r="XEQ14" s="233"/>
      <c r="XER14" s="233"/>
      <c r="XES14" s="233"/>
      <c r="XET14" s="233"/>
    </row>
    <row r="15" spans="1:16374" s="228" customFormat="1">
      <c r="A15" s="237" t="s">
        <v>2988</v>
      </c>
      <c r="B15" s="225">
        <v>300</v>
      </c>
      <c r="C15" s="218">
        <f t="shared" si="7"/>
        <v>300</v>
      </c>
      <c r="D15" s="225">
        <v>300</v>
      </c>
      <c r="E15" s="218">
        <f t="shared" si="8"/>
        <v>0</v>
      </c>
      <c r="F15" s="225"/>
      <c r="G15" s="225"/>
      <c r="H15" s="225"/>
      <c r="I15" s="225"/>
      <c r="J15" s="225"/>
      <c r="K15" s="225"/>
      <c r="L15" s="225"/>
      <c r="M15" s="225"/>
      <c r="N15" s="225"/>
      <c r="O15" s="225"/>
      <c r="P15" s="225"/>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c r="CQ15" s="233"/>
      <c r="CR15" s="233"/>
      <c r="CS15" s="233"/>
      <c r="CT15" s="233"/>
      <c r="CU15" s="233"/>
      <c r="CV15" s="233"/>
      <c r="CW15" s="233"/>
      <c r="CX15" s="233"/>
      <c r="CY15" s="233"/>
      <c r="CZ15" s="233"/>
      <c r="DA15" s="233"/>
      <c r="DB15" s="233"/>
      <c r="DC15" s="233"/>
      <c r="DD15" s="233"/>
      <c r="DE15" s="233"/>
      <c r="DF15" s="233"/>
      <c r="DG15" s="233"/>
      <c r="DH15" s="233"/>
      <c r="DI15" s="233"/>
      <c r="DJ15" s="233"/>
      <c r="DK15" s="233"/>
      <c r="DL15" s="233"/>
      <c r="DM15" s="233"/>
      <c r="DN15" s="233"/>
      <c r="DO15" s="233"/>
      <c r="DP15" s="233"/>
      <c r="DQ15" s="233"/>
      <c r="DR15" s="233"/>
      <c r="DS15" s="233"/>
      <c r="DT15" s="233"/>
      <c r="DU15" s="233"/>
      <c r="DV15" s="233"/>
      <c r="DW15" s="233"/>
      <c r="DX15" s="233"/>
      <c r="DY15" s="233"/>
      <c r="DZ15" s="233"/>
      <c r="EA15" s="233"/>
      <c r="EB15" s="233"/>
      <c r="EC15" s="233"/>
      <c r="ED15" s="233"/>
      <c r="EE15" s="233"/>
      <c r="EF15" s="233"/>
      <c r="EG15" s="233"/>
      <c r="EH15" s="233"/>
      <c r="EI15" s="233"/>
      <c r="EJ15" s="233"/>
      <c r="EK15" s="233"/>
      <c r="EL15" s="233"/>
      <c r="EM15" s="233"/>
      <c r="EN15" s="233"/>
      <c r="EO15" s="233"/>
      <c r="EP15" s="233"/>
      <c r="EQ15" s="233"/>
      <c r="ER15" s="233"/>
      <c r="ES15" s="233"/>
      <c r="ET15" s="233"/>
      <c r="EU15" s="233"/>
      <c r="EV15" s="233"/>
      <c r="EW15" s="233"/>
      <c r="EX15" s="233"/>
      <c r="EY15" s="233"/>
      <c r="EZ15" s="233"/>
      <c r="FA15" s="233"/>
      <c r="FB15" s="233"/>
      <c r="FC15" s="233"/>
      <c r="FD15" s="233"/>
      <c r="FE15" s="233"/>
      <c r="FF15" s="233"/>
      <c r="FG15" s="233"/>
      <c r="FH15" s="233"/>
      <c r="FI15" s="233"/>
      <c r="FJ15" s="233"/>
      <c r="FK15" s="233"/>
      <c r="FL15" s="233"/>
      <c r="FM15" s="233"/>
      <c r="FN15" s="233"/>
      <c r="FO15" s="233"/>
      <c r="FP15" s="233"/>
      <c r="FQ15" s="233"/>
      <c r="FR15" s="233"/>
      <c r="FS15" s="233"/>
      <c r="FT15" s="233"/>
      <c r="FU15" s="233"/>
      <c r="FV15" s="233"/>
      <c r="FW15" s="233"/>
      <c r="FX15" s="233"/>
      <c r="FY15" s="233"/>
      <c r="FZ15" s="233"/>
      <c r="GA15" s="233"/>
      <c r="GB15" s="233"/>
      <c r="GC15" s="233"/>
      <c r="GD15" s="233"/>
      <c r="GE15" s="233"/>
      <c r="GF15" s="233"/>
      <c r="GG15" s="233"/>
      <c r="GH15" s="233"/>
      <c r="GI15" s="233"/>
      <c r="GJ15" s="233"/>
      <c r="GK15" s="233"/>
      <c r="GL15" s="233"/>
      <c r="GM15" s="233"/>
      <c r="GN15" s="233"/>
      <c r="GO15" s="233"/>
      <c r="GP15" s="233"/>
      <c r="GQ15" s="233"/>
      <c r="GR15" s="233"/>
      <c r="GS15" s="233"/>
      <c r="GT15" s="233"/>
      <c r="GU15" s="233"/>
      <c r="GV15" s="233"/>
      <c r="GW15" s="233"/>
      <c r="GX15" s="233"/>
      <c r="GY15" s="233"/>
      <c r="GZ15" s="233"/>
      <c r="HA15" s="233"/>
      <c r="HB15" s="233"/>
      <c r="HC15" s="233"/>
      <c r="HD15" s="233"/>
      <c r="HE15" s="233"/>
      <c r="HF15" s="233"/>
      <c r="HG15" s="233"/>
      <c r="HH15" s="233"/>
      <c r="HI15" s="233"/>
      <c r="HJ15" s="233"/>
      <c r="HK15" s="233"/>
      <c r="HL15" s="233"/>
      <c r="HM15" s="233"/>
      <c r="HN15" s="233"/>
      <c r="HO15" s="233"/>
      <c r="HP15" s="233"/>
      <c r="HQ15" s="233"/>
      <c r="HR15" s="233"/>
      <c r="HS15" s="233"/>
      <c r="HT15" s="233"/>
      <c r="HU15" s="233"/>
      <c r="HV15" s="233"/>
      <c r="HW15" s="233"/>
      <c r="HX15" s="233"/>
      <c r="HY15" s="233"/>
      <c r="HZ15" s="233"/>
      <c r="IA15" s="233"/>
      <c r="IB15" s="233"/>
      <c r="IC15" s="233"/>
      <c r="ID15" s="233"/>
      <c r="IE15" s="233"/>
      <c r="IF15" s="233"/>
      <c r="IG15" s="233"/>
      <c r="IH15" s="233"/>
      <c r="II15" s="233"/>
      <c r="IJ15" s="233"/>
      <c r="IK15" s="233"/>
      <c r="IL15" s="233"/>
      <c r="IM15" s="233"/>
      <c r="IN15" s="233"/>
      <c r="IO15" s="233"/>
      <c r="IP15" s="233"/>
      <c r="IQ15" s="233"/>
      <c r="IR15" s="233"/>
      <c r="IS15" s="233"/>
      <c r="IT15" s="233"/>
      <c r="IU15" s="233"/>
      <c r="IV15" s="233"/>
      <c r="IW15" s="233"/>
      <c r="IX15" s="233"/>
      <c r="IY15" s="233"/>
      <c r="IZ15" s="233"/>
      <c r="JA15" s="233"/>
      <c r="JB15" s="233"/>
      <c r="JC15" s="233"/>
      <c r="JD15" s="233"/>
      <c r="JE15" s="233"/>
      <c r="JF15" s="233"/>
      <c r="JG15" s="233"/>
      <c r="JH15" s="233"/>
      <c r="JI15" s="233"/>
      <c r="JJ15" s="233"/>
      <c r="JK15" s="233"/>
      <c r="JL15" s="233"/>
      <c r="JM15" s="233"/>
      <c r="JN15" s="233"/>
      <c r="JO15" s="233"/>
      <c r="JP15" s="233"/>
      <c r="JQ15" s="233"/>
      <c r="JR15" s="233"/>
      <c r="JS15" s="233"/>
      <c r="JT15" s="233"/>
      <c r="JU15" s="233"/>
      <c r="JV15" s="233"/>
      <c r="JW15" s="233"/>
      <c r="JX15" s="233"/>
      <c r="JY15" s="233"/>
      <c r="JZ15" s="233"/>
      <c r="KA15" s="233"/>
      <c r="KB15" s="233"/>
      <c r="KC15" s="233"/>
      <c r="KD15" s="233"/>
      <c r="KE15" s="233"/>
      <c r="KF15" s="233"/>
      <c r="KG15" s="233"/>
      <c r="KH15" s="233"/>
      <c r="KI15" s="233"/>
      <c r="KJ15" s="233"/>
      <c r="KK15" s="233"/>
      <c r="KL15" s="233"/>
      <c r="KM15" s="233"/>
      <c r="KN15" s="233"/>
      <c r="KO15" s="233"/>
      <c r="KP15" s="233"/>
      <c r="KQ15" s="233"/>
      <c r="KR15" s="233"/>
      <c r="KS15" s="233"/>
      <c r="KT15" s="233"/>
      <c r="KU15" s="233"/>
      <c r="KV15" s="233"/>
      <c r="KW15" s="233"/>
      <c r="KX15" s="233"/>
      <c r="KY15" s="233"/>
      <c r="KZ15" s="233"/>
      <c r="LA15" s="233"/>
      <c r="LB15" s="233"/>
      <c r="LC15" s="233"/>
      <c r="LD15" s="233"/>
      <c r="LE15" s="233"/>
      <c r="LF15" s="233"/>
      <c r="LG15" s="233"/>
      <c r="LH15" s="233"/>
      <c r="LI15" s="233"/>
      <c r="LJ15" s="233"/>
      <c r="LK15" s="233"/>
      <c r="LL15" s="233"/>
      <c r="LM15" s="233"/>
      <c r="LN15" s="233"/>
      <c r="LO15" s="233"/>
      <c r="LP15" s="233"/>
      <c r="LQ15" s="233"/>
      <c r="LR15" s="233"/>
      <c r="LS15" s="233"/>
      <c r="LT15" s="233"/>
      <c r="LU15" s="233"/>
      <c r="LV15" s="233"/>
      <c r="LW15" s="233"/>
      <c r="LX15" s="233"/>
      <c r="LY15" s="233"/>
      <c r="LZ15" s="233"/>
      <c r="MA15" s="233"/>
      <c r="MB15" s="233"/>
      <c r="MC15" s="233"/>
      <c r="MD15" s="233"/>
      <c r="ME15" s="233"/>
      <c r="MF15" s="233"/>
      <c r="MG15" s="233"/>
      <c r="MH15" s="233"/>
      <c r="MI15" s="233"/>
      <c r="MJ15" s="233"/>
      <c r="MK15" s="233"/>
      <c r="ML15" s="233"/>
      <c r="MM15" s="233"/>
      <c r="MN15" s="233"/>
      <c r="MO15" s="233"/>
      <c r="MP15" s="233"/>
      <c r="MQ15" s="233"/>
      <c r="MR15" s="233"/>
      <c r="MS15" s="233"/>
      <c r="MT15" s="233"/>
      <c r="MU15" s="233"/>
      <c r="MV15" s="233"/>
      <c r="MW15" s="233"/>
      <c r="MX15" s="233"/>
      <c r="MY15" s="233"/>
      <c r="MZ15" s="233"/>
      <c r="NA15" s="233"/>
      <c r="NB15" s="233"/>
      <c r="NC15" s="233"/>
      <c r="ND15" s="233"/>
      <c r="NE15" s="233"/>
      <c r="NF15" s="233"/>
      <c r="NG15" s="233"/>
      <c r="NH15" s="233"/>
      <c r="NI15" s="233"/>
      <c r="NJ15" s="233"/>
      <c r="NK15" s="233"/>
      <c r="NL15" s="233"/>
      <c r="NM15" s="233"/>
      <c r="NN15" s="233"/>
      <c r="NO15" s="233"/>
      <c r="NP15" s="233"/>
      <c r="NQ15" s="233"/>
      <c r="NR15" s="233"/>
      <c r="NS15" s="233"/>
      <c r="NT15" s="233"/>
      <c r="NU15" s="233"/>
      <c r="NV15" s="233"/>
      <c r="NW15" s="233"/>
      <c r="NX15" s="233"/>
      <c r="NY15" s="233"/>
      <c r="NZ15" s="233"/>
      <c r="OA15" s="233"/>
      <c r="OB15" s="233"/>
      <c r="OC15" s="233"/>
      <c r="OD15" s="233"/>
      <c r="OE15" s="233"/>
      <c r="OF15" s="233"/>
      <c r="OG15" s="233"/>
      <c r="OH15" s="233"/>
      <c r="OI15" s="233"/>
      <c r="OJ15" s="233"/>
      <c r="OK15" s="233"/>
      <c r="OL15" s="233"/>
      <c r="OM15" s="233"/>
      <c r="ON15" s="233"/>
      <c r="OO15" s="233"/>
      <c r="OP15" s="233"/>
      <c r="OQ15" s="233"/>
      <c r="OR15" s="233"/>
      <c r="OS15" s="233"/>
      <c r="OT15" s="233"/>
      <c r="OU15" s="233"/>
      <c r="OV15" s="233"/>
      <c r="OW15" s="233"/>
      <c r="OX15" s="233"/>
      <c r="OY15" s="233"/>
      <c r="OZ15" s="233"/>
      <c r="PA15" s="233"/>
      <c r="PB15" s="233"/>
      <c r="PC15" s="233"/>
      <c r="PD15" s="233"/>
      <c r="PE15" s="233"/>
      <c r="PF15" s="233"/>
      <c r="PG15" s="233"/>
      <c r="PH15" s="233"/>
      <c r="PI15" s="233"/>
      <c r="PJ15" s="233"/>
      <c r="PK15" s="233"/>
      <c r="PL15" s="233"/>
      <c r="PM15" s="233"/>
      <c r="PN15" s="233"/>
      <c r="PO15" s="233"/>
      <c r="PP15" s="233"/>
      <c r="PQ15" s="233"/>
      <c r="PR15" s="233"/>
      <c r="PS15" s="233"/>
      <c r="PT15" s="233"/>
      <c r="PU15" s="233"/>
      <c r="PV15" s="233"/>
      <c r="PW15" s="233"/>
      <c r="PX15" s="233"/>
      <c r="PY15" s="233"/>
      <c r="PZ15" s="233"/>
      <c r="QA15" s="233"/>
      <c r="QB15" s="233"/>
      <c r="QC15" s="233"/>
      <c r="QD15" s="233"/>
      <c r="QE15" s="233"/>
      <c r="QF15" s="233"/>
      <c r="QG15" s="233"/>
      <c r="QH15" s="233"/>
      <c r="QI15" s="233"/>
      <c r="QJ15" s="233"/>
      <c r="QK15" s="233"/>
      <c r="QL15" s="233"/>
      <c r="QM15" s="233"/>
      <c r="QN15" s="233"/>
      <c r="QO15" s="233"/>
      <c r="QP15" s="233"/>
      <c r="QQ15" s="233"/>
      <c r="QR15" s="233"/>
      <c r="QS15" s="233"/>
      <c r="QT15" s="233"/>
      <c r="QU15" s="233"/>
      <c r="QV15" s="233"/>
      <c r="QW15" s="233"/>
      <c r="QX15" s="233"/>
      <c r="QY15" s="233"/>
      <c r="QZ15" s="233"/>
      <c r="RA15" s="233"/>
      <c r="RB15" s="233"/>
      <c r="RC15" s="233"/>
      <c r="RD15" s="233"/>
      <c r="RE15" s="233"/>
      <c r="RF15" s="233"/>
      <c r="RG15" s="233"/>
      <c r="RH15" s="233"/>
      <c r="RI15" s="233"/>
      <c r="RJ15" s="233"/>
      <c r="RK15" s="233"/>
      <c r="RL15" s="233"/>
      <c r="RM15" s="233"/>
      <c r="RN15" s="233"/>
      <c r="RO15" s="233"/>
      <c r="RP15" s="233"/>
      <c r="RQ15" s="233"/>
      <c r="RR15" s="233"/>
      <c r="RS15" s="233"/>
      <c r="RT15" s="233"/>
      <c r="RU15" s="233"/>
      <c r="RV15" s="233"/>
      <c r="RW15" s="233"/>
      <c r="RX15" s="233"/>
      <c r="RY15" s="233"/>
      <c r="RZ15" s="233"/>
      <c r="SA15" s="233"/>
      <c r="SB15" s="233"/>
      <c r="SC15" s="233"/>
      <c r="SD15" s="233"/>
      <c r="SE15" s="233"/>
      <c r="SF15" s="233"/>
      <c r="SG15" s="233"/>
      <c r="SH15" s="233"/>
      <c r="SI15" s="233"/>
      <c r="SJ15" s="233"/>
      <c r="SK15" s="233"/>
      <c r="SL15" s="233"/>
      <c r="SM15" s="233"/>
      <c r="SN15" s="233"/>
      <c r="SO15" s="233"/>
      <c r="SP15" s="233"/>
      <c r="SQ15" s="233"/>
      <c r="SR15" s="233"/>
      <c r="SS15" s="233"/>
      <c r="ST15" s="233"/>
      <c r="SU15" s="233"/>
      <c r="SV15" s="233"/>
      <c r="SW15" s="233"/>
      <c r="SX15" s="233"/>
      <c r="SY15" s="233"/>
      <c r="SZ15" s="233"/>
      <c r="TA15" s="233"/>
      <c r="TB15" s="233"/>
      <c r="TC15" s="233"/>
      <c r="TD15" s="233"/>
      <c r="TE15" s="233"/>
      <c r="TF15" s="233"/>
      <c r="TG15" s="233"/>
      <c r="TH15" s="233"/>
      <c r="TI15" s="233"/>
      <c r="TJ15" s="233"/>
      <c r="TK15" s="233"/>
      <c r="TL15" s="233"/>
      <c r="TM15" s="233"/>
      <c r="TN15" s="233"/>
      <c r="TO15" s="233"/>
      <c r="TP15" s="233"/>
      <c r="TQ15" s="233"/>
      <c r="TR15" s="233"/>
      <c r="TS15" s="233"/>
      <c r="TT15" s="233"/>
      <c r="TU15" s="233"/>
      <c r="TV15" s="233"/>
      <c r="TW15" s="233"/>
      <c r="TX15" s="233"/>
      <c r="TY15" s="233"/>
      <c r="TZ15" s="233"/>
      <c r="UA15" s="233"/>
      <c r="UB15" s="233"/>
      <c r="UC15" s="233"/>
      <c r="UD15" s="233"/>
      <c r="UE15" s="233"/>
      <c r="UF15" s="233"/>
      <c r="UG15" s="233"/>
      <c r="UH15" s="233"/>
      <c r="UI15" s="233"/>
      <c r="UJ15" s="233"/>
      <c r="UK15" s="233"/>
      <c r="UL15" s="233"/>
      <c r="UM15" s="233"/>
      <c r="UN15" s="233"/>
      <c r="UO15" s="233"/>
      <c r="UP15" s="233"/>
      <c r="UQ15" s="233"/>
      <c r="UR15" s="233"/>
      <c r="US15" s="233"/>
      <c r="UT15" s="233"/>
      <c r="UU15" s="233"/>
      <c r="UV15" s="233"/>
      <c r="UW15" s="233"/>
      <c r="UX15" s="233"/>
      <c r="UY15" s="233"/>
      <c r="UZ15" s="233"/>
      <c r="VA15" s="233"/>
      <c r="VB15" s="233"/>
      <c r="VC15" s="233"/>
      <c r="VD15" s="233"/>
      <c r="VE15" s="233"/>
      <c r="VF15" s="233"/>
      <c r="VG15" s="233"/>
      <c r="VH15" s="233"/>
      <c r="VI15" s="233"/>
      <c r="VJ15" s="233"/>
      <c r="VK15" s="233"/>
      <c r="VL15" s="233"/>
      <c r="VM15" s="233"/>
      <c r="VN15" s="233"/>
      <c r="VO15" s="233"/>
      <c r="VP15" s="233"/>
      <c r="VQ15" s="233"/>
      <c r="VR15" s="233"/>
      <c r="VS15" s="233"/>
      <c r="VT15" s="233"/>
      <c r="VU15" s="233"/>
      <c r="VV15" s="233"/>
      <c r="VW15" s="233"/>
      <c r="VX15" s="233"/>
      <c r="VY15" s="233"/>
      <c r="VZ15" s="233"/>
      <c r="WA15" s="233"/>
      <c r="WB15" s="233"/>
      <c r="WC15" s="233"/>
      <c r="WD15" s="233"/>
      <c r="WE15" s="233"/>
      <c r="WF15" s="233"/>
      <c r="WG15" s="233"/>
      <c r="WH15" s="233"/>
      <c r="WI15" s="233"/>
      <c r="WJ15" s="233"/>
      <c r="WK15" s="233"/>
      <c r="WL15" s="233"/>
      <c r="WM15" s="233"/>
      <c r="WN15" s="233"/>
      <c r="WO15" s="233"/>
      <c r="WP15" s="233"/>
      <c r="WQ15" s="233"/>
      <c r="WR15" s="233"/>
      <c r="WS15" s="233"/>
      <c r="WT15" s="233"/>
      <c r="WU15" s="233"/>
      <c r="WV15" s="233"/>
      <c r="WW15" s="233"/>
      <c r="WX15" s="233"/>
      <c r="WY15" s="233"/>
      <c r="WZ15" s="233"/>
      <c r="XA15" s="233"/>
      <c r="XB15" s="233"/>
      <c r="XC15" s="233"/>
      <c r="XD15" s="233"/>
      <c r="XE15" s="233"/>
      <c r="XF15" s="233"/>
      <c r="XG15" s="233"/>
      <c r="XH15" s="233"/>
      <c r="XI15" s="233"/>
      <c r="XJ15" s="233"/>
      <c r="XK15" s="233"/>
      <c r="XL15" s="233"/>
      <c r="XM15" s="233"/>
      <c r="XN15" s="233"/>
      <c r="XO15" s="233"/>
      <c r="XP15" s="233"/>
      <c r="XQ15" s="233"/>
      <c r="XR15" s="233"/>
      <c r="XS15" s="233"/>
      <c r="XT15" s="233"/>
      <c r="XU15" s="233"/>
      <c r="XV15" s="233"/>
      <c r="XW15" s="233"/>
      <c r="XX15" s="233"/>
      <c r="XY15" s="233"/>
      <c r="XZ15" s="233"/>
      <c r="YA15" s="233"/>
      <c r="YB15" s="233"/>
      <c r="YC15" s="233"/>
      <c r="YD15" s="233"/>
      <c r="YE15" s="233"/>
      <c r="YF15" s="233"/>
      <c r="YG15" s="233"/>
      <c r="YH15" s="233"/>
      <c r="YI15" s="233"/>
      <c r="YJ15" s="233"/>
      <c r="YK15" s="233"/>
      <c r="YL15" s="233"/>
      <c r="YM15" s="233"/>
      <c r="YN15" s="233"/>
      <c r="YO15" s="233"/>
      <c r="YP15" s="233"/>
      <c r="YQ15" s="233"/>
      <c r="YR15" s="233"/>
      <c r="YS15" s="233"/>
      <c r="YT15" s="233"/>
      <c r="YU15" s="233"/>
      <c r="YV15" s="233"/>
      <c r="YW15" s="233"/>
      <c r="YX15" s="233"/>
      <c r="YY15" s="233"/>
      <c r="YZ15" s="233"/>
      <c r="ZA15" s="233"/>
      <c r="ZB15" s="233"/>
      <c r="ZC15" s="233"/>
      <c r="ZD15" s="233"/>
      <c r="ZE15" s="233"/>
      <c r="ZF15" s="233"/>
      <c r="ZG15" s="233"/>
      <c r="ZH15" s="233"/>
      <c r="ZI15" s="233"/>
      <c r="ZJ15" s="233"/>
      <c r="ZK15" s="233"/>
      <c r="ZL15" s="233"/>
      <c r="ZM15" s="233"/>
      <c r="ZN15" s="233"/>
      <c r="ZO15" s="233"/>
      <c r="ZP15" s="233"/>
      <c r="ZQ15" s="233"/>
      <c r="ZR15" s="233"/>
      <c r="ZS15" s="233"/>
      <c r="ZT15" s="233"/>
      <c r="ZU15" s="233"/>
      <c r="ZV15" s="233"/>
      <c r="ZW15" s="233"/>
      <c r="ZX15" s="233"/>
      <c r="ZY15" s="233"/>
      <c r="ZZ15" s="233"/>
      <c r="AAA15" s="233"/>
      <c r="AAB15" s="233"/>
      <c r="AAC15" s="233"/>
      <c r="AAD15" s="233"/>
      <c r="AAE15" s="233"/>
      <c r="AAF15" s="233"/>
      <c r="AAG15" s="233"/>
      <c r="AAH15" s="233"/>
      <c r="AAI15" s="233"/>
      <c r="AAJ15" s="233"/>
      <c r="AAK15" s="233"/>
      <c r="AAL15" s="233"/>
      <c r="AAM15" s="233"/>
      <c r="AAN15" s="233"/>
      <c r="AAO15" s="233"/>
      <c r="AAP15" s="233"/>
      <c r="AAQ15" s="233"/>
      <c r="AAR15" s="233"/>
      <c r="AAS15" s="233"/>
      <c r="AAT15" s="233"/>
      <c r="AAU15" s="233"/>
      <c r="AAV15" s="233"/>
      <c r="AAW15" s="233"/>
      <c r="AAX15" s="233"/>
      <c r="AAY15" s="233"/>
      <c r="AAZ15" s="233"/>
      <c r="ABA15" s="233"/>
      <c r="ABB15" s="233"/>
      <c r="ABC15" s="233"/>
      <c r="ABD15" s="233"/>
      <c r="ABE15" s="233"/>
      <c r="ABF15" s="233"/>
      <c r="ABG15" s="233"/>
      <c r="ABH15" s="233"/>
      <c r="ABI15" s="233"/>
      <c r="ABJ15" s="233"/>
      <c r="ABK15" s="233"/>
      <c r="ABL15" s="233"/>
      <c r="ABM15" s="233"/>
      <c r="ABN15" s="233"/>
      <c r="ABO15" s="233"/>
      <c r="ABP15" s="233"/>
      <c r="ABQ15" s="233"/>
      <c r="ABR15" s="233"/>
      <c r="ABS15" s="233"/>
      <c r="ABT15" s="233"/>
      <c r="ABU15" s="233"/>
      <c r="ABV15" s="233"/>
      <c r="ABW15" s="233"/>
      <c r="ABX15" s="233"/>
      <c r="ABY15" s="233"/>
      <c r="ABZ15" s="233"/>
      <c r="ACA15" s="233"/>
      <c r="ACB15" s="233"/>
      <c r="ACC15" s="233"/>
      <c r="ACD15" s="233"/>
      <c r="ACE15" s="233"/>
      <c r="ACF15" s="233"/>
      <c r="ACG15" s="233"/>
      <c r="ACH15" s="233"/>
      <c r="ACI15" s="233"/>
      <c r="ACJ15" s="233"/>
      <c r="ACK15" s="233"/>
      <c r="ACL15" s="233"/>
      <c r="ACM15" s="233"/>
      <c r="ACN15" s="233"/>
      <c r="ACO15" s="233"/>
      <c r="ACP15" s="233"/>
      <c r="ACQ15" s="233"/>
      <c r="ACR15" s="233"/>
      <c r="ACS15" s="233"/>
      <c r="ACT15" s="233"/>
      <c r="ACU15" s="233"/>
      <c r="ACV15" s="233"/>
      <c r="ACW15" s="233"/>
      <c r="ACX15" s="233"/>
      <c r="ACY15" s="233"/>
      <c r="ACZ15" s="233"/>
      <c r="ADA15" s="233"/>
      <c r="ADB15" s="233"/>
      <c r="ADC15" s="233"/>
      <c r="ADD15" s="233"/>
      <c r="ADE15" s="233"/>
      <c r="ADF15" s="233"/>
      <c r="ADG15" s="233"/>
      <c r="ADH15" s="233"/>
      <c r="ADI15" s="233"/>
      <c r="ADJ15" s="233"/>
      <c r="ADK15" s="233"/>
      <c r="ADL15" s="233"/>
      <c r="ADM15" s="233"/>
      <c r="ADN15" s="233"/>
      <c r="ADO15" s="233"/>
      <c r="ADP15" s="233"/>
      <c r="ADQ15" s="233"/>
      <c r="ADR15" s="233"/>
      <c r="ADS15" s="233"/>
      <c r="ADT15" s="233"/>
      <c r="ADU15" s="233"/>
      <c r="ADV15" s="233"/>
      <c r="ADW15" s="233"/>
      <c r="ADX15" s="233"/>
      <c r="ADY15" s="233"/>
      <c r="ADZ15" s="233"/>
      <c r="AEA15" s="233"/>
      <c r="AEB15" s="233"/>
      <c r="AEC15" s="233"/>
      <c r="AED15" s="233"/>
      <c r="AEE15" s="233"/>
      <c r="AEF15" s="233"/>
      <c r="AEG15" s="233"/>
      <c r="AEH15" s="233"/>
      <c r="AEI15" s="233"/>
      <c r="AEJ15" s="233"/>
      <c r="AEK15" s="233"/>
      <c r="AEL15" s="233"/>
      <c r="AEM15" s="233"/>
      <c r="AEN15" s="233"/>
      <c r="AEO15" s="233"/>
      <c r="AEP15" s="233"/>
      <c r="AEQ15" s="233"/>
      <c r="AER15" s="233"/>
      <c r="AES15" s="233"/>
      <c r="AET15" s="233"/>
      <c r="AEU15" s="233"/>
      <c r="AEV15" s="233"/>
      <c r="AEW15" s="233"/>
      <c r="AEX15" s="233"/>
      <c r="AEY15" s="233"/>
      <c r="AEZ15" s="233"/>
      <c r="AFA15" s="233"/>
      <c r="AFB15" s="233"/>
      <c r="AFC15" s="233"/>
      <c r="AFD15" s="233"/>
      <c r="AFE15" s="233"/>
      <c r="AFF15" s="233"/>
      <c r="AFG15" s="233"/>
      <c r="AFH15" s="233"/>
      <c r="AFI15" s="233"/>
      <c r="AFJ15" s="233"/>
      <c r="AFK15" s="233"/>
      <c r="AFL15" s="233"/>
      <c r="AFM15" s="233"/>
      <c r="AFN15" s="233"/>
      <c r="AFO15" s="233"/>
      <c r="AFP15" s="233"/>
      <c r="AFQ15" s="233"/>
      <c r="AFR15" s="233"/>
      <c r="AFS15" s="233"/>
      <c r="AFT15" s="233"/>
      <c r="AFU15" s="233"/>
      <c r="AFV15" s="233"/>
      <c r="AFW15" s="233"/>
      <c r="AFX15" s="233"/>
      <c r="AFY15" s="233"/>
      <c r="AFZ15" s="233"/>
      <c r="AGA15" s="233"/>
      <c r="AGB15" s="233"/>
      <c r="AGC15" s="233"/>
      <c r="AGD15" s="233"/>
      <c r="AGE15" s="233"/>
      <c r="AGF15" s="233"/>
      <c r="AGG15" s="233"/>
      <c r="AGH15" s="233"/>
      <c r="AGI15" s="233"/>
      <c r="AGJ15" s="233"/>
      <c r="AGK15" s="233"/>
      <c r="AGL15" s="233"/>
      <c r="AGM15" s="233"/>
      <c r="AGN15" s="233"/>
      <c r="AGO15" s="233"/>
      <c r="AGP15" s="233"/>
      <c r="AGQ15" s="233"/>
      <c r="AGR15" s="233"/>
      <c r="AGS15" s="233"/>
      <c r="AGT15" s="233"/>
      <c r="AGU15" s="233"/>
      <c r="AGV15" s="233"/>
      <c r="AGW15" s="233"/>
      <c r="AGX15" s="233"/>
      <c r="AGY15" s="233"/>
      <c r="AGZ15" s="233"/>
      <c r="AHA15" s="233"/>
      <c r="AHB15" s="233"/>
      <c r="AHC15" s="233"/>
      <c r="AHD15" s="233"/>
      <c r="AHE15" s="233"/>
      <c r="AHF15" s="233"/>
      <c r="AHG15" s="233"/>
      <c r="AHH15" s="233"/>
      <c r="AHI15" s="233"/>
      <c r="AHJ15" s="233"/>
      <c r="AHK15" s="233"/>
      <c r="AHL15" s="233"/>
      <c r="AHM15" s="233"/>
      <c r="AHN15" s="233"/>
      <c r="AHO15" s="233"/>
      <c r="AHP15" s="233"/>
      <c r="AHQ15" s="233"/>
      <c r="AHR15" s="233"/>
      <c r="AHS15" s="233"/>
      <c r="AHT15" s="233"/>
      <c r="AHU15" s="233"/>
      <c r="AHV15" s="233"/>
      <c r="AHW15" s="233"/>
      <c r="AHX15" s="233"/>
      <c r="AHY15" s="233"/>
      <c r="AHZ15" s="233"/>
      <c r="AIA15" s="233"/>
      <c r="AIB15" s="233"/>
      <c r="AIC15" s="233"/>
      <c r="AID15" s="233"/>
      <c r="AIE15" s="233"/>
      <c r="AIF15" s="233"/>
      <c r="AIG15" s="233"/>
      <c r="AIH15" s="233"/>
      <c r="AII15" s="233"/>
      <c r="AIJ15" s="233"/>
      <c r="AIK15" s="233"/>
      <c r="AIL15" s="233"/>
      <c r="AIM15" s="233"/>
      <c r="AIN15" s="233"/>
      <c r="AIO15" s="233"/>
      <c r="AIP15" s="233"/>
      <c r="AIQ15" s="233"/>
      <c r="AIR15" s="233"/>
      <c r="AIS15" s="233"/>
      <c r="AIT15" s="233"/>
      <c r="AIU15" s="233"/>
      <c r="AIV15" s="233"/>
      <c r="AIW15" s="233"/>
      <c r="AIX15" s="233"/>
      <c r="AIY15" s="233"/>
      <c r="AIZ15" s="233"/>
      <c r="AJA15" s="233"/>
      <c r="AJB15" s="233"/>
      <c r="AJC15" s="233"/>
      <c r="AJD15" s="233"/>
      <c r="AJE15" s="233"/>
      <c r="AJF15" s="233"/>
      <c r="AJG15" s="233"/>
      <c r="AJH15" s="233"/>
      <c r="AJI15" s="233"/>
      <c r="AJJ15" s="233"/>
      <c r="AJK15" s="233"/>
      <c r="AJL15" s="233"/>
      <c r="AJM15" s="233"/>
      <c r="AJN15" s="233"/>
      <c r="AJO15" s="233"/>
      <c r="AJP15" s="233"/>
      <c r="AJQ15" s="233"/>
      <c r="AJR15" s="233"/>
      <c r="AJS15" s="233"/>
      <c r="AJT15" s="233"/>
      <c r="AJU15" s="233"/>
      <c r="AJV15" s="233"/>
      <c r="AJW15" s="233"/>
      <c r="AJX15" s="233"/>
      <c r="AJY15" s="233"/>
      <c r="AJZ15" s="233"/>
      <c r="AKA15" s="233"/>
      <c r="AKB15" s="233"/>
      <c r="AKC15" s="233"/>
      <c r="AKD15" s="233"/>
      <c r="AKE15" s="233"/>
      <c r="AKF15" s="233"/>
      <c r="AKG15" s="233"/>
      <c r="AKH15" s="233"/>
      <c r="AKI15" s="233"/>
      <c r="AKJ15" s="233"/>
      <c r="AKK15" s="233"/>
      <c r="AKL15" s="233"/>
      <c r="AKM15" s="233"/>
      <c r="AKN15" s="233"/>
      <c r="AKO15" s="233"/>
      <c r="AKP15" s="233"/>
      <c r="AKQ15" s="233"/>
      <c r="AKR15" s="233"/>
      <c r="AKS15" s="233"/>
      <c r="AKT15" s="233"/>
      <c r="AKU15" s="233"/>
      <c r="AKV15" s="233"/>
      <c r="AKW15" s="233"/>
      <c r="AKX15" s="233"/>
      <c r="AKY15" s="233"/>
      <c r="AKZ15" s="233"/>
      <c r="ALA15" s="233"/>
      <c r="ALB15" s="233"/>
      <c r="ALC15" s="233"/>
      <c r="ALD15" s="233"/>
      <c r="ALE15" s="233"/>
      <c r="ALF15" s="233"/>
      <c r="ALG15" s="233"/>
      <c r="ALH15" s="233"/>
      <c r="ALI15" s="233"/>
      <c r="ALJ15" s="233"/>
      <c r="ALK15" s="233"/>
      <c r="ALL15" s="233"/>
      <c r="ALM15" s="233"/>
      <c r="ALN15" s="233"/>
      <c r="ALO15" s="233"/>
      <c r="ALP15" s="233"/>
      <c r="ALQ15" s="233"/>
      <c r="ALR15" s="233"/>
      <c r="ALS15" s="233"/>
      <c r="ALT15" s="233"/>
      <c r="ALU15" s="233"/>
      <c r="ALV15" s="233"/>
      <c r="ALW15" s="233"/>
      <c r="ALX15" s="233"/>
      <c r="ALY15" s="233"/>
      <c r="ALZ15" s="233"/>
      <c r="AMA15" s="233"/>
      <c r="AMB15" s="233"/>
      <c r="AMC15" s="233"/>
      <c r="AMD15" s="233"/>
      <c r="AME15" s="233"/>
      <c r="AMF15" s="233"/>
      <c r="AMG15" s="233"/>
      <c r="AMH15" s="233"/>
      <c r="AMI15" s="233"/>
      <c r="AMJ15" s="233"/>
      <c r="AMK15" s="233"/>
      <c r="AML15" s="233"/>
      <c r="AMM15" s="233"/>
      <c r="AMN15" s="233"/>
      <c r="AMO15" s="233"/>
      <c r="AMP15" s="233"/>
      <c r="AMQ15" s="233"/>
      <c r="AMR15" s="233"/>
      <c r="AMS15" s="233"/>
      <c r="AMT15" s="233"/>
      <c r="AMU15" s="233"/>
      <c r="AMV15" s="233"/>
      <c r="AMW15" s="233"/>
      <c r="AMX15" s="233"/>
      <c r="AMY15" s="233"/>
      <c r="AMZ15" s="233"/>
      <c r="ANA15" s="233"/>
      <c r="ANB15" s="233"/>
      <c r="ANC15" s="233"/>
      <c r="AND15" s="233"/>
      <c r="ANE15" s="233"/>
      <c r="ANF15" s="233"/>
      <c r="ANG15" s="233"/>
      <c r="ANH15" s="233"/>
      <c r="ANI15" s="233"/>
      <c r="ANJ15" s="233"/>
      <c r="ANK15" s="233"/>
      <c r="ANL15" s="233"/>
      <c r="ANM15" s="233"/>
      <c r="ANN15" s="233"/>
      <c r="ANO15" s="233"/>
      <c r="ANP15" s="233"/>
      <c r="ANQ15" s="233"/>
      <c r="ANR15" s="233"/>
      <c r="ANS15" s="233"/>
      <c r="ANT15" s="233"/>
      <c r="ANU15" s="233"/>
      <c r="ANV15" s="233"/>
      <c r="ANW15" s="233"/>
      <c r="ANX15" s="233"/>
      <c r="ANY15" s="233"/>
      <c r="ANZ15" s="233"/>
      <c r="AOA15" s="233"/>
      <c r="AOB15" s="233"/>
      <c r="AOC15" s="233"/>
      <c r="AOD15" s="233"/>
      <c r="AOE15" s="233"/>
      <c r="AOF15" s="233"/>
      <c r="AOG15" s="233"/>
      <c r="AOH15" s="233"/>
      <c r="AOI15" s="233"/>
      <c r="AOJ15" s="233"/>
      <c r="AOK15" s="233"/>
      <c r="AOL15" s="233"/>
      <c r="AOM15" s="233"/>
      <c r="AON15" s="233"/>
      <c r="AOO15" s="233"/>
      <c r="AOP15" s="233"/>
      <c r="AOQ15" s="233"/>
      <c r="AOR15" s="233"/>
      <c r="AOS15" s="233"/>
      <c r="AOT15" s="233"/>
      <c r="AOU15" s="233"/>
      <c r="AOV15" s="233"/>
      <c r="AOW15" s="233"/>
      <c r="AOX15" s="233"/>
      <c r="AOY15" s="233"/>
      <c r="AOZ15" s="233"/>
      <c r="APA15" s="233"/>
      <c r="APB15" s="233"/>
      <c r="APC15" s="233"/>
      <c r="APD15" s="233"/>
      <c r="APE15" s="233"/>
      <c r="APF15" s="233"/>
      <c r="APG15" s="233"/>
      <c r="APH15" s="233"/>
      <c r="API15" s="233"/>
      <c r="APJ15" s="233"/>
      <c r="APK15" s="233"/>
      <c r="APL15" s="233"/>
      <c r="APM15" s="233"/>
      <c r="APN15" s="233"/>
      <c r="APO15" s="233"/>
      <c r="APP15" s="233"/>
      <c r="APQ15" s="233"/>
      <c r="APR15" s="233"/>
      <c r="APS15" s="233"/>
      <c r="APT15" s="233"/>
      <c r="APU15" s="233"/>
      <c r="APV15" s="233"/>
      <c r="APW15" s="233"/>
      <c r="APX15" s="233"/>
      <c r="APY15" s="233"/>
      <c r="APZ15" s="233"/>
      <c r="AQA15" s="233"/>
      <c r="AQB15" s="233"/>
      <c r="AQC15" s="233"/>
      <c r="AQD15" s="233"/>
      <c r="AQE15" s="233"/>
      <c r="AQF15" s="233"/>
      <c r="AQG15" s="233"/>
      <c r="AQH15" s="233"/>
      <c r="AQI15" s="233"/>
      <c r="AQJ15" s="233"/>
      <c r="AQK15" s="233"/>
      <c r="AQL15" s="233"/>
      <c r="AQM15" s="233"/>
      <c r="AQN15" s="233"/>
      <c r="AQO15" s="233"/>
      <c r="AQP15" s="233"/>
      <c r="AQQ15" s="233"/>
      <c r="AQR15" s="233"/>
      <c r="AQS15" s="233"/>
      <c r="AQT15" s="233"/>
      <c r="AQU15" s="233"/>
      <c r="AQV15" s="233"/>
      <c r="AQW15" s="233"/>
      <c r="AQX15" s="233"/>
      <c r="AQY15" s="233"/>
      <c r="AQZ15" s="233"/>
      <c r="ARA15" s="233"/>
      <c r="ARB15" s="233"/>
      <c r="ARC15" s="233"/>
      <c r="ARD15" s="233"/>
      <c r="ARE15" s="233"/>
      <c r="ARF15" s="233"/>
      <c r="ARG15" s="233"/>
      <c r="ARH15" s="233"/>
      <c r="ARI15" s="233"/>
      <c r="ARJ15" s="233"/>
      <c r="ARK15" s="233"/>
      <c r="ARL15" s="233"/>
      <c r="ARM15" s="233"/>
      <c r="ARN15" s="233"/>
      <c r="ARO15" s="233"/>
      <c r="ARP15" s="233"/>
      <c r="ARQ15" s="233"/>
      <c r="ARR15" s="233"/>
      <c r="ARS15" s="233"/>
      <c r="ART15" s="233"/>
      <c r="ARU15" s="233"/>
      <c r="ARV15" s="233"/>
      <c r="ARW15" s="233"/>
      <c r="ARX15" s="233"/>
      <c r="ARY15" s="233"/>
      <c r="ARZ15" s="233"/>
      <c r="ASA15" s="233"/>
      <c r="ASB15" s="233"/>
      <c r="ASC15" s="233"/>
      <c r="ASD15" s="233"/>
      <c r="ASE15" s="233"/>
      <c r="ASF15" s="233"/>
      <c r="ASG15" s="233"/>
      <c r="ASH15" s="233"/>
      <c r="ASI15" s="233"/>
      <c r="ASJ15" s="233"/>
      <c r="ASK15" s="233"/>
      <c r="ASL15" s="233"/>
      <c r="ASM15" s="233"/>
      <c r="ASN15" s="233"/>
      <c r="ASO15" s="233"/>
      <c r="ASP15" s="233"/>
      <c r="ASQ15" s="233"/>
      <c r="ASR15" s="233"/>
      <c r="ASS15" s="233"/>
      <c r="AST15" s="233"/>
      <c r="ASU15" s="233"/>
      <c r="ASV15" s="233"/>
      <c r="ASW15" s="233"/>
      <c r="ASX15" s="233"/>
      <c r="ASY15" s="233"/>
      <c r="ASZ15" s="233"/>
      <c r="ATA15" s="233"/>
      <c r="ATB15" s="233"/>
      <c r="ATC15" s="233"/>
      <c r="ATD15" s="233"/>
      <c r="ATE15" s="233"/>
      <c r="ATF15" s="233"/>
      <c r="ATG15" s="233"/>
      <c r="ATH15" s="233"/>
      <c r="ATI15" s="233"/>
      <c r="ATJ15" s="233"/>
      <c r="ATK15" s="233"/>
      <c r="ATL15" s="233"/>
      <c r="ATM15" s="233"/>
      <c r="ATN15" s="233"/>
      <c r="ATO15" s="233"/>
      <c r="ATP15" s="233"/>
      <c r="ATQ15" s="233"/>
      <c r="ATR15" s="233"/>
      <c r="ATS15" s="233"/>
      <c r="ATT15" s="233"/>
      <c r="ATU15" s="233"/>
      <c r="ATV15" s="233"/>
      <c r="ATW15" s="233"/>
      <c r="ATX15" s="233"/>
      <c r="ATY15" s="233"/>
      <c r="ATZ15" s="233"/>
      <c r="AUA15" s="233"/>
      <c r="AUB15" s="233"/>
      <c r="AUC15" s="233"/>
      <c r="AUD15" s="233"/>
      <c r="AUE15" s="233"/>
      <c r="AUF15" s="233"/>
      <c r="AUG15" s="233"/>
      <c r="AUH15" s="233"/>
      <c r="AUI15" s="233"/>
      <c r="AUJ15" s="233"/>
      <c r="AUK15" s="233"/>
      <c r="AUL15" s="233"/>
      <c r="AUM15" s="233"/>
      <c r="AUN15" s="233"/>
      <c r="AUO15" s="233"/>
      <c r="AUP15" s="233"/>
      <c r="AUQ15" s="233"/>
      <c r="AUR15" s="233"/>
      <c r="AUS15" s="233"/>
      <c r="AUT15" s="233"/>
      <c r="AUU15" s="233"/>
      <c r="AUV15" s="233"/>
      <c r="AUW15" s="233"/>
      <c r="AUX15" s="233"/>
      <c r="AUY15" s="233"/>
      <c r="AUZ15" s="233"/>
      <c r="AVA15" s="233"/>
      <c r="AVB15" s="233"/>
      <c r="AVC15" s="233"/>
      <c r="AVD15" s="233"/>
      <c r="AVE15" s="233"/>
      <c r="AVF15" s="233"/>
      <c r="AVG15" s="233"/>
      <c r="AVH15" s="233"/>
      <c r="AVI15" s="233"/>
      <c r="AVJ15" s="233"/>
      <c r="AVK15" s="233"/>
      <c r="AVL15" s="233"/>
      <c r="AVM15" s="233"/>
      <c r="AVN15" s="233"/>
      <c r="AVO15" s="233"/>
      <c r="AVP15" s="233"/>
      <c r="AVQ15" s="233"/>
      <c r="AVR15" s="233"/>
      <c r="AVS15" s="233"/>
      <c r="AVT15" s="233"/>
      <c r="AVU15" s="233"/>
      <c r="AVV15" s="233"/>
      <c r="AVW15" s="233"/>
      <c r="AVX15" s="233"/>
      <c r="AVY15" s="233"/>
      <c r="AVZ15" s="233"/>
      <c r="AWA15" s="233"/>
      <c r="AWB15" s="233"/>
      <c r="AWC15" s="233"/>
      <c r="AWD15" s="233"/>
      <c r="AWE15" s="233"/>
      <c r="AWF15" s="233"/>
      <c r="AWG15" s="233"/>
      <c r="AWH15" s="233"/>
      <c r="AWI15" s="233"/>
      <c r="AWJ15" s="233"/>
      <c r="AWK15" s="233"/>
      <c r="AWL15" s="233"/>
      <c r="AWM15" s="233"/>
      <c r="AWN15" s="233"/>
      <c r="AWO15" s="233"/>
      <c r="AWP15" s="233"/>
      <c r="AWQ15" s="233"/>
      <c r="AWR15" s="233"/>
      <c r="AWS15" s="233"/>
      <c r="AWT15" s="233"/>
      <c r="AWU15" s="233"/>
      <c r="AWV15" s="233"/>
      <c r="AWW15" s="233"/>
      <c r="AWX15" s="233"/>
      <c r="AWY15" s="233"/>
      <c r="AWZ15" s="233"/>
      <c r="AXA15" s="233"/>
      <c r="AXB15" s="233"/>
      <c r="AXC15" s="233"/>
      <c r="AXD15" s="233"/>
      <c r="AXE15" s="233"/>
      <c r="AXF15" s="233"/>
      <c r="AXG15" s="233"/>
      <c r="AXH15" s="233"/>
      <c r="AXI15" s="233"/>
      <c r="AXJ15" s="233"/>
      <c r="AXK15" s="233"/>
      <c r="AXL15" s="233"/>
      <c r="AXM15" s="233"/>
      <c r="AXN15" s="233"/>
      <c r="AXO15" s="233"/>
      <c r="AXP15" s="233"/>
      <c r="AXQ15" s="233"/>
      <c r="AXR15" s="233"/>
      <c r="AXS15" s="233"/>
      <c r="AXT15" s="233"/>
      <c r="AXU15" s="233"/>
      <c r="AXV15" s="233"/>
      <c r="AXW15" s="233"/>
      <c r="AXX15" s="233"/>
      <c r="AXY15" s="233"/>
      <c r="AXZ15" s="233"/>
      <c r="AYA15" s="233"/>
      <c r="AYB15" s="233"/>
      <c r="AYC15" s="233"/>
      <c r="AYD15" s="233"/>
      <c r="AYE15" s="233"/>
      <c r="AYF15" s="233"/>
      <c r="AYG15" s="233"/>
      <c r="AYH15" s="233"/>
      <c r="AYI15" s="233"/>
      <c r="AYJ15" s="233"/>
      <c r="AYK15" s="233"/>
      <c r="AYL15" s="233"/>
      <c r="AYM15" s="233"/>
      <c r="AYN15" s="233"/>
      <c r="AYO15" s="233"/>
      <c r="AYP15" s="233"/>
      <c r="AYQ15" s="233"/>
      <c r="AYR15" s="233"/>
      <c r="AYS15" s="233"/>
      <c r="AYT15" s="233"/>
      <c r="AYU15" s="233"/>
      <c r="AYV15" s="233"/>
      <c r="AYW15" s="233"/>
      <c r="AYX15" s="233"/>
      <c r="AYY15" s="233"/>
      <c r="AYZ15" s="233"/>
      <c r="AZA15" s="233"/>
      <c r="AZB15" s="233"/>
      <c r="AZC15" s="233"/>
      <c r="AZD15" s="233"/>
      <c r="AZE15" s="233"/>
      <c r="AZF15" s="233"/>
      <c r="AZG15" s="233"/>
      <c r="AZH15" s="233"/>
      <c r="AZI15" s="233"/>
      <c r="AZJ15" s="233"/>
      <c r="AZK15" s="233"/>
      <c r="AZL15" s="233"/>
      <c r="AZM15" s="233"/>
      <c r="AZN15" s="233"/>
      <c r="AZO15" s="233"/>
      <c r="AZP15" s="233"/>
      <c r="AZQ15" s="233"/>
      <c r="AZR15" s="233"/>
      <c r="AZS15" s="233"/>
      <c r="AZT15" s="233"/>
      <c r="AZU15" s="233"/>
      <c r="AZV15" s="233"/>
      <c r="AZW15" s="233"/>
      <c r="AZX15" s="233"/>
      <c r="AZY15" s="233"/>
      <c r="AZZ15" s="233"/>
      <c r="BAA15" s="233"/>
      <c r="BAB15" s="233"/>
      <c r="BAC15" s="233"/>
      <c r="BAD15" s="233"/>
      <c r="BAE15" s="233"/>
      <c r="BAF15" s="233"/>
      <c r="BAG15" s="233"/>
      <c r="BAH15" s="233"/>
      <c r="BAI15" s="233"/>
      <c r="BAJ15" s="233"/>
      <c r="BAK15" s="233"/>
      <c r="BAL15" s="233"/>
      <c r="BAM15" s="233"/>
      <c r="BAN15" s="233"/>
      <c r="BAO15" s="233"/>
      <c r="BAP15" s="233"/>
      <c r="BAQ15" s="233"/>
      <c r="BAR15" s="233"/>
      <c r="BAS15" s="233"/>
      <c r="BAT15" s="233"/>
      <c r="BAU15" s="233"/>
      <c r="BAV15" s="233"/>
      <c r="BAW15" s="233"/>
      <c r="BAX15" s="233"/>
      <c r="BAY15" s="233"/>
      <c r="BAZ15" s="233"/>
      <c r="BBA15" s="233"/>
      <c r="BBB15" s="233"/>
      <c r="BBC15" s="233"/>
      <c r="BBD15" s="233"/>
      <c r="BBE15" s="233"/>
      <c r="BBF15" s="233"/>
      <c r="BBG15" s="233"/>
      <c r="BBH15" s="233"/>
      <c r="BBI15" s="233"/>
      <c r="BBJ15" s="233"/>
      <c r="BBK15" s="233"/>
      <c r="BBL15" s="233"/>
      <c r="BBM15" s="233"/>
      <c r="BBN15" s="233"/>
      <c r="BBO15" s="233"/>
      <c r="BBP15" s="233"/>
      <c r="BBQ15" s="233"/>
      <c r="BBR15" s="233"/>
      <c r="BBS15" s="233"/>
      <c r="BBT15" s="233"/>
      <c r="BBU15" s="233"/>
      <c r="BBV15" s="233"/>
      <c r="BBW15" s="233"/>
      <c r="BBX15" s="233"/>
      <c r="BBY15" s="233"/>
      <c r="BBZ15" s="233"/>
      <c r="BCA15" s="233"/>
      <c r="BCB15" s="233"/>
      <c r="BCC15" s="233"/>
      <c r="BCD15" s="233"/>
      <c r="BCE15" s="233"/>
      <c r="BCF15" s="233"/>
      <c r="BCG15" s="233"/>
      <c r="BCH15" s="233"/>
      <c r="BCI15" s="233"/>
      <c r="BCJ15" s="233"/>
      <c r="BCK15" s="233"/>
      <c r="BCL15" s="233"/>
      <c r="BCM15" s="233"/>
      <c r="BCN15" s="233"/>
      <c r="BCO15" s="233"/>
      <c r="BCP15" s="233"/>
      <c r="BCQ15" s="233"/>
      <c r="BCR15" s="233"/>
      <c r="BCS15" s="233"/>
      <c r="BCT15" s="233"/>
      <c r="BCU15" s="233"/>
      <c r="BCV15" s="233"/>
      <c r="BCW15" s="233"/>
      <c r="BCX15" s="233"/>
      <c r="BCY15" s="233"/>
      <c r="BCZ15" s="233"/>
      <c r="BDA15" s="233"/>
      <c r="BDB15" s="233"/>
      <c r="BDC15" s="233"/>
      <c r="BDD15" s="233"/>
      <c r="BDE15" s="233"/>
      <c r="BDF15" s="233"/>
      <c r="BDG15" s="233"/>
      <c r="BDH15" s="233"/>
      <c r="BDI15" s="233"/>
      <c r="BDJ15" s="233"/>
      <c r="BDK15" s="233"/>
      <c r="BDL15" s="233"/>
      <c r="BDM15" s="233"/>
      <c r="BDN15" s="233"/>
      <c r="BDO15" s="233"/>
      <c r="BDP15" s="233"/>
      <c r="BDQ15" s="233"/>
      <c r="BDR15" s="233"/>
      <c r="BDS15" s="233"/>
      <c r="BDT15" s="233"/>
      <c r="BDU15" s="233"/>
      <c r="BDV15" s="233"/>
      <c r="BDW15" s="233"/>
      <c r="BDX15" s="233"/>
      <c r="BDY15" s="233"/>
      <c r="BDZ15" s="233"/>
      <c r="BEA15" s="233"/>
      <c r="BEB15" s="233"/>
      <c r="BEC15" s="233"/>
      <c r="BED15" s="233"/>
      <c r="BEE15" s="233"/>
      <c r="BEF15" s="233"/>
      <c r="BEG15" s="233"/>
      <c r="BEH15" s="233"/>
      <c r="BEI15" s="233"/>
      <c r="BEJ15" s="233"/>
      <c r="BEK15" s="233"/>
      <c r="BEL15" s="233"/>
      <c r="BEM15" s="233"/>
      <c r="BEN15" s="233"/>
      <c r="BEO15" s="233"/>
      <c r="BEP15" s="233"/>
      <c r="BEQ15" s="233"/>
      <c r="BER15" s="233"/>
      <c r="BES15" s="233"/>
      <c r="BET15" s="233"/>
      <c r="BEU15" s="233"/>
      <c r="BEV15" s="233"/>
      <c r="BEW15" s="233"/>
      <c r="BEX15" s="233"/>
      <c r="BEY15" s="233"/>
      <c r="BEZ15" s="233"/>
      <c r="BFA15" s="233"/>
      <c r="BFB15" s="233"/>
      <c r="BFC15" s="233"/>
      <c r="BFD15" s="233"/>
      <c r="BFE15" s="233"/>
      <c r="BFF15" s="233"/>
      <c r="BFG15" s="233"/>
      <c r="BFH15" s="233"/>
      <c r="BFI15" s="233"/>
      <c r="BFJ15" s="233"/>
      <c r="BFK15" s="233"/>
      <c r="BFL15" s="233"/>
      <c r="BFM15" s="233"/>
      <c r="BFN15" s="233"/>
      <c r="BFO15" s="233"/>
      <c r="BFP15" s="233"/>
      <c r="BFQ15" s="233"/>
      <c r="BFR15" s="233"/>
      <c r="BFS15" s="233"/>
      <c r="BFT15" s="233"/>
      <c r="BFU15" s="233"/>
      <c r="BFV15" s="233"/>
      <c r="BFW15" s="233"/>
      <c r="BFX15" s="233"/>
      <c r="BFY15" s="233"/>
      <c r="BFZ15" s="233"/>
      <c r="BGA15" s="233"/>
      <c r="BGB15" s="233"/>
      <c r="BGC15" s="233"/>
      <c r="BGD15" s="233"/>
      <c r="BGE15" s="233"/>
      <c r="BGF15" s="233"/>
      <c r="BGG15" s="233"/>
      <c r="BGH15" s="233"/>
      <c r="BGI15" s="233"/>
      <c r="BGJ15" s="233"/>
      <c r="BGK15" s="233"/>
      <c r="BGL15" s="233"/>
      <c r="BGM15" s="233"/>
      <c r="BGN15" s="233"/>
      <c r="BGO15" s="233"/>
      <c r="BGP15" s="233"/>
      <c r="BGQ15" s="233"/>
      <c r="BGR15" s="233"/>
      <c r="BGS15" s="233"/>
      <c r="BGT15" s="233"/>
      <c r="BGU15" s="233"/>
      <c r="BGV15" s="233"/>
      <c r="BGW15" s="233"/>
      <c r="BGX15" s="233"/>
      <c r="BGY15" s="233"/>
      <c r="BGZ15" s="233"/>
      <c r="BHA15" s="233"/>
      <c r="BHB15" s="233"/>
      <c r="BHC15" s="233"/>
      <c r="BHD15" s="233"/>
      <c r="BHE15" s="233"/>
      <c r="BHF15" s="233"/>
      <c r="BHG15" s="233"/>
      <c r="BHH15" s="233"/>
      <c r="BHI15" s="233"/>
      <c r="BHJ15" s="233"/>
      <c r="BHK15" s="233"/>
      <c r="BHL15" s="233"/>
      <c r="BHM15" s="233"/>
      <c r="BHN15" s="233"/>
      <c r="BHO15" s="233"/>
      <c r="BHP15" s="233"/>
      <c r="BHQ15" s="233"/>
      <c r="BHR15" s="233"/>
      <c r="BHS15" s="233"/>
      <c r="BHT15" s="233"/>
      <c r="BHU15" s="233"/>
      <c r="BHV15" s="233"/>
      <c r="BHW15" s="233"/>
      <c r="BHX15" s="233"/>
      <c r="BHY15" s="233"/>
      <c r="BHZ15" s="233"/>
      <c r="BIA15" s="233"/>
      <c r="BIB15" s="233"/>
      <c r="BIC15" s="233"/>
      <c r="BID15" s="233"/>
      <c r="BIE15" s="233"/>
      <c r="BIF15" s="233"/>
      <c r="BIG15" s="233"/>
      <c r="BIH15" s="233"/>
      <c r="BII15" s="233"/>
      <c r="BIJ15" s="233"/>
      <c r="BIK15" s="233"/>
      <c r="BIL15" s="233"/>
      <c r="BIM15" s="233"/>
      <c r="BIN15" s="233"/>
      <c r="BIO15" s="233"/>
      <c r="BIP15" s="233"/>
      <c r="BIQ15" s="233"/>
      <c r="BIR15" s="233"/>
      <c r="BIS15" s="233"/>
      <c r="BIT15" s="233"/>
      <c r="BIU15" s="233"/>
      <c r="BIV15" s="233"/>
      <c r="BIW15" s="233"/>
      <c r="BIX15" s="233"/>
      <c r="BIY15" s="233"/>
      <c r="BIZ15" s="233"/>
      <c r="BJA15" s="233"/>
      <c r="BJB15" s="233"/>
      <c r="BJC15" s="233"/>
      <c r="BJD15" s="233"/>
      <c r="BJE15" s="233"/>
      <c r="BJF15" s="233"/>
      <c r="BJG15" s="233"/>
      <c r="BJH15" s="233"/>
      <c r="BJI15" s="233"/>
      <c r="BJJ15" s="233"/>
      <c r="BJK15" s="233"/>
      <c r="BJL15" s="233"/>
      <c r="BJM15" s="233"/>
      <c r="BJN15" s="233"/>
      <c r="BJO15" s="233"/>
      <c r="BJP15" s="233"/>
      <c r="BJQ15" s="233"/>
      <c r="BJR15" s="233"/>
      <c r="BJS15" s="233"/>
      <c r="BJT15" s="233"/>
      <c r="BJU15" s="233"/>
      <c r="BJV15" s="233"/>
      <c r="BJW15" s="233"/>
      <c r="BJX15" s="233"/>
      <c r="BJY15" s="233"/>
      <c r="BJZ15" s="233"/>
      <c r="BKA15" s="233"/>
      <c r="BKB15" s="233"/>
      <c r="BKC15" s="233"/>
      <c r="BKD15" s="233"/>
      <c r="BKE15" s="233"/>
      <c r="BKF15" s="233"/>
      <c r="BKG15" s="233"/>
      <c r="BKH15" s="233"/>
      <c r="BKI15" s="233"/>
      <c r="BKJ15" s="233"/>
      <c r="BKK15" s="233"/>
      <c r="BKL15" s="233"/>
      <c r="BKM15" s="233"/>
      <c r="BKN15" s="233"/>
      <c r="BKO15" s="233"/>
      <c r="BKP15" s="233"/>
      <c r="BKQ15" s="233"/>
      <c r="BKR15" s="233"/>
      <c r="BKS15" s="233"/>
      <c r="BKT15" s="233"/>
      <c r="BKU15" s="233"/>
      <c r="BKV15" s="233"/>
      <c r="BKW15" s="233"/>
      <c r="BKX15" s="233"/>
      <c r="BKY15" s="233"/>
      <c r="BKZ15" s="233"/>
      <c r="BLA15" s="233"/>
      <c r="BLB15" s="233"/>
      <c r="BLC15" s="233"/>
      <c r="BLD15" s="233"/>
      <c r="BLE15" s="233"/>
      <c r="BLF15" s="233"/>
      <c r="BLG15" s="233"/>
      <c r="BLH15" s="233"/>
      <c r="BLI15" s="233"/>
      <c r="BLJ15" s="233"/>
      <c r="BLK15" s="233"/>
      <c r="BLL15" s="233"/>
      <c r="BLM15" s="233"/>
      <c r="BLN15" s="233"/>
      <c r="BLO15" s="233"/>
      <c r="BLP15" s="233"/>
      <c r="BLQ15" s="233"/>
      <c r="BLR15" s="233"/>
      <c r="BLS15" s="233"/>
      <c r="BLT15" s="233"/>
      <c r="BLU15" s="233"/>
      <c r="BLV15" s="233"/>
      <c r="BLW15" s="233"/>
      <c r="BLX15" s="233"/>
      <c r="BLY15" s="233"/>
      <c r="BLZ15" s="233"/>
      <c r="BMA15" s="233"/>
      <c r="BMB15" s="233"/>
      <c r="BMC15" s="233"/>
      <c r="BMD15" s="233"/>
      <c r="BME15" s="233"/>
      <c r="BMF15" s="233"/>
      <c r="BMG15" s="233"/>
      <c r="BMH15" s="233"/>
      <c r="BMI15" s="233"/>
      <c r="BMJ15" s="233"/>
      <c r="BMK15" s="233"/>
      <c r="BML15" s="233"/>
      <c r="BMM15" s="233"/>
      <c r="BMN15" s="233"/>
      <c r="BMO15" s="233"/>
      <c r="BMP15" s="233"/>
      <c r="BMQ15" s="233"/>
      <c r="BMR15" s="233"/>
      <c r="BMS15" s="233"/>
      <c r="BMT15" s="233"/>
      <c r="BMU15" s="233"/>
      <c r="BMV15" s="233"/>
      <c r="BMW15" s="233"/>
      <c r="BMX15" s="233"/>
      <c r="BMY15" s="233"/>
      <c r="BMZ15" s="233"/>
      <c r="BNA15" s="233"/>
      <c r="BNB15" s="233"/>
      <c r="BNC15" s="233"/>
      <c r="BND15" s="233"/>
      <c r="BNE15" s="233"/>
      <c r="BNF15" s="233"/>
      <c r="BNG15" s="233"/>
      <c r="BNH15" s="233"/>
      <c r="BNI15" s="233"/>
      <c r="BNJ15" s="233"/>
      <c r="BNK15" s="233"/>
      <c r="BNL15" s="233"/>
      <c r="BNM15" s="233"/>
      <c r="BNN15" s="233"/>
      <c r="BNO15" s="233"/>
      <c r="BNP15" s="233"/>
      <c r="BNQ15" s="233"/>
      <c r="BNR15" s="233"/>
      <c r="BNS15" s="233"/>
      <c r="BNT15" s="233"/>
      <c r="BNU15" s="233"/>
      <c r="BNV15" s="233"/>
      <c r="BNW15" s="233"/>
      <c r="BNX15" s="233"/>
      <c r="BNY15" s="233"/>
      <c r="BNZ15" s="233"/>
      <c r="BOA15" s="233"/>
      <c r="BOB15" s="233"/>
      <c r="BOC15" s="233"/>
      <c r="BOD15" s="233"/>
      <c r="BOE15" s="233"/>
      <c r="BOF15" s="233"/>
      <c r="BOG15" s="233"/>
      <c r="BOH15" s="233"/>
      <c r="BOI15" s="233"/>
      <c r="BOJ15" s="233"/>
      <c r="BOK15" s="233"/>
      <c r="BOL15" s="233"/>
      <c r="BOM15" s="233"/>
      <c r="BON15" s="233"/>
      <c r="BOO15" s="233"/>
      <c r="BOP15" s="233"/>
      <c r="BOQ15" s="233"/>
      <c r="BOR15" s="233"/>
      <c r="BOS15" s="233"/>
      <c r="BOT15" s="233"/>
      <c r="BOU15" s="233"/>
      <c r="BOV15" s="233"/>
      <c r="BOW15" s="233"/>
      <c r="BOX15" s="233"/>
      <c r="BOY15" s="233"/>
      <c r="BOZ15" s="233"/>
      <c r="BPA15" s="233"/>
      <c r="BPB15" s="233"/>
      <c r="BPC15" s="233"/>
      <c r="BPD15" s="233"/>
      <c r="BPE15" s="233"/>
      <c r="BPF15" s="233"/>
      <c r="BPG15" s="233"/>
      <c r="BPH15" s="233"/>
      <c r="BPI15" s="233"/>
      <c r="BPJ15" s="233"/>
      <c r="BPK15" s="233"/>
      <c r="BPL15" s="233"/>
      <c r="BPM15" s="233"/>
      <c r="BPN15" s="233"/>
      <c r="BPO15" s="233"/>
      <c r="BPP15" s="233"/>
      <c r="BPQ15" s="233"/>
      <c r="BPR15" s="233"/>
      <c r="BPS15" s="233"/>
      <c r="BPT15" s="233"/>
      <c r="BPU15" s="233"/>
      <c r="BPV15" s="233"/>
      <c r="BPW15" s="233"/>
      <c r="BPX15" s="233"/>
      <c r="BPY15" s="233"/>
      <c r="BPZ15" s="233"/>
      <c r="BQA15" s="233"/>
      <c r="BQB15" s="233"/>
      <c r="BQC15" s="233"/>
      <c r="BQD15" s="233"/>
      <c r="BQE15" s="233"/>
      <c r="BQF15" s="233"/>
      <c r="BQG15" s="233"/>
      <c r="BQH15" s="233"/>
      <c r="BQI15" s="233"/>
      <c r="BQJ15" s="233"/>
      <c r="BQK15" s="233"/>
      <c r="BQL15" s="233"/>
      <c r="BQM15" s="233"/>
      <c r="BQN15" s="233"/>
      <c r="BQO15" s="233"/>
      <c r="BQP15" s="233"/>
      <c r="BQQ15" s="233"/>
      <c r="BQR15" s="233"/>
      <c r="BQS15" s="233"/>
      <c r="BQT15" s="233"/>
      <c r="BQU15" s="233"/>
      <c r="BQV15" s="233"/>
      <c r="BQW15" s="233"/>
      <c r="BQX15" s="233"/>
      <c r="BQY15" s="233"/>
      <c r="BQZ15" s="233"/>
      <c r="BRA15" s="233"/>
      <c r="BRB15" s="233"/>
      <c r="BRC15" s="233"/>
      <c r="BRD15" s="233"/>
      <c r="BRE15" s="233"/>
      <c r="BRF15" s="233"/>
      <c r="BRG15" s="233"/>
      <c r="BRH15" s="233"/>
      <c r="BRI15" s="233"/>
      <c r="BRJ15" s="233"/>
      <c r="BRK15" s="233"/>
      <c r="BRL15" s="233"/>
      <c r="BRM15" s="233"/>
      <c r="BRN15" s="233"/>
      <c r="BRO15" s="233"/>
      <c r="BRP15" s="233"/>
      <c r="BRQ15" s="233"/>
      <c r="BRR15" s="233"/>
      <c r="BRS15" s="233"/>
      <c r="BRT15" s="233"/>
      <c r="BRU15" s="233"/>
      <c r="BRV15" s="233"/>
      <c r="BRW15" s="233"/>
      <c r="BRX15" s="233"/>
      <c r="BRY15" s="233"/>
      <c r="BRZ15" s="233"/>
      <c r="BSA15" s="233"/>
      <c r="BSB15" s="233"/>
      <c r="BSC15" s="233"/>
      <c r="BSD15" s="233"/>
      <c r="BSE15" s="233"/>
      <c r="BSF15" s="233"/>
      <c r="BSG15" s="233"/>
      <c r="BSH15" s="233"/>
      <c r="BSI15" s="233"/>
      <c r="BSJ15" s="233"/>
      <c r="BSK15" s="233"/>
      <c r="BSL15" s="233"/>
      <c r="BSM15" s="233"/>
      <c r="BSN15" s="233"/>
      <c r="BSO15" s="233"/>
      <c r="BSP15" s="233"/>
      <c r="BSQ15" s="233"/>
      <c r="BSR15" s="233"/>
      <c r="BSS15" s="233"/>
      <c r="BST15" s="233"/>
      <c r="BSU15" s="233"/>
      <c r="BSV15" s="233"/>
      <c r="BSW15" s="233"/>
      <c r="BSX15" s="233"/>
      <c r="BSY15" s="233"/>
      <c r="BSZ15" s="233"/>
      <c r="BTA15" s="233"/>
      <c r="BTB15" s="233"/>
      <c r="BTC15" s="233"/>
      <c r="BTD15" s="233"/>
      <c r="BTE15" s="233"/>
      <c r="BTF15" s="233"/>
      <c r="BTG15" s="233"/>
      <c r="BTH15" s="233"/>
      <c r="BTI15" s="233"/>
      <c r="BTJ15" s="233"/>
      <c r="BTK15" s="233"/>
      <c r="BTL15" s="233"/>
      <c r="BTM15" s="233"/>
      <c r="BTN15" s="233"/>
      <c r="BTO15" s="233"/>
      <c r="BTP15" s="233"/>
      <c r="BTQ15" s="233"/>
      <c r="BTR15" s="233"/>
      <c r="BTS15" s="233"/>
      <c r="BTT15" s="233"/>
      <c r="BTU15" s="233"/>
      <c r="BTV15" s="233"/>
      <c r="BTW15" s="233"/>
      <c r="BTX15" s="233"/>
      <c r="BTY15" s="233"/>
      <c r="BTZ15" s="233"/>
      <c r="BUA15" s="233"/>
      <c r="BUB15" s="233"/>
      <c r="BUC15" s="233"/>
      <c r="BUD15" s="233"/>
      <c r="BUE15" s="233"/>
      <c r="BUF15" s="233"/>
      <c r="BUG15" s="233"/>
      <c r="BUH15" s="233"/>
      <c r="BUI15" s="233"/>
      <c r="BUJ15" s="233"/>
      <c r="BUK15" s="233"/>
      <c r="BUL15" s="233"/>
      <c r="BUM15" s="233"/>
      <c r="BUN15" s="233"/>
      <c r="BUO15" s="233"/>
      <c r="BUP15" s="233"/>
      <c r="BUQ15" s="233"/>
      <c r="BUR15" s="233"/>
      <c r="BUS15" s="233"/>
      <c r="BUT15" s="233"/>
      <c r="BUU15" s="233"/>
      <c r="BUV15" s="233"/>
      <c r="BUW15" s="233"/>
      <c r="BUX15" s="233"/>
      <c r="BUY15" s="233"/>
      <c r="BUZ15" s="233"/>
      <c r="BVA15" s="233"/>
      <c r="BVB15" s="233"/>
      <c r="BVC15" s="233"/>
      <c r="BVD15" s="233"/>
      <c r="BVE15" s="233"/>
      <c r="BVF15" s="233"/>
      <c r="BVG15" s="233"/>
      <c r="BVH15" s="233"/>
      <c r="BVI15" s="233"/>
      <c r="BVJ15" s="233"/>
      <c r="BVK15" s="233"/>
      <c r="BVL15" s="233"/>
      <c r="BVM15" s="233"/>
      <c r="BVN15" s="233"/>
      <c r="BVO15" s="233"/>
      <c r="BVP15" s="233"/>
      <c r="BVQ15" s="233"/>
      <c r="BVR15" s="233"/>
      <c r="BVS15" s="233"/>
      <c r="BVT15" s="233"/>
      <c r="BVU15" s="233"/>
      <c r="BVV15" s="233"/>
      <c r="BVW15" s="233"/>
      <c r="BVX15" s="233"/>
      <c r="BVY15" s="233"/>
      <c r="BVZ15" s="233"/>
      <c r="BWA15" s="233"/>
      <c r="BWB15" s="233"/>
      <c r="BWC15" s="233"/>
      <c r="BWD15" s="233"/>
      <c r="BWE15" s="233"/>
      <c r="BWF15" s="233"/>
      <c r="BWG15" s="233"/>
      <c r="BWH15" s="233"/>
      <c r="BWI15" s="233"/>
      <c r="BWJ15" s="233"/>
      <c r="BWK15" s="233"/>
      <c r="BWL15" s="233"/>
      <c r="BWM15" s="233"/>
      <c r="BWN15" s="233"/>
      <c r="BWO15" s="233"/>
      <c r="BWP15" s="233"/>
      <c r="BWQ15" s="233"/>
      <c r="BWR15" s="233"/>
      <c r="BWS15" s="233"/>
      <c r="BWT15" s="233"/>
      <c r="BWU15" s="233"/>
      <c r="BWV15" s="233"/>
      <c r="BWW15" s="233"/>
      <c r="BWX15" s="233"/>
      <c r="BWY15" s="233"/>
      <c r="BWZ15" s="233"/>
      <c r="BXA15" s="233"/>
      <c r="BXB15" s="233"/>
      <c r="BXC15" s="233"/>
      <c r="BXD15" s="233"/>
      <c r="BXE15" s="233"/>
      <c r="BXF15" s="233"/>
      <c r="BXG15" s="233"/>
      <c r="BXH15" s="233"/>
      <c r="BXI15" s="233"/>
      <c r="BXJ15" s="233"/>
      <c r="BXK15" s="233"/>
      <c r="BXL15" s="233"/>
      <c r="BXM15" s="233"/>
      <c r="BXN15" s="233"/>
      <c r="BXO15" s="233"/>
      <c r="BXP15" s="233"/>
      <c r="BXQ15" s="233"/>
      <c r="BXR15" s="233"/>
      <c r="BXS15" s="233"/>
      <c r="BXT15" s="233"/>
      <c r="BXU15" s="233"/>
      <c r="BXV15" s="233"/>
      <c r="BXW15" s="233"/>
      <c r="BXX15" s="233"/>
      <c r="BXY15" s="233"/>
      <c r="BXZ15" s="233"/>
      <c r="BYA15" s="233"/>
      <c r="BYB15" s="233"/>
      <c r="BYC15" s="233"/>
      <c r="BYD15" s="233"/>
      <c r="BYE15" s="233"/>
      <c r="BYF15" s="233"/>
      <c r="BYG15" s="233"/>
      <c r="BYH15" s="233"/>
      <c r="BYI15" s="233"/>
      <c r="BYJ15" s="233"/>
      <c r="BYK15" s="233"/>
      <c r="BYL15" s="233"/>
      <c r="BYM15" s="233"/>
      <c r="BYN15" s="233"/>
      <c r="BYO15" s="233"/>
      <c r="BYP15" s="233"/>
      <c r="BYQ15" s="233"/>
      <c r="BYR15" s="233"/>
      <c r="BYS15" s="233"/>
      <c r="BYT15" s="233"/>
      <c r="BYU15" s="233"/>
      <c r="BYV15" s="233"/>
      <c r="BYW15" s="233"/>
      <c r="BYX15" s="233"/>
      <c r="BYY15" s="233"/>
      <c r="BYZ15" s="233"/>
      <c r="BZA15" s="233"/>
      <c r="BZB15" s="233"/>
      <c r="BZC15" s="233"/>
      <c r="BZD15" s="233"/>
      <c r="BZE15" s="233"/>
      <c r="BZF15" s="233"/>
      <c r="BZG15" s="233"/>
      <c r="BZH15" s="233"/>
      <c r="BZI15" s="233"/>
      <c r="BZJ15" s="233"/>
      <c r="BZK15" s="233"/>
      <c r="BZL15" s="233"/>
      <c r="BZM15" s="233"/>
      <c r="BZN15" s="233"/>
      <c r="BZO15" s="233"/>
      <c r="BZP15" s="233"/>
      <c r="BZQ15" s="233"/>
      <c r="BZR15" s="233"/>
      <c r="BZS15" s="233"/>
      <c r="BZT15" s="233"/>
      <c r="BZU15" s="233"/>
      <c r="BZV15" s="233"/>
      <c r="BZW15" s="233"/>
      <c r="BZX15" s="233"/>
      <c r="BZY15" s="233"/>
      <c r="BZZ15" s="233"/>
      <c r="CAA15" s="233"/>
      <c r="CAB15" s="233"/>
      <c r="CAC15" s="233"/>
      <c r="CAD15" s="233"/>
      <c r="CAE15" s="233"/>
      <c r="CAF15" s="233"/>
      <c r="CAG15" s="233"/>
      <c r="CAH15" s="233"/>
      <c r="CAI15" s="233"/>
      <c r="CAJ15" s="233"/>
      <c r="CAK15" s="233"/>
      <c r="CAL15" s="233"/>
      <c r="CAM15" s="233"/>
      <c r="CAN15" s="233"/>
      <c r="CAO15" s="233"/>
      <c r="CAP15" s="233"/>
      <c r="CAQ15" s="233"/>
      <c r="CAR15" s="233"/>
      <c r="CAS15" s="233"/>
      <c r="CAT15" s="233"/>
      <c r="CAU15" s="233"/>
      <c r="CAV15" s="233"/>
      <c r="CAW15" s="233"/>
      <c r="CAX15" s="233"/>
      <c r="CAY15" s="233"/>
      <c r="CAZ15" s="233"/>
      <c r="CBA15" s="233"/>
      <c r="CBB15" s="233"/>
      <c r="CBC15" s="233"/>
      <c r="CBD15" s="233"/>
      <c r="CBE15" s="233"/>
      <c r="CBF15" s="233"/>
      <c r="CBG15" s="233"/>
      <c r="CBH15" s="233"/>
      <c r="CBI15" s="233"/>
      <c r="CBJ15" s="233"/>
      <c r="CBK15" s="233"/>
      <c r="CBL15" s="233"/>
      <c r="CBM15" s="233"/>
      <c r="CBN15" s="233"/>
      <c r="CBO15" s="233"/>
      <c r="CBP15" s="233"/>
      <c r="CBQ15" s="233"/>
      <c r="CBR15" s="233"/>
      <c r="CBS15" s="233"/>
      <c r="CBT15" s="233"/>
      <c r="CBU15" s="233"/>
      <c r="CBV15" s="233"/>
      <c r="CBW15" s="233"/>
      <c r="CBX15" s="233"/>
      <c r="CBY15" s="233"/>
      <c r="CBZ15" s="233"/>
      <c r="CCA15" s="233"/>
      <c r="CCB15" s="233"/>
      <c r="CCC15" s="233"/>
      <c r="CCD15" s="233"/>
      <c r="CCE15" s="233"/>
      <c r="CCF15" s="233"/>
      <c r="CCG15" s="233"/>
      <c r="CCH15" s="233"/>
      <c r="CCI15" s="233"/>
      <c r="CCJ15" s="233"/>
      <c r="CCK15" s="233"/>
      <c r="CCL15" s="233"/>
      <c r="CCM15" s="233"/>
      <c r="CCN15" s="233"/>
      <c r="CCO15" s="233"/>
      <c r="CCP15" s="233"/>
      <c r="CCQ15" s="233"/>
      <c r="CCR15" s="233"/>
      <c r="CCS15" s="233"/>
      <c r="CCT15" s="233"/>
      <c r="CCU15" s="233"/>
      <c r="CCV15" s="233"/>
      <c r="CCW15" s="233"/>
      <c r="CCX15" s="233"/>
      <c r="CCY15" s="233"/>
      <c r="CCZ15" s="233"/>
      <c r="CDA15" s="233"/>
      <c r="CDB15" s="233"/>
      <c r="CDC15" s="233"/>
      <c r="CDD15" s="233"/>
      <c r="CDE15" s="233"/>
      <c r="CDF15" s="233"/>
      <c r="CDG15" s="233"/>
      <c r="CDH15" s="233"/>
      <c r="CDI15" s="233"/>
      <c r="CDJ15" s="233"/>
      <c r="CDK15" s="233"/>
      <c r="CDL15" s="233"/>
      <c r="CDM15" s="233"/>
      <c r="CDN15" s="233"/>
      <c r="CDO15" s="233"/>
      <c r="CDP15" s="233"/>
      <c r="CDQ15" s="233"/>
      <c r="CDR15" s="233"/>
      <c r="CDS15" s="233"/>
      <c r="CDT15" s="233"/>
      <c r="CDU15" s="233"/>
      <c r="CDV15" s="233"/>
      <c r="CDW15" s="233"/>
      <c r="CDX15" s="233"/>
      <c r="CDY15" s="233"/>
      <c r="CDZ15" s="233"/>
      <c r="CEA15" s="233"/>
      <c r="CEB15" s="233"/>
      <c r="CEC15" s="233"/>
      <c r="CED15" s="233"/>
      <c r="CEE15" s="233"/>
      <c r="CEF15" s="233"/>
      <c r="CEG15" s="233"/>
      <c r="CEH15" s="233"/>
      <c r="CEI15" s="233"/>
      <c r="CEJ15" s="233"/>
      <c r="CEK15" s="233"/>
      <c r="CEL15" s="233"/>
      <c r="CEM15" s="233"/>
      <c r="CEN15" s="233"/>
      <c r="CEO15" s="233"/>
      <c r="CEP15" s="233"/>
      <c r="CEQ15" s="233"/>
      <c r="CER15" s="233"/>
      <c r="CES15" s="233"/>
      <c r="CET15" s="233"/>
      <c r="CEU15" s="233"/>
      <c r="CEV15" s="233"/>
      <c r="CEW15" s="233"/>
      <c r="CEX15" s="233"/>
      <c r="CEY15" s="233"/>
      <c r="CEZ15" s="233"/>
      <c r="CFA15" s="233"/>
      <c r="CFB15" s="233"/>
      <c r="CFC15" s="233"/>
      <c r="CFD15" s="233"/>
      <c r="CFE15" s="233"/>
      <c r="CFF15" s="233"/>
      <c r="CFG15" s="233"/>
      <c r="CFH15" s="233"/>
      <c r="CFI15" s="233"/>
      <c r="CFJ15" s="233"/>
      <c r="CFK15" s="233"/>
      <c r="CFL15" s="233"/>
      <c r="CFM15" s="233"/>
      <c r="CFN15" s="233"/>
      <c r="CFO15" s="233"/>
      <c r="CFP15" s="233"/>
      <c r="CFQ15" s="233"/>
      <c r="CFR15" s="233"/>
      <c r="CFS15" s="233"/>
      <c r="CFT15" s="233"/>
      <c r="CFU15" s="233"/>
      <c r="CFV15" s="233"/>
      <c r="CFW15" s="233"/>
      <c r="CFX15" s="233"/>
      <c r="CFY15" s="233"/>
      <c r="CFZ15" s="233"/>
      <c r="CGA15" s="233"/>
      <c r="CGB15" s="233"/>
      <c r="CGC15" s="233"/>
      <c r="CGD15" s="233"/>
      <c r="CGE15" s="233"/>
      <c r="CGF15" s="233"/>
      <c r="CGG15" s="233"/>
      <c r="CGH15" s="233"/>
      <c r="CGI15" s="233"/>
      <c r="CGJ15" s="233"/>
      <c r="CGK15" s="233"/>
      <c r="CGL15" s="233"/>
      <c r="CGM15" s="233"/>
      <c r="CGN15" s="233"/>
      <c r="CGO15" s="233"/>
      <c r="CGP15" s="233"/>
      <c r="CGQ15" s="233"/>
      <c r="CGR15" s="233"/>
      <c r="CGS15" s="233"/>
      <c r="CGT15" s="233"/>
      <c r="CGU15" s="233"/>
      <c r="CGV15" s="233"/>
      <c r="CGW15" s="233"/>
      <c r="CGX15" s="233"/>
      <c r="CGY15" s="233"/>
      <c r="CGZ15" s="233"/>
      <c r="CHA15" s="233"/>
      <c r="CHB15" s="233"/>
      <c r="CHC15" s="233"/>
      <c r="CHD15" s="233"/>
      <c r="CHE15" s="233"/>
      <c r="CHF15" s="233"/>
      <c r="CHG15" s="233"/>
      <c r="CHH15" s="233"/>
      <c r="CHI15" s="233"/>
      <c r="CHJ15" s="233"/>
      <c r="CHK15" s="233"/>
      <c r="CHL15" s="233"/>
      <c r="CHM15" s="233"/>
      <c r="CHN15" s="233"/>
      <c r="CHO15" s="233"/>
      <c r="CHP15" s="233"/>
      <c r="CHQ15" s="233"/>
      <c r="CHR15" s="233"/>
      <c r="CHS15" s="233"/>
      <c r="CHT15" s="233"/>
      <c r="CHU15" s="233"/>
      <c r="CHV15" s="233"/>
      <c r="CHW15" s="233"/>
      <c r="CHX15" s="233"/>
      <c r="CHY15" s="233"/>
      <c r="CHZ15" s="233"/>
      <c r="CIA15" s="233"/>
      <c r="CIB15" s="233"/>
      <c r="CIC15" s="233"/>
      <c r="CID15" s="233"/>
      <c r="CIE15" s="233"/>
      <c r="CIF15" s="233"/>
      <c r="CIG15" s="233"/>
      <c r="CIH15" s="233"/>
      <c r="CII15" s="233"/>
      <c r="CIJ15" s="233"/>
      <c r="CIK15" s="233"/>
      <c r="CIL15" s="233"/>
      <c r="CIM15" s="233"/>
      <c r="CIN15" s="233"/>
      <c r="CIO15" s="233"/>
      <c r="CIP15" s="233"/>
      <c r="CIQ15" s="233"/>
      <c r="CIR15" s="233"/>
      <c r="CIS15" s="233"/>
      <c r="CIT15" s="233"/>
      <c r="CIU15" s="233"/>
      <c r="CIV15" s="233"/>
      <c r="CIW15" s="233"/>
      <c r="CIX15" s="233"/>
      <c r="CIY15" s="233"/>
      <c r="CIZ15" s="233"/>
      <c r="CJA15" s="233"/>
      <c r="CJB15" s="233"/>
      <c r="CJC15" s="233"/>
      <c r="CJD15" s="233"/>
      <c r="CJE15" s="233"/>
      <c r="CJF15" s="233"/>
      <c r="CJG15" s="233"/>
      <c r="CJH15" s="233"/>
      <c r="CJI15" s="233"/>
      <c r="CJJ15" s="233"/>
      <c r="CJK15" s="233"/>
      <c r="CJL15" s="233"/>
      <c r="CJM15" s="233"/>
      <c r="CJN15" s="233"/>
      <c r="CJO15" s="233"/>
      <c r="CJP15" s="233"/>
      <c r="CJQ15" s="233"/>
      <c r="CJR15" s="233"/>
      <c r="CJS15" s="233"/>
      <c r="CJT15" s="233"/>
      <c r="CJU15" s="233"/>
      <c r="CJV15" s="233"/>
      <c r="CJW15" s="233"/>
      <c r="CJX15" s="233"/>
      <c r="CJY15" s="233"/>
      <c r="CJZ15" s="233"/>
      <c r="CKA15" s="233"/>
      <c r="CKB15" s="233"/>
      <c r="CKC15" s="233"/>
      <c r="CKD15" s="233"/>
      <c r="CKE15" s="233"/>
      <c r="CKF15" s="233"/>
      <c r="CKG15" s="233"/>
      <c r="CKH15" s="233"/>
      <c r="CKI15" s="233"/>
      <c r="CKJ15" s="233"/>
      <c r="CKK15" s="233"/>
      <c r="CKL15" s="233"/>
      <c r="CKM15" s="233"/>
      <c r="CKN15" s="233"/>
      <c r="CKO15" s="233"/>
      <c r="CKP15" s="233"/>
      <c r="CKQ15" s="233"/>
      <c r="CKR15" s="233"/>
      <c r="CKS15" s="233"/>
      <c r="CKT15" s="233"/>
      <c r="CKU15" s="233"/>
      <c r="CKV15" s="233"/>
      <c r="CKW15" s="233"/>
      <c r="CKX15" s="233"/>
      <c r="CKY15" s="233"/>
      <c r="CKZ15" s="233"/>
      <c r="CLA15" s="233"/>
      <c r="CLB15" s="233"/>
      <c r="CLC15" s="233"/>
      <c r="CLD15" s="233"/>
      <c r="CLE15" s="233"/>
      <c r="CLF15" s="233"/>
      <c r="CLG15" s="233"/>
      <c r="CLH15" s="233"/>
      <c r="CLI15" s="233"/>
      <c r="CLJ15" s="233"/>
      <c r="CLK15" s="233"/>
      <c r="CLL15" s="233"/>
      <c r="CLM15" s="233"/>
      <c r="CLN15" s="233"/>
      <c r="CLO15" s="233"/>
      <c r="CLP15" s="233"/>
      <c r="CLQ15" s="233"/>
      <c r="CLR15" s="233"/>
      <c r="CLS15" s="233"/>
      <c r="CLT15" s="233"/>
      <c r="CLU15" s="233"/>
      <c r="CLV15" s="233"/>
      <c r="CLW15" s="233"/>
      <c r="CLX15" s="233"/>
      <c r="CLY15" s="233"/>
      <c r="CLZ15" s="233"/>
      <c r="CMA15" s="233"/>
      <c r="CMB15" s="233"/>
      <c r="CMC15" s="233"/>
      <c r="CMD15" s="233"/>
      <c r="CME15" s="233"/>
      <c r="CMF15" s="233"/>
      <c r="CMG15" s="233"/>
      <c r="CMH15" s="233"/>
      <c r="CMI15" s="233"/>
      <c r="CMJ15" s="233"/>
      <c r="CMK15" s="233"/>
      <c r="CML15" s="233"/>
      <c r="CMM15" s="233"/>
      <c r="CMN15" s="233"/>
      <c r="CMO15" s="233"/>
      <c r="CMP15" s="233"/>
      <c r="CMQ15" s="233"/>
      <c r="CMR15" s="233"/>
      <c r="CMS15" s="233"/>
      <c r="CMT15" s="233"/>
      <c r="CMU15" s="233"/>
      <c r="CMV15" s="233"/>
      <c r="CMW15" s="233"/>
      <c r="CMX15" s="233"/>
      <c r="CMY15" s="233"/>
      <c r="CMZ15" s="233"/>
      <c r="CNA15" s="233"/>
      <c r="CNB15" s="233"/>
      <c r="CNC15" s="233"/>
      <c r="CND15" s="233"/>
      <c r="CNE15" s="233"/>
      <c r="CNF15" s="233"/>
      <c r="CNG15" s="233"/>
      <c r="CNH15" s="233"/>
      <c r="CNI15" s="233"/>
      <c r="CNJ15" s="233"/>
      <c r="CNK15" s="233"/>
      <c r="CNL15" s="233"/>
      <c r="CNM15" s="233"/>
      <c r="CNN15" s="233"/>
      <c r="CNO15" s="233"/>
      <c r="CNP15" s="233"/>
      <c r="CNQ15" s="233"/>
      <c r="CNR15" s="233"/>
      <c r="CNS15" s="233"/>
      <c r="CNT15" s="233"/>
      <c r="CNU15" s="233"/>
      <c r="CNV15" s="233"/>
      <c r="CNW15" s="233"/>
      <c r="CNX15" s="233"/>
      <c r="CNY15" s="233"/>
      <c r="CNZ15" s="233"/>
      <c r="COA15" s="233"/>
      <c r="COB15" s="233"/>
      <c r="COC15" s="233"/>
      <c r="COD15" s="233"/>
      <c r="COE15" s="233"/>
      <c r="COF15" s="233"/>
      <c r="COG15" s="233"/>
      <c r="COH15" s="233"/>
      <c r="COI15" s="233"/>
      <c r="COJ15" s="233"/>
      <c r="COK15" s="233"/>
      <c r="COL15" s="233"/>
      <c r="COM15" s="233"/>
      <c r="CON15" s="233"/>
      <c r="COO15" s="233"/>
      <c r="COP15" s="233"/>
      <c r="COQ15" s="233"/>
      <c r="COR15" s="233"/>
      <c r="COS15" s="233"/>
      <c r="COT15" s="233"/>
      <c r="COU15" s="233"/>
      <c r="COV15" s="233"/>
      <c r="COW15" s="233"/>
      <c r="COX15" s="233"/>
      <c r="COY15" s="233"/>
      <c r="COZ15" s="233"/>
      <c r="CPA15" s="233"/>
      <c r="CPB15" s="233"/>
      <c r="CPC15" s="233"/>
      <c r="CPD15" s="233"/>
      <c r="CPE15" s="233"/>
      <c r="CPF15" s="233"/>
      <c r="CPG15" s="233"/>
      <c r="CPH15" s="233"/>
      <c r="CPI15" s="233"/>
      <c r="CPJ15" s="233"/>
      <c r="CPK15" s="233"/>
      <c r="CPL15" s="233"/>
      <c r="CPM15" s="233"/>
      <c r="CPN15" s="233"/>
      <c r="CPO15" s="233"/>
      <c r="CPP15" s="233"/>
      <c r="CPQ15" s="233"/>
      <c r="CPR15" s="233"/>
      <c r="CPS15" s="233"/>
      <c r="CPT15" s="233"/>
      <c r="CPU15" s="233"/>
      <c r="CPV15" s="233"/>
      <c r="CPW15" s="233"/>
      <c r="CPX15" s="233"/>
      <c r="CPY15" s="233"/>
      <c r="CPZ15" s="233"/>
      <c r="CQA15" s="233"/>
      <c r="CQB15" s="233"/>
      <c r="CQC15" s="233"/>
      <c r="CQD15" s="233"/>
      <c r="CQE15" s="233"/>
      <c r="CQF15" s="233"/>
      <c r="CQG15" s="233"/>
      <c r="CQH15" s="233"/>
      <c r="CQI15" s="233"/>
      <c r="CQJ15" s="233"/>
      <c r="CQK15" s="233"/>
      <c r="CQL15" s="233"/>
      <c r="CQM15" s="233"/>
      <c r="CQN15" s="233"/>
      <c r="CQO15" s="233"/>
      <c r="CQP15" s="233"/>
      <c r="CQQ15" s="233"/>
      <c r="CQR15" s="233"/>
      <c r="CQS15" s="233"/>
      <c r="CQT15" s="233"/>
      <c r="CQU15" s="233"/>
      <c r="CQV15" s="233"/>
      <c r="CQW15" s="233"/>
      <c r="CQX15" s="233"/>
      <c r="CQY15" s="233"/>
      <c r="CQZ15" s="233"/>
      <c r="CRA15" s="233"/>
      <c r="CRB15" s="233"/>
      <c r="CRC15" s="233"/>
      <c r="CRD15" s="233"/>
      <c r="CRE15" s="233"/>
      <c r="CRF15" s="233"/>
      <c r="CRG15" s="233"/>
      <c r="CRH15" s="233"/>
      <c r="CRI15" s="233"/>
      <c r="CRJ15" s="233"/>
      <c r="CRK15" s="233"/>
      <c r="CRL15" s="233"/>
      <c r="CRM15" s="233"/>
      <c r="CRN15" s="233"/>
      <c r="CRO15" s="233"/>
      <c r="CRP15" s="233"/>
      <c r="CRQ15" s="233"/>
      <c r="CRR15" s="233"/>
      <c r="CRS15" s="233"/>
      <c r="CRT15" s="233"/>
      <c r="CRU15" s="233"/>
      <c r="CRV15" s="233"/>
      <c r="CRW15" s="233"/>
      <c r="CRX15" s="233"/>
      <c r="CRY15" s="233"/>
      <c r="CRZ15" s="233"/>
      <c r="CSA15" s="233"/>
      <c r="CSB15" s="233"/>
      <c r="CSC15" s="233"/>
      <c r="CSD15" s="233"/>
      <c r="CSE15" s="233"/>
      <c r="CSF15" s="233"/>
      <c r="CSG15" s="233"/>
      <c r="CSH15" s="233"/>
      <c r="CSI15" s="233"/>
      <c r="CSJ15" s="233"/>
      <c r="CSK15" s="233"/>
      <c r="CSL15" s="233"/>
      <c r="CSM15" s="233"/>
      <c r="CSN15" s="233"/>
      <c r="CSO15" s="233"/>
      <c r="CSP15" s="233"/>
      <c r="CSQ15" s="233"/>
      <c r="CSR15" s="233"/>
      <c r="CSS15" s="233"/>
      <c r="CST15" s="233"/>
      <c r="CSU15" s="233"/>
      <c r="CSV15" s="233"/>
      <c r="CSW15" s="233"/>
      <c r="CSX15" s="233"/>
      <c r="CSY15" s="233"/>
      <c r="CSZ15" s="233"/>
      <c r="CTA15" s="233"/>
      <c r="CTB15" s="233"/>
      <c r="CTC15" s="233"/>
      <c r="CTD15" s="233"/>
      <c r="CTE15" s="233"/>
      <c r="CTF15" s="233"/>
      <c r="CTG15" s="233"/>
      <c r="CTH15" s="233"/>
      <c r="CTI15" s="233"/>
      <c r="CTJ15" s="233"/>
      <c r="CTK15" s="233"/>
      <c r="CTL15" s="233"/>
      <c r="CTM15" s="233"/>
      <c r="CTN15" s="233"/>
      <c r="CTO15" s="233"/>
      <c r="CTP15" s="233"/>
      <c r="CTQ15" s="233"/>
      <c r="CTR15" s="233"/>
      <c r="CTS15" s="233"/>
      <c r="CTT15" s="233"/>
      <c r="CTU15" s="233"/>
      <c r="CTV15" s="233"/>
      <c r="CTW15" s="233"/>
      <c r="CTX15" s="233"/>
      <c r="CTY15" s="233"/>
      <c r="CTZ15" s="233"/>
      <c r="CUA15" s="233"/>
      <c r="CUB15" s="233"/>
      <c r="CUC15" s="233"/>
      <c r="CUD15" s="233"/>
      <c r="CUE15" s="233"/>
      <c r="CUF15" s="233"/>
      <c r="CUG15" s="233"/>
      <c r="CUH15" s="233"/>
      <c r="CUI15" s="233"/>
      <c r="CUJ15" s="233"/>
      <c r="CUK15" s="233"/>
      <c r="CUL15" s="233"/>
      <c r="CUM15" s="233"/>
      <c r="CUN15" s="233"/>
      <c r="CUO15" s="233"/>
      <c r="CUP15" s="233"/>
      <c r="CUQ15" s="233"/>
      <c r="CUR15" s="233"/>
      <c r="CUS15" s="233"/>
      <c r="CUT15" s="233"/>
      <c r="CUU15" s="233"/>
      <c r="CUV15" s="233"/>
      <c r="CUW15" s="233"/>
      <c r="CUX15" s="233"/>
      <c r="CUY15" s="233"/>
      <c r="CUZ15" s="233"/>
      <c r="CVA15" s="233"/>
      <c r="CVB15" s="233"/>
      <c r="CVC15" s="233"/>
      <c r="CVD15" s="233"/>
      <c r="CVE15" s="233"/>
      <c r="CVF15" s="233"/>
      <c r="CVG15" s="233"/>
      <c r="CVH15" s="233"/>
      <c r="CVI15" s="233"/>
      <c r="CVJ15" s="233"/>
      <c r="CVK15" s="233"/>
      <c r="CVL15" s="233"/>
      <c r="CVM15" s="233"/>
      <c r="CVN15" s="233"/>
      <c r="CVO15" s="233"/>
      <c r="CVP15" s="233"/>
      <c r="CVQ15" s="233"/>
      <c r="CVR15" s="233"/>
      <c r="CVS15" s="233"/>
      <c r="CVT15" s="233"/>
      <c r="CVU15" s="233"/>
      <c r="CVV15" s="233"/>
      <c r="CVW15" s="233"/>
      <c r="CVX15" s="233"/>
      <c r="CVY15" s="233"/>
      <c r="CVZ15" s="233"/>
      <c r="CWA15" s="233"/>
      <c r="CWB15" s="233"/>
      <c r="CWC15" s="233"/>
      <c r="CWD15" s="233"/>
      <c r="CWE15" s="233"/>
      <c r="CWF15" s="233"/>
      <c r="CWG15" s="233"/>
      <c r="CWH15" s="233"/>
      <c r="CWI15" s="233"/>
      <c r="CWJ15" s="233"/>
      <c r="CWK15" s="233"/>
      <c r="CWL15" s="233"/>
      <c r="CWM15" s="233"/>
      <c r="CWN15" s="233"/>
      <c r="CWO15" s="233"/>
      <c r="CWP15" s="233"/>
      <c r="CWQ15" s="233"/>
      <c r="CWR15" s="233"/>
      <c r="CWS15" s="233"/>
      <c r="CWT15" s="233"/>
      <c r="CWU15" s="233"/>
      <c r="CWV15" s="233"/>
      <c r="CWW15" s="233"/>
      <c r="CWX15" s="233"/>
      <c r="CWY15" s="233"/>
      <c r="CWZ15" s="233"/>
      <c r="CXA15" s="233"/>
      <c r="CXB15" s="233"/>
      <c r="CXC15" s="233"/>
      <c r="CXD15" s="233"/>
      <c r="CXE15" s="233"/>
      <c r="CXF15" s="233"/>
      <c r="CXG15" s="233"/>
      <c r="CXH15" s="233"/>
      <c r="CXI15" s="233"/>
      <c r="CXJ15" s="233"/>
      <c r="CXK15" s="233"/>
      <c r="CXL15" s="233"/>
      <c r="CXM15" s="233"/>
      <c r="CXN15" s="233"/>
      <c r="CXO15" s="233"/>
      <c r="CXP15" s="233"/>
      <c r="CXQ15" s="233"/>
      <c r="CXR15" s="233"/>
      <c r="CXS15" s="233"/>
      <c r="CXT15" s="233"/>
      <c r="CXU15" s="233"/>
      <c r="CXV15" s="233"/>
      <c r="CXW15" s="233"/>
      <c r="CXX15" s="233"/>
      <c r="CXY15" s="233"/>
      <c r="CXZ15" s="233"/>
      <c r="CYA15" s="233"/>
      <c r="CYB15" s="233"/>
      <c r="CYC15" s="233"/>
      <c r="CYD15" s="233"/>
      <c r="CYE15" s="233"/>
      <c r="CYF15" s="233"/>
      <c r="CYG15" s="233"/>
      <c r="CYH15" s="233"/>
      <c r="CYI15" s="233"/>
      <c r="CYJ15" s="233"/>
      <c r="CYK15" s="233"/>
      <c r="CYL15" s="233"/>
      <c r="CYM15" s="233"/>
      <c r="CYN15" s="233"/>
      <c r="CYO15" s="233"/>
      <c r="CYP15" s="233"/>
      <c r="CYQ15" s="233"/>
      <c r="CYR15" s="233"/>
      <c r="CYS15" s="233"/>
      <c r="CYT15" s="233"/>
      <c r="CYU15" s="233"/>
      <c r="CYV15" s="233"/>
      <c r="CYW15" s="233"/>
      <c r="CYX15" s="233"/>
      <c r="CYY15" s="233"/>
      <c r="CYZ15" s="233"/>
      <c r="CZA15" s="233"/>
      <c r="CZB15" s="233"/>
      <c r="CZC15" s="233"/>
      <c r="CZD15" s="233"/>
      <c r="CZE15" s="233"/>
      <c r="CZF15" s="233"/>
      <c r="CZG15" s="233"/>
      <c r="CZH15" s="233"/>
      <c r="CZI15" s="233"/>
      <c r="CZJ15" s="233"/>
      <c r="CZK15" s="233"/>
      <c r="CZL15" s="233"/>
      <c r="CZM15" s="233"/>
      <c r="CZN15" s="233"/>
      <c r="CZO15" s="233"/>
      <c r="CZP15" s="233"/>
      <c r="CZQ15" s="233"/>
      <c r="CZR15" s="233"/>
      <c r="CZS15" s="233"/>
      <c r="CZT15" s="233"/>
      <c r="CZU15" s="233"/>
      <c r="CZV15" s="233"/>
      <c r="CZW15" s="233"/>
      <c r="CZX15" s="233"/>
      <c r="CZY15" s="233"/>
      <c r="CZZ15" s="233"/>
      <c r="DAA15" s="233"/>
      <c r="DAB15" s="233"/>
      <c r="DAC15" s="233"/>
      <c r="DAD15" s="233"/>
      <c r="DAE15" s="233"/>
      <c r="DAF15" s="233"/>
      <c r="DAG15" s="233"/>
      <c r="DAH15" s="233"/>
      <c r="DAI15" s="233"/>
      <c r="DAJ15" s="233"/>
      <c r="DAK15" s="233"/>
      <c r="DAL15" s="233"/>
      <c r="DAM15" s="233"/>
      <c r="DAN15" s="233"/>
      <c r="DAO15" s="233"/>
      <c r="DAP15" s="233"/>
      <c r="DAQ15" s="233"/>
      <c r="DAR15" s="233"/>
      <c r="DAS15" s="233"/>
      <c r="DAT15" s="233"/>
      <c r="DAU15" s="233"/>
      <c r="DAV15" s="233"/>
      <c r="DAW15" s="233"/>
      <c r="DAX15" s="233"/>
      <c r="DAY15" s="233"/>
      <c r="DAZ15" s="233"/>
      <c r="DBA15" s="233"/>
      <c r="DBB15" s="233"/>
      <c r="DBC15" s="233"/>
      <c r="DBD15" s="233"/>
      <c r="DBE15" s="233"/>
      <c r="DBF15" s="233"/>
      <c r="DBG15" s="233"/>
      <c r="DBH15" s="233"/>
      <c r="DBI15" s="233"/>
      <c r="DBJ15" s="233"/>
      <c r="DBK15" s="233"/>
      <c r="DBL15" s="233"/>
      <c r="DBM15" s="233"/>
      <c r="DBN15" s="233"/>
      <c r="DBO15" s="233"/>
      <c r="DBP15" s="233"/>
      <c r="DBQ15" s="233"/>
      <c r="DBR15" s="233"/>
      <c r="DBS15" s="233"/>
      <c r="DBT15" s="233"/>
      <c r="DBU15" s="233"/>
      <c r="DBV15" s="233"/>
      <c r="DBW15" s="233"/>
      <c r="DBX15" s="233"/>
      <c r="DBY15" s="233"/>
      <c r="DBZ15" s="233"/>
      <c r="DCA15" s="233"/>
      <c r="DCB15" s="233"/>
      <c r="DCC15" s="233"/>
      <c r="DCD15" s="233"/>
      <c r="DCE15" s="233"/>
      <c r="DCF15" s="233"/>
      <c r="DCG15" s="233"/>
      <c r="DCH15" s="233"/>
      <c r="DCI15" s="233"/>
      <c r="DCJ15" s="233"/>
      <c r="DCK15" s="233"/>
      <c r="DCL15" s="233"/>
      <c r="DCM15" s="233"/>
      <c r="DCN15" s="233"/>
      <c r="DCO15" s="233"/>
      <c r="DCP15" s="233"/>
      <c r="DCQ15" s="233"/>
      <c r="DCR15" s="233"/>
      <c r="DCS15" s="233"/>
      <c r="DCT15" s="233"/>
      <c r="DCU15" s="233"/>
      <c r="DCV15" s="233"/>
      <c r="DCW15" s="233"/>
      <c r="DCX15" s="233"/>
      <c r="DCY15" s="233"/>
      <c r="DCZ15" s="233"/>
      <c r="DDA15" s="233"/>
      <c r="DDB15" s="233"/>
      <c r="DDC15" s="233"/>
      <c r="DDD15" s="233"/>
      <c r="DDE15" s="233"/>
      <c r="DDF15" s="233"/>
      <c r="DDG15" s="233"/>
      <c r="DDH15" s="233"/>
      <c r="DDI15" s="233"/>
      <c r="DDJ15" s="233"/>
      <c r="DDK15" s="233"/>
      <c r="DDL15" s="233"/>
      <c r="DDM15" s="233"/>
      <c r="DDN15" s="233"/>
      <c r="DDO15" s="233"/>
      <c r="DDP15" s="233"/>
      <c r="DDQ15" s="233"/>
      <c r="DDR15" s="233"/>
      <c r="DDS15" s="233"/>
      <c r="DDT15" s="233"/>
      <c r="DDU15" s="233"/>
      <c r="DDV15" s="233"/>
      <c r="DDW15" s="233"/>
      <c r="DDX15" s="233"/>
      <c r="DDY15" s="233"/>
      <c r="DDZ15" s="233"/>
      <c r="DEA15" s="233"/>
      <c r="DEB15" s="233"/>
      <c r="DEC15" s="233"/>
      <c r="DED15" s="233"/>
      <c r="DEE15" s="233"/>
      <c r="DEF15" s="233"/>
      <c r="DEG15" s="233"/>
      <c r="DEH15" s="233"/>
      <c r="DEI15" s="233"/>
      <c r="DEJ15" s="233"/>
      <c r="DEK15" s="233"/>
      <c r="DEL15" s="233"/>
      <c r="DEM15" s="233"/>
      <c r="DEN15" s="233"/>
      <c r="DEO15" s="233"/>
      <c r="DEP15" s="233"/>
      <c r="DEQ15" s="233"/>
      <c r="DER15" s="233"/>
      <c r="DES15" s="233"/>
      <c r="DET15" s="233"/>
      <c r="DEU15" s="233"/>
      <c r="DEV15" s="233"/>
      <c r="DEW15" s="233"/>
      <c r="DEX15" s="233"/>
      <c r="DEY15" s="233"/>
      <c r="DEZ15" s="233"/>
      <c r="DFA15" s="233"/>
      <c r="DFB15" s="233"/>
      <c r="DFC15" s="233"/>
      <c r="DFD15" s="233"/>
      <c r="DFE15" s="233"/>
      <c r="DFF15" s="233"/>
      <c r="DFG15" s="233"/>
      <c r="DFH15" s="233"/>
      <c r="DFI15" s="233"/>
      <c r="DFJ15" s="233"/>
      <c r="DFK15" s="233"/>
      <c r="DFL15" s="233"/>
      <c r="DFM15" s="233"/>
      <c r="DFN15" s="233"/>
      <c r="DFO15" s="233"/>
      <c r="DFP15" s="233"/>
      <c r="DFQ15" s="233"/>
      <c r="DFR15" s="233"/>
      <c r="DFS15" s="233"/>
      <c r="DFT15" s="233"/>
      <c r="DFU15" s="233"/>
      <c r="DFV15" s="233"/>
      <c r="DFW15" s="233"/>
      <c r="DFX15" s="233"/>
      <c r="DFY15" s="233"/>
      <c r="DFZ15" s="233"/>
      <c r="DGA15" s="233"/>
      <c r="DGB15" s="233"/>
      <c r="DGC15" s="233"/>
      <c r="DGD15" s="233"/>
      <c r="DGE15" s="233"/>
      <c r="DGF15" s="233"/>
      <c r="DGG15" s="233"/>
      <c r="DGH15" s="233"/>
      <c r="DGI15" s="233"/>
      <c r="DGJ15" s="233"/>
      <c r="DGK15" s="233"/>
      <c r="DGL15" s="233"/>
      <c r="DGM15" s="233"/>
      <c r="DGN15" s="233"/>
      <c r="DGO15" s="233"/>
      <c r="DGP15" s="233"/>
      <c r="DGQ15" s="233"/>
      <c r="DGR15" s="233"/>
      <c r="DGS15" s="233"/>
      <c r="DGT15" s="233"/>
      <c r="DGU15" s="233"/>
      <c r="DGV15" s="233"/>
      <c r="DGW15" s="233"/>
      <c r="DGX15" s="233"/>
      <c r="DGY15" s="233"/>
      <c r="DGZ15" s="233"/>
      <c r="DHA15" s="233"/>
      <c r="DHB15" s="233"/>
      <c r="DHC15" s="233"/>
      <c r="DHD15" s="233"/>
      <c r="DHE15" s="233"/>
      <c r="DHF15" s="233"/>
      <c r="DHG15" s="233"/>
      <c r="DHH15" s="233"/>
      <c r="DHI15" s="233"/>
      <c r="DHJ15" s="233"/>
      <c r="DHK15" s="233"/>
      <c r="DHL15" s="233"/>
      <c r="DHM15" s="233"/>
      <c r="DHN15" s="233"/>
      <c r="DHO15" s="233"/>
      <c r="DHP15" s="233"/>
      <c r="DHQ15" s="233"/>
      <c r="DHR15" s="233"/>
      <c r="DHS15" s="233"/>
      <c r="DHT15" s="233"/>
      <c r="DHU15" s="233"/>
      <c r="DHV15" s="233"/>
      <c r="DHW15" s="233"/>
      <c r="DHX15" s="233"/>
      <c r="DHY15" s="233"/>
      <c r="DHZ15" s="233"/>
      <c r="DIA15" s="233"/>
      <c r="DIB15" s="233"/>
      <c r="DIC15" s="233"/>
      <c r="DID15" s="233"/>
      <c r="DIE15" s="233"/>
      <c r="DIF15" s="233"/>
      <c r="DIG15" s="233"/>
      <c r="DIH15" s="233"/>
      <c r="DII15" s="233"/>
      <c r="DIJ15" s="233"/>
      <c r="DIK15" s="233"/>
      <c r="DIL15" s="233"/>
      <c r="DIM15" s="233"/>
      <c r="DIN15" s="233"/>
      <c r="DIO15" s="233"/>
      <c r="DIP15" s="233"/>
      <c r="DIQ15" s="233"/>
      <c r="DIR15" s="233"/>
      <c r="DIS15" s="233"/>
      <c r="DIT15" s="233"/>
      <c r="DIU15" s="233"/>
      <c r="DIV15" s="233"/>
      <c r="DIW15" s="233"/>
      <c r="DIX15" s="233"/>
      <c r="DIY15" s="233"/>
      <c r="DIZ15" s="233"/>
      <c r="DJA15" s="233"/>
      <c r="DJB15" s="233"/>
      <c r="DJC15" s="233"/>
      <c r="DJD15" s="233"/>
      <c r="DJE15" s="233"/>
      <c r="DJF15" s="233"/>
      <c r="DJG15" s="233"/>
      <c r="DJH15" s="233"/>
      <c r="DJI15" s="233"/>
      <c r="DJJ15" s="233"/>
      <c r="DJK15" s="233"/>
      <c r="DJL15" s="233"/>
      <c r="DJM15" s="233"/>
      <c r="DJN15" s="233"/>
      <c r="DJO15" s="233"/>
      <c r="DJP15" s="233"/>
      <c r="DJQ15" s="233"/>
      <c r="DJR15" s="233"/>
      <c r="DJS15" s="233"/>
      <c r="DJT15" s="233"/>
      <c r="DJU15" s="233"/>
      <c r="DJV15" s="233"/>
      <c r="DJW15" s="233"/>
      <c r="DJX15" s="233"/>
      <c r="DJY15" s="233"/>
      <c r="DJZ15" s="233"/>
      <c r="DKA15" s="233"/>
      <c r="DKB15" s="233"/>
      <c r="DKC15" s="233"/>
      <c r="DKD15" s="233"/>
      <c r="DKE15" s="233"/>
      <c r="DKF15" s="233"/>
      <c r="DKG15" s="233"/>
      <c r="DKH15" s="233"/>
      <c r="DKI15" s="233"/>
      <c r="DKJ15" s="233"/>
      <c r="DKK15" s="233"/>
      <c r="DKL15" s="233"/>
      <c r="DKM15" s="233"/>
      <c r="DKN15" s="233"/>
      <c r="DKO15" s="233"/>
      <c r="DKP15" s="233"/>
      <c r="DKQ15" s="233"/>
      <c r="DKR15" s="233"/>
      <c r="DKS15" s="233"/>
      <c r="DKT15" s="233"/>
      <c r="DKU15" s="233"/>
      <c r="DKV15" s="233"/>
      <c r="DKW15" s="233"/>
      <c r="DKX15" s="233"/>
      <c r="DKY15" s="233"/>
      <c r="DKZ15" s="233"/>
      <c r="DLA15" s="233"/>
      <c r="DLB15" s="233"/>
      <c r="DLC15" s="233"/>
      <c r="DLD15" s="233"/>
      <c r="DLE15" s="233"/>
      <c r="DLF15" s="233"/>
      <c r="DLG15" s="233"/>
      <c r="DLH15" s="233"/>
      <c r="DLI15" s="233"/>
      <c r="DLJ15" s="233"/>
      <c r="DLK15" s="233"/>
      <c r="DLL15" s="233"/>
      <c r="DLM15" s="233"/>
      <c r="DLN15" s="233"/>
      <c r="DLO15" s="233"/>
      <c r="DLP15" s="233"/>
      <c r="DLQ15" s="233"/>
      <c r="DLR15" s="233"/>
      <c r="DLS15" s="233"/>
      <c r="DLT15" s="233"/>
      <c r="DLU15" s="233"/>
      <c r="DLV15" s="233"/>
      <c r="DLW15" s="233"/>
      <c r="DLX15" s="233"/>
      <c r="DLY15" s="233"/>
      <c r="DLZ15" s="233"/>
      <c r="DMA15" s="233"/>
      <c r="DMB15" s="233"/>
      <c r="DMC15" s="233"/>
      <c r="DMD15" s="233"/>
      <c r="DME15" s="233"/>
      <c r="DMF15" s="233"/>
      <c r="DMG15" s="233"/>
      <c r="DMH15" s="233"/>
      <c r="DMI15" s="233"/>
      <c r="DMJ15" s="233"/>
      <c r="DMK15" s="233"/>
      <c r="DML15" s="233"/>
      <c r="DMM15" s="233"/>
      <c r="DMN15" s="233"/>
      <c r="DMO15" s="233"/>
      <c r="DMP15" s="233"/>
      <c r="DMQ15" s="233"/>
      <c r="DMR15" s="233"/>
      <c r="DMS15" s="233"/>
      <c r="DMT15" s="233"/>
      <c r="DMU15" s="233"/>
      <c r="DMV15" s="233"/>
      <c r="DMW15" s="233"/>
      <c r="DMX15" s="233"/>
      <c r="DMY15" s="233"/>
      <c r="DMZ15" s="233"/>
      <c r="DNA15" s="233"/>
      <c r="DNB15" s="233"/>
      <c r="DNC15" s="233"/>
      <c r="DND15" s="233"/>
      <c r="DNE15" s="233"/>
      <c r="DNF15" s="233"/>
      <c r="DNG15" s="233"/>
      <c r="DNH15" s="233"/>
      <c r="DNI15" s="233"/>
      <c r="DNJ15" s="233"/>
      <c r="DNK15" s="233"/>
      <c r="DNL15" s="233"/>
      <c r="DNM15" s="233"/>
      <c r="DNN15" s="233"/>
      <c r="DNO15" s="233"/>
      <c r="DNP15" s="233"/>
      <c r="DNQ15" s="233"/>
      <c r="DNR15" s="233"/>
      <c r="DNS15" s="233"/>
      <c r="DNT15" s="233"/>
      <c r="DNU15" s="233"/>
      <c r="DNV15" s="233"/>
      <c r="DNW15" s="233"/>
      <c r="DNX15" s="233"/>
      <c r="DNY15" s="233"/>
      <c r="DNZ15" s="233"/>
      <c r="DOA15" s="233"/>
      <c r="DOB15" s="233"/>
      <c r="DOC15" s="233"/>
      <c r="DOD15" s="233"/>
      <c r="DOE15" s="233"/>
      <c r="DOF15" s="233"/>
      <c r="DOG15" s="233"/>
      <c r="DOH15" s="233"/>
      <c r="DOI15" s="233"/>
      <c r="DOJ15" s="233"/>
      <c r="DOK15" s="233"/>
      <c r="DOL15" s="233"/>
      <c r="DOM15" s="233"/>
      <c r="DON15" s="233"/>
      <c r="DOO15" s="233"/>
      <c r="DOP15" s="233"/>
      <c r="DOQ15" s="233"/>
      <c r="DOR15" s="233"/>
      <c r="DOS15" s="233"/>
      <c r="DOT15" s="233"/>
      <c r="DOU15" s="233"/>
      <c r="DOV15" s="233"/>
      <c r="DOW15" s="233"/>
      <c r="DOX15" s="233"/>
      <c r="DOY15" s="233"/>
      <c r="DOZ15" s="233"/>
      <c r="DPA15" s="233"/>
      <c r="DPB15" s="233"/>
      <c r="DPC15" s="233"/>
      <c r="DPD15" s="233"/>
      <c r="DPE15" s="233"/>
      <c r="DPF15" s="233"/>
      <c r="DPG15" s="233"/>
      <c r="DPH15" s="233"/>
      <c r="DPI15" s="233"/>
      <c r="DPJ15" s="233"/>
      <c r="DPK15" s="233"/>
      <c r="DPL15" s="233"/>
      <c r="DPM15" s="233"/>
      <c r="DPN15" s="233"/>
      <c r="DPO15" s="233"/>
      <c r="DPP15" s="233"/>
      <c r="DPQ15" s="233"/>
      <c r="DPR15" s="233"/>
      <c r="DPS15" s="233"/>
      <c r="DPT15" s="233"/>
      <c r="DPU15" s="233"/>
      <c r="DPV15" s="233"/>
      <c r="DPW15" s="233"/>
      <c r="DPX15" s="233"/>
      <c r="DPY15" s="233"/>
      <c r="DPZ15" s="233"/>
      <c r="DQA15" s="233"/>
      <c r="DQB15" s="233"/>
      <c r="DQC15" s="233"/>
      <c r="DQD15" s="233"/>
      <c r="DQE15" s="233"/>
      <c r="DQF15" s="233"/>
      <c r="DQG15" s="233"/>
      <c r="DQH15" s="233"/>
      <c r="DQI15" s="233"/>
      <c r="DQJ15" s="233"/>
      <c r="DQK15" s="233"/>
      <c r="DQL15" s="233"/>
      <c r="DQM15" s="233"/>
      <c r="DQN15" s="233"/>
      <c r="DQO15" s="233"/>
      <c r="DQP15" s="233"/>
      <c r="DQQ15" s="233"/>
      <c r="DQR15" s="233"/>
      <c r="DQS15" s="233"/>
      <c r="DQT15" s="233"/>
      <c r="DQU15" s="233"/>
      <c r="DQV15" s="233"/>
      <c r="DQW15" s="233"/>
      <c r="DQX15" s="233"/>
      <c r="DQY15" s="233"/>
      <c r="DQZ15" s="233"/>
      <c r="DRA15" s="233"/>
      <c r="DRB15" s="233"/>
      <c r="DRC15" s="233"/>
      <c r="DRD15" s="233"/>
      <c r="DRE15" s="233"/>
      <c r="DRF15" s="233"/>
      <c r="DRG15" s="233"/>
      <c r="DRH15" s="233"/>
      <c r="DRI15" s="233"/>
      <c r="DRJ15" s="233"/>
      <c r="DRK15" s="233"/>
      <c r="DRL15" s="233"/>
      <c r="DRM15" s="233"/>
      <c r="DRN15" s="233"/>
      <c r="DRO15" s="233"/>
      <c r="DRP15" s="233"/>
      <c r="DRQ15" s="233"/>
      <c r="DRR15" s="233"/>
      <c r="DRS15" s="233"/>
      <c r="DRT15" s="233"/>
      <c r="DRU15" s="233"/>
      <c r="DRV15" s="233"/>
      <c r="DRW15" s="233"/>
      <c r="DRX15" s="233"/>
      <c r="DRY15" s="233"/>
      <c r="DRZ15" s="233"/>
      <c r="DSA15" s="233"/>
      <c r="DSB15" s="233"/>
      <c r="DSC15" s="233"/>
      <c r="DSD15" s="233"/>
      <c r="DSE15" s="233"/>
      <c r="DSF15" s="233"/>
      <c r="DSG15" s="233"/>
      <c r="DSH15" s="233"/>
      <c r="DSI15" s="233"/>
      <c r="DSJ15" s="233"/>
      <c r="DSK15" s="233"/>
      <c r="DSL15" s="233"/>
      <c r="DSM15" s="233"/>
      <c r="DSN15" s="233"/>
      <c r="DSO15" s="233"/>
      <c r="DSP15" s="233"/>
      <c r="DSQ15" s="233"/>
      <c r="DSR15" s="233"/>
      <c r="DSS15" s="233"/>
      <c r="DST15" s="233"/>
      <c r="DSU15" s="233"/>
      <c r="DSV15" s="233"/>
      <c r="DSW15" s="233"/>
      <c r="DSX15" s="233"/>
      <c r="DSY15" s="233"/>
      <c r="DSZ15" s="233"/>
      <c r="DTA15" s="233"/>
      <c r="DTB15" s="233"/>
      <c r="DTC15" s="233"/>
      <c r="DTD15" s="233"/>
      <c r="DTE15" s="233"/>
      <c r="DTF15" s="233"/>
      <c r="DTG15" s="233"/>
      <c r="DTH15" s="233"/>
      <c r="DTI15" s="233"/>
      <c r="DTJ15" s="233"/>
      <c r="DTK15" s="233"/>
      <c r="DTL15" s="233"/>
      <c r="DTM15" s="233"/>
      <c r="DTN15" s="233"/>
      <c r="DTO15" s="233"/>
      <c r="DTP15" s="233"/>
      <c r="DTQ15" s="233"/>
      <c r="DTR15" s="233"/>
      <c r="DTS15" s="233"/>
      <c r="DTT15" s="233"/>
      <c r="DTU15" s="233"/>
      <c r="DTV15" s="233"/>
      <c r="DTW15" s="233"/>
      <c r="DTX15" s="233"/>
      <c r="DTY15" s="233"/>
      <c r="DTZ15" s="233"/>
      <c r="DUA15" s="233"/>
      <c r="DUB15" s="233"/>
      <c r="DUC15" s="233"/>
      <c r="DUD15" s="233"/>
      <c r="DUE15" s="233"/>
      <c r="DUF15" s="233"/>
      <c r="DUG15" s="233"/>
      <c r="DUH15" s="233"/>
      <c r="DUI15" s="233"/>
      <c r="DUJ15" s="233"/>
      <c r="DUK15" s="233"/>
      <c r="DUL15" s="233"/>
      <c r="DUM15" s="233"/>
      <c r="DUN15" s="233"/>
      <c r="DUO15" s="233"/>
      <c r="DUP15" s="233"/>
      <c r="DUQ15" s="233"/>
      <c r="DUR15" s="233"/>
      <c r="DUS15" s="233"/>
      <c r="DUT15" s="233"/>
      <c r="DUU15" s="233"/>
      <c r="DUV15" s="233"/>
      <c r="DUW15" s="233"/>
      <c r="DUX15" s="233"/>
      <c r="DUY15" s="233"/>
      <c r="DUZ15" s="233"/>
      <c r="DVA15" s="233"/>
      <c r="DVB15" s="233"/>
      <c r="DVC15" s="233"/>
      <c r="DVD15" s="233"/>
      <c r="DVE15" s="233"/>
      <c r="DVF15" s="233"/>
      <c r="DVG15" s="233"/>
      <c r="DVH15" s="233"/>
      <c r="DVI15" s="233"/>
      <c r="DVJ15" s="233"/>
      <c r="DVK15" s="233"/>
      <c r="DVL15" s="233"/>
      <c r="DVM15" s="233"/>
      <c r="DVN15" s="233"/>
      <c r="DVO15" s="233"/>
      <c r="DVP15" s="233"/>
      <c r="DVQ15" s="233"/>
      <c r="DVR15" s="233"/>
      <c r="DVS15" s="233"/>
      <c r="DVT15" s="233"/>
      <c r="DVU15" s="233"/>
      <c r="DVV15" s="233"/>
      <c r="DVW15" s="233"/>
      <c r="DVX15" s="233"/>
      <c r="DVY15" s="233"/>
      <c r="DVZ15" s="233"/>
      <c r="DWA15" s="233"/>
      <c r="DWB15" s="233"/>
      <c r="DWC15" s="233"/>
      <c r="DWD15" s="233"/>
      <c r="DWE15" s="233"/>
      <c r="DWF15" s="233"/>
      <c r="DWG15" s="233"/>
      <c r="DWH15" s="233"/>
      <c r="DWI15" s="233"/>
      <c r="DWJ15" s="233"/>
      <c r="DWK15" s="233"/>
      <c r="DWL15" s="233"/>
      <c r="DWM15" s="233"/>
      <c r="DWN15" s="233"/>
      <c r="DWO15" s="233"/>
      <c r="DWP15" s="233"/>
      <c r="DWQ15" s="233"/>
      <c r="DWR15" s="233"/>
      <c r="DWS15" s="233"/>
      <c r="DWT15" s="233"/>
      <c r="DWU15" s="233"/>
      <c r="DWV15" s="233"/>
      <c r="DWW15" s="233"/>
      <c r="DWX15" s="233"/>
      <c r="DWY15" s="233"/>
      <c r="DWZ15" s="233"/>
      <c r="DXA15" s="233"/>
      <c r="DXB15" s="233"/>
      <c r="DXC15" s="233"/>
      <c r="DXD15" s="233"/>
      <c r="DXE15" s="233"/>
      <c r="DXF15" s="233"/>
      <c r="DXG15" s="233"/>
      <c r="DXH15" s="233"/>
      <c r="DXI15" s="233"/>
      <c r="DXJ15" s="233"/>
      <c r="DXK15" s="233"/>
      <c r="DXL15" s="233"/>
      <c r="DXM15" s="233"/>
      <c r="DXN15" s="233"/>
      <c r="DXO15" s="233"/>
      <c r="DXP15" s="233"/>
      <c r="DXQ15" s="233"/>
      <c r="DXR15" s="233"/>
      <c r="DXS15" s="233"/>
      <c r="DXT15" s="233"/>
      <c r="DXU15" s="233"/>
      <c r="DXV15" s="233"/>
      <c r="DXW15" s="233"/>
      <c r="DXX15" s="233"/>
      <c r="DXY15" s="233"/>
      <c r="DXZ15" s="233"/>
      <c r="DYA15" s="233"/>
      <c r="DYB15" s="233"/>
      <c r="DYC15" s="233"/>
      <c r="DYD15" s="233"/>
      <c r="DYE15" s="233"/>
      <c r="DYF15" s="233"/>
      <c r="DYG15" s="233"/>
      <c r="DYH15" s="233"/>
      <c r="DYI15" s="233"/>
      <c r="DYJ15" s="233"/>
      <c r="DYK15" s="233"/>
      <c r="DYL15" s="233"/>
      <c r="DYM15" s="233"/>
      <c r="DYN15" s="233"/>
      <c r="DYO15" s="233"/>
      <c r="DYP15" s="233"/>
      <c r="DYQ15" s="233"/>
      <c r="DYR15" s="233"/>
      <c r="DYS15" s="233"/>
      <c r="DYT15" s="233"/>
      <c r="DYU15" s="233"/>
      <c r="DYV15" s="233"/>
      <c r="DYW15" s="233"/>
      <c r="DYX15" s="233"/>
      <c r="DYY15" s="233"/>
      <c r="DYZ15" s="233"/>
      <c r="DZA15" s="233"/>
      <c r="DZB15" s="233"/>
      <c r="DZC15" s="233"/>
      <c r="DZD15" s="233"/>
      <c r="DZE15" s="233"/>
      <c r="DZF15" s="233"/>
      <c r="DZG15" s="233"/>
      <c r="DZH15" s="233"/>
      <c r="DZI15" s="233"/>
      <c r="DZJ15" s="233"/>
      <c r="DZK15" s="233"/>
      <c r="DZL15" s="233"/>
      <c r="DZM15" s="233"/>
      <c r="DZN15" s="233"/>
      <c r="DZO15" s="233"/>
      <c r="DZP15" s="233"/>
      <c r="DZQ15" s="233"/>
      <c r="DZR15" s="233"/>
      <c r="DZS15" s="233"/>
      <c r="DZT15" s="233"/>
      <c r="DZU15" s="233"/>
      <c r="DZV15" s="233"/>
      <c r="DZW15" s="233"/>
      <c r="DZX15" s="233"/>
      <c r="DZY15" s="233"/>
      <c r="DZZ15" s="233"/>
      <c r="EAA15" s="233"/>
      <c r="EAB15" s="233"/>
      <c r="EAC15" s="233"/>
      <c r="EAD15" s="233"/>
      <c r="EAE15" s="233"/>
      <c r="EAF15" s="233"/>
      <c r="EAG15" s="233"/>
      <c r="EAH15" s="233"/>
      <c r="EAI15" s="233"/>
      <c r="EAJ15" s="233"/>
      <c r="EAK15" s="233"/>
      <c r="EAL15" s="233"/>
      <c r="EAM15" s="233"/>
      <c r="EAN15" s="233"/>
      <c r="EAO15" s="233"/>
      <c r="EAP15" s="233"/>
      <c r="EAQ15" s="233"/>
      <c r="EAR15" s="233"/>
      <c r="EAS15" s="233"/>
      <c r="EAT15" s="233"/>
      <c r="EAU15" s="233"/>
      <c r="EAV15" s="233"/>
      <c r="EAW15" s="233"/>
      <c r="EAX15" s="233"/>
      <c r="EAY15" s="233"/>
      <c r="EAZ15" s="233"/>
      <c r="EBA15" s="233"/>
      <c r="EBB15" s="233"/>
      <c r="EBC15" s="233"/>
      <c r="EBD15" s="233"/>
      <c r="EBE15" s="233"/>
      <c r="EBF15" s="233"/>
      <c r="EBG15" s="233"/>
      <c r="EBH15" s="233"/>
      <c r="EBI15" s="233"/>
      <c r="EBJ15" s="233"/>
      <c r="EBK15" s="233"/>
      <c r="EBL15" s="233"/>
      <c r="EBM15" s="233"/>
      <c r="EBN15" s="233"/>
      <c r="EBO15" s="233"/>
      <c r="EBP15" s="233"/>
      <c r="EBQ15" s="233"/>
      <c r="EBR15" s="233"/>
      <c r="EBS15" s="233"/>
      <c r="EBT15" s="233"/>
      <c r="EBU15" s="233"/>
      <c r="EBV15" s="233"/>
      <c r="EBW15" s="233"/>
      <c r="EBX15" s="233"/>
      <c r="EBY15" s="233"/>
      <c r="EBZ15" s="233"/>
      <c r="ECA15" s="233"/>
      <c r="ECB15" s="233"/>
      <c r="ECC15" s="233"/>
      <c r="ECD15" s="233"/>
      <c r="ECE15" s="233"/>
      <c r="ECF15" s="233"/>
      <c r="ECG15" s="233"/>
      <c r="ECH15" s="233"/>
      <c r="ECI15" s="233"/>
      <c r="ECJ15" s="233"/>
      <c r="ECK15" s="233"/>
      <c r="ECL15" s="233"/>
      <c r="ECM15" s="233"/>
      <c r="ECN15" s="233"/>
      <c r="ECO15" s="233"/>
      <c r="ECP15" s="233"/>
      <c r="ECQ15" s="233"/>
      <c r="ECR15" s="233"/>
      <c r="ECS15" s="233"/>
      <c r="ECT15" s="233"/>
      <c r="ECU15" s="233"/>
      <c r="ECV15" s="233"/>
      <c r="ECW15" s="233"/>
      <c r="ECX15" s="233"/>
      <c r="ECY15" s="233"/>
      <c r="ECZ15" s="233"/>
      <c r="EDA15" s="233"/>
      <c r="EDB15" s="233"/>
      <c r="EDC15" s="233"/>
      <c r="EDD15" s="233"/>
      <c r="EDE15" s="233"/>
      <c r="EDF15" s="233"/>
      <c r="EDG15" s="233"/>
      <c r="EDH15" s="233"/>
      <c r="EDI15" s="233"/>
      <c r="EDJ15" s="233"/>
      <c r="EDK15" s="233"/>
      <c r="EDL15" s="233"/>
      <c r="EDM15" s="233"/>
      <c r="EDN15" s="233"/>
      <c r="EDO15" s="233"/>
      <c r="EDP15" s="233"/>
      <c r="EDQ15" s="233"/>
      <c r="EDR15" s="233"/>
      <c r="EDS15" s="233"/>
      <c r="EDT15" s="233"/>
      <c r="EDU15" s="233"/>
      <c r="EDV15" s="233"/>
      <c r="EDW15" s="233"/>
      <c r="EDX15" s="233"/>
      <c r="EDY15" s="233"/>
      <c r="EDZ15" s="233"/>
      <c r="EEA15" s="233"/>
      <c r="EEB15" s="233"/>
      <c r="EEC15" s="233"/>
      <c r="EED15" s="233"/>
      <c r="EEE15" s="233"/>
      <c r="EEF15" s="233"/>
      <c r="EEG15" s="233"/>
      <c r="EEH15" s="233"/>
      <c r="EEI15" s="233"/>
      <c r="EEJ15" s="233"/>
      <c r="EEK15" s="233"/>
      <c r="EEL15" s="233"/>
      <c r="EEM15" s="233"/>
      <c r="EEN15" s="233"/>
      <c r="EEO15" s="233"/>
      <c r="EEP15" s="233"/>
      <c r="EEQ15" s="233"/>
      <c r="EER15" s="233"/>
      <c r="EES15" s="233"/>
      <c r="EET15" s="233"/>
      <c r="EEU15" s="233"/>
      <c r="EEV15" s="233"/>
      <c r="EEW15" s="233"/>
      <c r="EEX15" s="233"/>
      <c r="EEY15" s="233"/>
      <c r="EEZ15" s="233"/>
      <c r="EFA15" s="233"/>
      <c r="EFB15" s="233"/>
      <c r="EFC15" s="233"/>
      <c r="EFD15" s="233"/>
      <c r="EFE15" s="233"/>
      <c r="EFF15" s="233"/>
      <c r="EFG15" s="233"/>
      <c r="EFH15" s="233"/>
      <c r="EFI15" s="233"/>
      <c r="EFJ15" s="233"/>
      <c r="EFK15" s="233"/>
      <c r="EFL15" s="233"/>
      <c r="EFM15" s="233"/>
      <c r="EFN15" s="233"/>
      <c r="EFO15" s="233"/>
      <c r="EFP15" s="233"/>
      <c r="EFQ15" s="233"/>
      <c r="EFR15" s="233"/>
      <c r="EFS15" s="233"/>
      <c r="EFT15" s="233"/>
      <c r="EFU15" s="233"/>
      <c r="EFV15" s="233"/>
      <c r="EFW15" s="233"/>
      <c r="EFX15" s="233"/>
      <c r="EFY15" s="233"/>
      <c r="EFZ15" s="233"/>
      <c r="EGA15" s="233"/>
      <c r="EGB15" s="233"/>
      <c r="EGC15" s="233"/>
      <c r="EGD15" s="233"/>
      <c r="EGE15" s="233"/>
      <c r="EGF15" s="233"/>
      <c r="EGG15" s="233"/>
      <c r="EGH15" s="233"/>
      <c r="EGI15" s="233"/>
      <c r="EGJ15" s="233"/>
      <c r="EGK15" s="233"/>
      <c r="EGL15" s="233"/>
      <c r="EGM15" s="233"/>
      <c r="EGN15" s="233"/>
      <c r="EGO15" s="233"/>
      <c r="EGP15" s="233"/>
      <c r="EGQ15" s="233"/>
      <c r="EGR15" s="233"/>
      <c r="EGS15" s="233"/>
      <c r="EGT15" s="233"/>
      <c r="EGU15" s="233"/>
      <c r="EGV15" s="233"/>
      <c r="EGW15" s="233"/>
      <c r="EGX15" s="233"/>
      <c r="EGY15" s="233"/>
      <c r="EGZ15" s="233"/>
      <c r="EHA15" s="233"/>
      <c r="EHB15" s="233"/>
      <c r="EHC15" s="233"/>
      <c r="EHD15" s="233"/>
      <c r="EHE15" s="233"/>
      <c r="EHF15" s="233"/>
      <c r="EHG15" s="233"/>
      <c r="EHH15" s="233"/>
      <c r="EHI15" s="233"/>
      <c r="EHJ15" s="233"/>
      <c r="EHK15" s="233"/>
      <c r="EHL15" s="233"/>
      <c r="EHM15" s="233"/>
      <c r="EHN15" s="233"/>
      <c r="EHO15" s="233"/>
      <c r="EHP15" s="233"/>
      <c r="EHQ15" s="233"/>
      <c r="EHR15" s="233"/>
      <c r="EHS15" s="233"/>
      <c r="EHT15" s="233"/>
      <c r="EHU15" s="233"/>
      <c r="EHV15" s="233"/>
      <c r="EHW15" s="233"/>
      <c r="EHX15" s="233"/>
      <c r="EHY15" s="233"/>
      <c r="EHZ15" s="233"/>
      <c r="EIA15" s="233"/>
      <c r="EIB15" s="233"/>
      <c r="EIC15" s="233"/>
      <c r="EID15" s="233"/>
      <c r="EIE15" s="233"/>
      <c r="EIF15" s="233"/>
      <c r="EIG15" s="233"/>
      <c r="EIH15" s="233"/>
      <c r="EII15" s="233"/>
      <c r="EIJ15" s="233"/>
      <c r="EIK15" s="233"/>
      <c r="EIL15" s="233"/>
      <c r="EIM15" s="233"/>
      <c r="EIN15" s="233"/>
      <c r="EIO15" s="233"/>
      <c r="EIP15" s="233"/>
      <c r="EIQ15" s="233"/>
      <c r="EIR15" s="233"/>
      <c r="EIS15" s="233"/>
      <c r="EIT15" s="233"/>
      <c r="EIU15" s="233"/>
      <c r="EIV15" s="233"/>
      <c r="EIW15" s="233"/>
      <c r="EIX15" s="233"/>
      <c r="EIY15" s="233"/>
      <c r="EIZ15" s="233"/>
      <c r="EJA15" s="233"/>
      <c r="EJB15" s="233"/>
      <c r="EJC15" s="233"/>
      <c r="EJD15" s="233"/>
      <c r="EJE15" s="233"/>
      <c r="EJF15" s="233"/>
      <c r="EJG15" s="233"/>
      <c r="EJH15" s="233"/>
      <c r="EJI15" s="233"/>
      <c r="EJJ15" s="233"/>
      <c r="EJK15" s="233"/>
      <c r="EJL15" s="233"/>
      <c r="EJM15" s="233"/>
      <c r="EJN15" s="233"/>
      <c r="EJO15" s="233"/>
      <c r="EJP15" s="233"/>
      <c r="EJQ15" s="233"/>
      <c r="EJR15" s="233"/>
      <c r="EJS15" s="233"/>
      <c r="EJT15" s="233"/>
      <c r="EJU15" s="233"/>
      <c r="EJV15" s="233"/>
      <c r="EJW15" s="233"/>
      <c r="EJX15" s="233"/>
      <c r="EJY15" s="233"/>
      <c r="EJZ15" s="233"/>
      <c r="EKA15" s="233"/>
      <c r="EKB15" s="233"/>
      <c r="EKC15" s="233"/>
      <c r="EKD15" s="233"/>
      <c r="EKE15" s="233"/>
      <c r="EKF15" s="233"/>
      <c r="EKG15" s="233"/>
      <c r="EKH15" s="233"/>
      <c r="EKI15" s="233"/>
      <c r="EKJ15" s="233"/>
      <c r="EKK15" s="233"/>
      <c r="EKL15" s="233"/>
      <c r="EKM15" s="233"/>
      <c r="EKN15" s="233"/>
      <c r="EKO15" s="233"/>
      <c r="EKP15" s="233"/>
      <c r="EKQ15" s="233"/>
      <c r="EKR15" s="233"/>
      <c r="EKS15" s="233"/>
      <c r="EKT15" s="233"/>
      <c r="EKU15" s="233"/>
      <c r="EKV15" s="233"/>
      <c r="EKW15" s="233"/>
      <c r="EKX15" s="233"/>
      <c r="EKY15" s="233"/>
      <c r="EKZ15" s="233"/>
      <c r="ELA15" s="233"/>
      <c r="ELB15" s="233"/>
      <c r="ELC15" s="233"/>
      <c r="ELD15" s="233"/>
      <c r="ELE15" s="233"/>
      <c r="ELF15" s="233"/>
      <c r="ELG15" s="233"/>
      <c r="ELH15" s="233"/>
      <c r="ELI15" s="233"/>
      <c r="ELJ15" s="233"/>
      <c r="ELK15" s="233"/>
      <c r="ELL15" s="233"/>
      <c r="ELM15" s="233"/>
      <c r="ELN15" s="233"/>
      <c r="ELO15" s="233"/>
      <c r="ELP15" s="233"/>
      <c r="ELQ15" s="233"/>
      <c r="ELR15" s="233"/>
      <c r="ELS15" s="233"/>
      <c r="ELT15" s="233"/>
      <c r="ELU15" s="233"/>
      <c r="ELV15" s="233"/>
      <c r="ELW15" s="233"/>
      <c r="ELX15" s="233"/>
      <c r="ELY15" s="233"/>
      <c r="ELZ15" s="233"/>
      <c r="EMA15" s="233"/>
      <c r="EMB15" s="233"/>
      <c r="EMC15" s="233"/>
      <c r="EMD15" s="233"/>
      <c r="EME15" s="233"/>
      <c r="EMF15" s="233"/>
      <c r="EMG15" s="233"/>
      <c r="EMH15" s="233"/>
      <c r="EMI15" s="233"/>
      <c r="EMJ15" s="233"/>
      <c r="EMK15" s="233"/>
      <c r="EML15" s="233"/>
      <c r="EMM15" s="233"/>
      <c r="EMN15" s="233"/>
      <c r="EMO15" s="233"/>
      <c r="EMP15" s="233"/>
      <c r="EMQ15" s="233"/>
      <c r="EMR15" s="233"/>
      <c r="EMS15" s="233"/>
      <c r="EMT15" s="233"/>
      <c r="EMU15" s="233"/>
      <c r="EMV15" s="233"/>
      <c r="EMW15" s="233"/>
      <c r="EMX15" s="233"/>
      <c r="EMY15" s="233"/>
      <c r="EMZ15" s="233"/>
      <c r="ENA15" s="233"/>
      <c r="ENB15" s="233"/>
      <c r="ENC15" s="233"/>
      <c r="END15" s="233"/>
      <c r="ENE15" s="233"/>
      <c r="ENF15" s="233"/>
      <c r="ENG15" s="233"/>
      <c r="ENH15" s="233"/>
      <c r="ENI15" s="233"/>
      <c r="ENJ15" s="233"/>
      <c r="ENK15" s="233"/>
      <c r="ENL15" s="233"/>
      <c r="ENM15" s="233"/>
      <c r="ENN15" s="233"/>
      <c r="ENO15" s="233"/>
      <c r="ENP15" s="233"/>
      <c r="ENQ15" s="233"/>
      <c r="ENR15" s="233"/>
      <c r="ENS15" s="233"/>
      <c r="ENT15" s="233"/>
      <c r="ENU15" s="233"/>
      <c r="ENV15" s="233"/>
      <c r="ENW15" s="233"/>
      <c r="ENX15" s="233"/>
      <c r="ENY15" s="233"/>
      <c r="ENZ15" s="233"/>
      <c r="EOA15" s="233"/>
      <c r="EOB15" s="233"/>
      <c r="EOC15" s="233"/>
      <c r="EOD15" s="233"/>
      <c r="EOE15" s="233"/>
      <c r="EOF15" s="233"/>
      <c r="EOG15" s="233"/>
      <c r="EOH15" s="233"/>
      <c r="EOI15" s="233"/>
      <c r="EOJ15" s="233"/>
      <c r="EOK15" s="233"/>
      <c r="EOL15" s="233"/>
      <c r="EOM15" s="233"/>
      <c r="EON15" s="233"/>
      <c r="EOO15" s="233"/>
      <c r="EOP15" s="233"/>
      <c r="EOQ15" s="233"/>
      <c r="EOR15" s="233"/>
      <c r="EOS15" s="233"/>
      <c r="EOT15" s="233"/>
      <c r="EOU15" s="233"/>
      <c r="EOV15" s="233"/>
      <c r="EOW15" s="233"/>
      <c r="EOX15" s="233"/>
      <c r="EOY15" s="233"/>
      <c r="EOZ15" s="233"/>
      <c r="EPA15" s="233"/>
      <c r="EPB15" s="233"/>
      <c r="EPC15" s="233"/>
      <c r="EPD15" s="233"/>
      <c r="EPE15" s="233"/>
      <c r="EPF15" s="233"/>
      <c r="EPG15" s="233"/>
      <c r="EPH15" s="233"/>
      <c r="EPI15" s="233"/>
      <c r="EPJ15" s="233"/>
      <c r="EPK15" s="233"/>
      <c r="EPL15" s="233"/>
      <c r="EPM15" s="233"/>
      <c r="EPN15" s="233"/>
      <c r="EPO15" s="233"/>
      <c r="EPP15" s="233"/>
      <c r="EPQ15" s="233"/>
      <c r="EPR15" s="233"/>
      <c r="EPS15" s="233"/>
      <c r="EPT15" s="233"/>
      <c r="EPU15" s="233"/>
      <c r="EPV15" s="233"/>
      <c r="EPW15" s="233"/>
      <c r="EPX15" s="233"/>
      <c r="EPY15" s="233"/>
      <c r="EPZ15" s="233"/>
      <c r="EQA15" s="233"/>
      <c r="EQB15" s="233"/>
      <c r="EQC15" s="233"/>
      <c r="EQD15" s="233"/>
      <c r="EQE15" s="233"/>
      <c r="EQF15" s="233"/>
      <c r="EQG15" s="233"/>
      <c r="EQH15" s="233"/>
      <c r="EQI15" s="233"/>
      <c r="EQJ15" s="233"/>
      <c r="EQK15" s="233"/>
      <c r="EQL15" s="233"/>
      <c r="EQM15" s="233"/>
      <c r="EQN15" s="233"/>
      <c r="EQO15" s="233"/>
      <c r="EQP15" s="233"/>
      <c r="EQQ15" s="233"/>
      <c r="EQR15" s="233"/>
      <c r="EQS15" s="233"/>
      <c r="EQT15" s="233"/>
      <c r="EQU15" s="233"/>
      <c r="EQV15" s="233"/>
      <c r="EQW15" s="233"/>
      <c r="EQX15" s="233"/>
      <c r="EQY15" s="233"/>
      <c r="EQZ15" s="233"/>
      <c r="ERA15" s="233"/>
      <c r="ERB15" s="233"/>
      <c r="ERC15" s="233"/>
      <c r="ERD15" s="233"/>
      <c r="ERE15" s="233"/>
      <c r="ERF15" s="233"/>
      <c r="ERG15" s="233"/>
      <c r="ERH15" s="233"/>
      <c r="ERI15" s="233"/>
      <c r="ERJ15" s="233"/>
      <c r="ERK15" s="233"/>
      <c r="ERL15" s="233"/>
      <c r="ERM15" s="233"/>
      <c r="ERN15" s="233"/>
      <c r="ERO15" s="233"/>
      <c r="ERP15" s="233"/>
      <c r="ERQ15" s="233"/>
      <c r="ERR15" s="233"/>
      <c r="ERS15" s="233"/>
      <c r="ERT15" s="233"/>
      <c r="ERU15" s="233"/>
      <c r="ERV15" s="233"/>
      <c r="ERW15" s="233"/>
      <c r="ERX15" s="233"/>
      <c r="ERY15" s="233"/>
      <c r="ERZ15" s="233"/>
      <c r="ESA15" s="233"/>
      <c r="ESB15" s="233"/>
      <c r="ESC15" s="233"/>
      <c r="ESD15" s="233"/>
      <c r="ESE15" s="233"/>
      <c r="ESF15" s="233"/>
      <c r="ESG15" s="233"/>
      <c r="ESH15" s="233"/>
      <c r="ESI15" s="233"/>
      <c r="ESJ15" s="233"/>
      <c r="ESK15" s="233"/>
      <c r="ESL15" s="233"/>
      <c r="ESM15" s="233"/>
      <c r="ESN15" s="233"/>
      <c r="ESO15" s="233"/>
      <c r="ESP15" s="233"/>
      <c r="ESQ15" s="233"/>
      <c r="ESR15" s="233"/>
      <c r="ESS15" s="233"/>
      <c r="EST15" s="233"/>
      <c r="ESU15" s="233"/>
      <c r="ESV15" s="233"/>
      <c r="ESW15" s="233"/>
      <c r="ESX15" s="233"/>
      <c r="ESY15" s="233"/>
      <c r="ESZ15" s="233"/>
      <c r="ETA15" s="233"/>
      <c r="ETB15" s="233"/>
      <c r="ETC15" s="233"/>
      <c r="ETD15" s="233"/>
      <c r="ETE15" s="233"/>
      <c r="ETF15" s="233"/>
      <c r="ETG15" s="233"/>
      <c r="ETH15" s="233"/>
      <c r="ETI15" s="233"/>
      <c r="ETJ15" s="233"/>
      <c r="ETK15" s="233"/>
      <c r="ETL15" s="233"/>
      <c r="ETM15" s="233"/>
      <c r="ETN15" s="233"/>
      <c r="ETO15" s="233"/>
      <c r="ETP15" s="233"/>
      <c r="ETQ15" s="233"/>
      <c r="ETR15" s="233"/>
      <c r="ETS15" s="233"/>
      <c r="ETT15" s="233"/>
      <c r="ETU15" s="233"/>
      <c r="ETV15" s="233"/>
      <c r="ETW15" s="233"/>
      <c r="ETX15" s="233"/>
      <c r="ETY15" s="233"/>
      <c r="ETZ15" s="233"/>
      <c r="EUA15" s="233"/>
      <c r="EUB15" s="233"/>
      <c r="EUC15" s="233"/>
      <c r="EUD15" s="233"/>
      <c r="EUE15" s="233"/>
      <c r="EUF15" s="233"/>
      <c r="EUG15" s="233"/>
      <c r="EUH15" s="233"/>
      <c r="EUI15" s="233"/>
      <c r="EUJ15" s="233"/>
      <c r="EUK15" s="233"/>
      <c r="EUL15" s="233"/>
      <c r="EUM15" s="233"/>
      <c r="EUN15" s="233"/>
      <c r="EUO15" s="233"/>
      <c r="EUP15" s="233"/>
      <c r="EUQ15" s="233"/>
      <c r="EUR15" s="233"/>
      <c r="EUS15" s="233"/>
      <c r="EUT15" s="233"/>
      <c r="EUU15" s="233"/>
      <c r="EUV15" s="233"/>
      <c r="EUW15" s="233"/>
      <c r="EUX15" s="233"/>
      <c r="EUY15" s="233"/>
      <c r="EUZ15" s="233"/>
      <c r="EVA15" s="233"/>
      <c r="EVB15" s="233"/>
      <c r="EVC15" s="233"/>
      <c r="EVD15" s="233"/>
      <c r="EVE15" s="233"/>
      <c r="EVF15" s="233"/>
      <c r="EVG15" s="233"/>
      <c r="EVH15" s="233"/>
      <c r="EVI15" s="233"/>
      <c r="EVJ15" s="233"/>
      <c r="EVK15" s="233"/>
      <c r="EVL15" s="233"/>
      <c r="EVM15" s="233"/>
      <c r="EVN15" s="233"/>
      <c r="EVO15" s="233"/>
      <c r="EVP15" s="233"/>
      <c r="EVQ15" s="233"/>
      <c r="EVR15" s="233"/>
      <c r="EVS15" s="233"/>
      <c r="EVT15" s="233"/>
      <c r="EVU15" s="233"/>
      <c r="EVV15" s="233"/>
      <c r="EVW15" s="233"/>
      <c r="EVX15" s="233"/>
      <c r="EVY15" s="233"/>
      <c r="EVZ15" s="233"/>
      <c r="EWA15" s="233"/>
      <c r="EWB15" s="233"/>
      <c r="EWC15" s="233"/>
      <c r="EWD15" s="233"/>
      <c r="EWE15" s="233"/>
      <c r="EWF15" s="233"/>
      <c r="EWG15" s="233"/>
      <c r="EWH15" s="233"/>
      <c r="EWI15" s="233"/>
      <c r="EWJ15" s="233"/>
      <c r="EWK15" s="233"/>
      <c r="EWL15" s="233"/>
      <c r="EWM15" s="233"/>
      <c r="EWN15" s="233"/>
      <c r="EWO15" s="233"/>
      <c r="EWP15" s="233"/>
      <c r="EWQ15" s="233"/>
      <c r="EWR15" s="233"/>
      <c r="EWS15" s="233"/>
      <c r="EWT15" s="233"/>
      <c r="EWU15" s="233"/>
      <c r="EWV15" s="233"/>
      <c r="EWW15" s="233"/>
      <c r="EWX15" s="233"/>
      <c r="EWY15" s="233"/>
      <c r="EWZ15" s="233"/>
      <c r="EXA15" s="233"/>
      <c r="EXB15" s="233"/>
      <c r="EXC15" s="233"/>
      <c r="EXD15" s="233"/>
      <c r="EXE15" s="233"/>
      <c r="EXF15" s="233"/>
      <c r="EXG15" s="233"/>
      <c r="EXH15" s="233"/>
      <c r="EXI15" s="233"/>
      <c r="EXJ15" s="233"/>
      <c r="EXK15" s="233"/>
      <c r="EXL15" s="233"/>
      <c r="EXM15" s="233"/>
      <c r="EXN15" s="233"/>
      <c r="EXO15" s="233"/>
      <c r="EXP15" s="233"/>
      <c r="EXQ15" s="233"/>
      <c r="EXR15" s="233"/>
      <c r="EXS15" s="233"/>
      <c r="EXT15" s="233"/>
      <c r="EXU15" s="233"/>
      <c r="EXV15" s="233"/>
      <c r="EXW15" s="233"/>
      <c r="EXX15" s="233"/>
      <c r="EXY15" s="233"/>
      <c r="EXZ15" s="233"/>
      <c r="EYA15" s="233"/>
      <c r="EYB15" s="233"/>
      <c r="EYC15" s="233"/>
      <c r="EYD15" s="233"/>
      <c r="EYE15" s="233"/>
      <c r="EYF15" s="233"/>
      <c r="EYG15" s="233"/>
      <c r="EYH15" s="233"/>
      <c r="EYI15" s="233"/>
      <c r="EYJ15" s="233"/>
      <c r="EYK15" s="233"/>
      <c r="EYL15" s="233"/>
      <c r="EYM15" s="233"/>
      <c r="EYN15" s="233"/>
      <c r="EYO15" s="233"/>
      <c r="EYP15" s="233"/>
      <c r="EYQ15" s="233"/>
      <c r="EYR15" s="233"/>
      <c r="EYS15" s="233"/>
      <c r="EYT15" s="233"/>
      <c r="EYU15" s="233"/>
      <c r="EYV15" s="233"/>
      <c r="EYW15" s="233"/>
      <c r="EYX15" s="233"/>
      <c r="EYY15" s="233"/>
      <c r="EYZ15" s="233"/>
      <c r="EZA15" s="233"/>
      <c r="EZB15" s="233"/>
      <c r="EZC15" s="233"/>
      <c r="EZD15" s="233"/>
      <c r="EZE15" s="233"/>
      <c r="EZF15" s="233"/>
      <c r="EZG15" s="233"/>
      <c r="EZH15" s="233"/>
      <c r="EZI15" s="233"/>
      <c r="EZJ15" s="233"/>
      <c r="EZK15" s="233"/>
      <c r="EZL15" s="233"/>
      <c r="EZM15" s="233"/>
      <c r="EZN15" s="233"/>
      <c r="EZO15" s="233"/>
      <c r="EZP15" s="233"/>
      <c r="EZQ15" s="233"/>
      <c r="EZR15" s="233"/>
      <c r="EZS15" s="233"/>
      <c r="EZT15" s="233"/>
      <c r="EZU15" s="233"/>
      <c r="EZV15" s="233"/>
      <c r="EZW15" s="233"/>
      <c r="EZX15" s="233"/>
      <c r="EZY15" s="233"/>
      <c r="EZZ15" s="233"/>
      <c r="FAA15" s="233"/>
      <c r="FAB15" s="233"/>
      <c r="FAC15" s="233"/>
      <c r="FAD15" s="233"/>
      <c r="FAE15" s="233"/>
      <c r="FAF15" s="233"/>
      <c r="FAG15" s="233"/>
      <c r="FAH15" s="233"/>
      <c r="FAI15" s="233"/>
      <c r="FAJ15" s="233"/>
      <c r="FAK15" s="233"/>
      <c r="FAL15" s="233"/>
      <c r="FAM15" s="233"/>
      <c r="FAN15" s="233"/>
      <c r="FAO15" s="233"/>
      <c r="FAP15" s="233"/>
      <c r="FAQ15" s="233"/>
      <c r="FAR15" s="233"/>
      <c r="FAS15" s="233"/>
      <c r="FAT15" s="233"/>
      <c r="FAU15" s="233"/>
      <c r="FAV15" s="233"/>
      <c r="FAW15" s="233"/>
      <c r="FAX15" s="233"/>
      <c r="FAY15" s="233"/>
      <c r="FAZ15" s="233"/>
      <c r="FBA15" s="233"/>
      <c r="FBB15" s="233"/>
      <c r="FBC15" s="233"/>
      <c r="FBD15" s="233"/>
      <c r="FBE15" s="233"/>
      <c r="FBF15" s="233"/>
      <c r="FBG15" s="233"/>
      <c r="FBH15" s="233"/>
      <c r="FBI15" s="233"/>
      <c r="FBJ15" s="233"/>
      <c r="FBK15" s="233"/>
      <c r="FBL15" s="233"/>
      <c r="FBM15" s="233"/>
      <c r="FBN15" s="233"/>
      <c r="FBO15" s="233"/>
      <c r="FBP15" s="233"/>
      <c r="FBQ15" s="233"/>
      <c r="FBR15" s="233"/>
      <c r="FBS15" s="233"/>
      <c r="FBT15" s="233"/>
      <c r="FBU15" s="233"/>
      <c r="FBV15" s="233"/>
      <c r="FBW15" s="233"/>
      <c r="FBX15" s="233"/>
      <c r="FBY15" s="233"/>
      <c r="FBZ15" s="233"/>
      <c r="FCA15" s="233"/>
      <c r="FCB15" s="233"/>
      <c r="FCC15" s="233"/>
      <c r="FCD15" s="233"/>
      <c r="FCE15" s="233"/>
      <c r="FCF15" s="233"/>
      <c r="FCG15" s="233"/>
      <c r="FCH15" s="233"/>
      <c r="FCI15" s="233"/>
      <c r="FCJ15" s="233"/>
      <c r="FCK15" s="233"/>
      <c r="FCL15" s="233"/>
      <c r="FCM15" s="233"/>
      <c r="FCN15" s="233"/>
      <c r="FCO15" s="233"/>
      <c r="FCP15" s="233"/>
      <c r="FCQ15" s="233"/>
      <c r="FCR15" s="233"/>
      <c r="FCS15" s="233"/>
      <c r="FCT15" s="233"/>
      <c r="FCU15" s="233"/>
      <c r="FCV15" s="233"/>
      <c r="FCW15" s="233"/>
      <c r="FCX15" s="233"/>
      <c r="FCY15" s="233"/>
      <c r="FCZ15" s="233"/>
      <c r="FDA15" s="233"/>
      <c r="FDB15" s="233"/>
      <c r="FDC15" s="233"/>
      <c r="FDD15" s="233"/>
      <c r="FDE15" s="233"/>
      <c r="FDF15" s="233"/>
      <c r="FDG15" s="233"/>
      <c r="FDH15" s="233"/>
      <c r="FDI15" s="233"/>
      <c r="FDJ15" s="233"/>
      <c r="FDK15" s="233"/>
      <c r="FDL15" s="233"/>
      <c r="FDM15" s="233"/>
      <c r="FDN15" s="233"/>
      <c r="FDO15" s="233"/>
      <c r="FDP15" s="233"/>
      <c r="FDQ15" s="233"/>
      <c r="FDR15" s="233"/>
      <c r="FDS15" s="233"/>
      <c r="FDT15" s="233"/>
      <c r="FDU15" s="233"/>
      <c r="FDV15" s="233"/>
      <c r="FDW15" s="233"/>
      <c r="FDX15" s="233"/>
      <c r="FDY15" s="233"/>
      <c r="FDZ15" s="233"/>
      <c r="FEA15" s="233"/>
      <c r="FEB15" s="233"/>
      <c r="FEC15" s="233"/>
      <c r="FED15" s="233"/>
      <c r="FEE15" s="233"/>
      <c r="FEF15" s="233"/>
      <c r="FEG15" s="233"/>
      <c r="FEH15" s="233"/>
      <c r="FEI15" s="233"/>
      <c r="FEJ15" s="233"/>
      <c r="FEK15" s="233"/>
      <c r="FEL15" s="233"/>
      <c r="FEM15" s="233"/>
      <c r="FEN15" s="233"/>
      <c r="FEO15" s="233"/>
      <c r="FEP15" s="233"/>
      <c r="FEQ15" s="233"/>
      <c r="FER15" s="233"/>
      <c r="FES15" s="233"/>
      <c r="FET15" s="233"/>
      <c r="FEU15" s="233"/>
      <c r="FEV15" s="233"/>
      <c r="FEW15" s="233"/>
      <c r="FEX15" s="233"/>
      <c r="FEY15" s="233"/>
      <c r="FEZ15" s="233"/>
      <c r="FFA15" s="233"/>
      <c r="FFB15" s="233"/>
      <c r="FFC15" s="233"/>
      <c r="FFD15" s="233"/>
      <c r="FFE15" s="233"/>
      <c r="FFF15" s="233"/>
      <c r="FFG15" s="233"/>
      <c r="FFH15" s="233"/>
      <c r="FFI15" s="233"/>
      <c r="FFJ15" s="233"/>
      <c r="FFK15" s="233"/>
      <c r="FFL15" s="233"/>
      <c r="FFM15" s="233"/>
      <c r="FFN15" s="233"/>
      <c r="FFO15" s="233"/>
      <c r="FFP15" s="233"/>
      <c r="FFQ15" s="233"/>
      <c r="FFR15" s="233"/>
      <c r="FFS15" s="233"/>
      <c r="FFT15" s="233"/>
      <c r="FFU15" s="233"/>
      <c r="FFV15" s="233"/>
      <c r="FFW15" s="233"/>
      <c r="FFX15" s="233"/>
      <c r="FFY15" s="233"/>
      <c r="FFZ15" s="233"/>
      <c r="FGA15" s="233"/>
      <c r="FGB15" s="233"/>
      <c r="FGC15" s="233"/>
      <c r="FGD15" s="233"/>
      <c r="FGE15" s="233"/>
      <c r="FGF15" s="233"/>
      <c r="FGG15" s="233"/>
      <c r="FGH15" s="233"/>
      <c r="FGI15" s="233"/>
      <c r="FGJ15" s="233"/>
      <c r="FGK15" s="233"/>
      <c r="FGL15" s="233"/>
      <c r="FGM15" s="233"/>
      <c r="FGN15" s="233"/>
      <c r="FGO15" s="233"/>
      <c r="FGP15" s="233"/>
      <c r="FGQ15" s="233"/>
      <c r="FGR15" s="233"/>
      <c r="FGS15" s="233"/>
      <c r="FGT15" s="233"/>
      <c r="FGU15" s="233"/>
      <c r="FGV15" s="233"/>
      <c r="FGW15" s="233"/>
      <c r="FGX15" s="233"/>
      <c r="FGY15" s="233"/>
      <c r="FGZ15" s="233"/>
      <c r="FHA15" s="233"/>
      <c r="FHB15" s="233"/>
      <c r="FHC15" s="233"/>
      <c r="FHD15" s="233"/>
      <c r="FHE15" s="233"/>
      <c r="FHF15" s="233"/>
      <c r="FHG15" s="233"/>
      <c r="FHH15" s="233"/>
      <c r="FHI15" s="233"/>
      <c r="FHJ15" s="233"/>
      <c r="FHK15" s="233"/>
      <c r="FHL15" s="233"/>
      <c r="FHM15" s="233"/>
      <c r="FHN15" s="233"/>
      <c r="FHO15" s="233"/>
      <c r="FHP15" s="233"/>
      <c r="FHQ15" s="233"/>
      <c r="FHR15" s="233"/>
      <c r="FHS15" s="233"/>
      <c r="FHT15" s="233"/>
      <c r="FHU15" s="233"/>
      <c r="FHV15" s="233"/>
      <c r="FHW15" s="233"/>
      <c r="FHX15" s="233"/>
      <c r="FHY15" s="233"/>
      <c r="FHZ15" s="233"/>
      <c r="FIA15" s="233"/>
      <c r="FIB15" s="233"/>
      <c r="FIC15" s="233"/>
      <c r="FID15" s="233"/>
      <c r="FIE15" s="233"/>
      <c r="FIF15" s="233"/>
      <c r="FIG15" s="233"/>
      <c r="FIH15" s="233"/>
      <c r="FII15" s="233"/>
      <c r="FIJ15" s="233"/>
      <c r="FIK15" s="233"/>
      <c r="FIL15" s="233"/>
      <c r="FIM15" s="233"/>
      <c r="FIN15" s="233"/>
      <c r="FIO15" s="233"/>
      <c r="FIP15" s="233"/>
      <c r="FIQ15" s="233"/>
      <c r="FIR15" s="233"/>
      <c r="FIS15" s="233"/>
      <c r="FIT15" s="233"/>
      <c r="FIU15" s="233"/>
      <c r="FIV15" s="233"/>
      <c r="FIW15" s="233"/>
      <c r="FIX15" s="233"/>
      <c r="FIY15" s="233"/>
      <c r="FIZ15" s="233"/>
      <c r="FJA15" s="233"/>
      <c r="FJB15" s="233"/>
      <c r="FJC15" s="233"/>
      <c r="FJD15" s="233"/>
      <c r="FJE15" s="233"/>
      <c r="FJF15" s="233"/>
      <c r="FJG15" s="233"/>
      <c r="FJH15" s="233"/>
      <c r="FJI15" s="233"/>
      <c r="FJJ15" s="233"/>
      <c r="FJK15" s="233"/>
      <c r="FJL15" s="233"/>
      <c r="FJM15" s="233"/>
      <c r="FJN15" s="233"/>
      <c r="FJO15" s="233"/>
      <c r="FJP15" s="233"/>
      <c r="FJQ15" s="233"/>
      <c r="FJR15" s="233"/>
      <c r="FJS15" s="233"/>
      <c r="FJT15" s="233"/>
      <c r="FJU15" s="233"/>
      <c r="FJV15" s="233"/>
      <c r="FJW15" s="233"/>
      <c r="FJX15" s="233"/>
      <c r="FJY15" s="233"/>
      <c r="FJZ15" s="233"/>
      <c r="FKA15" s="233"/>
      <c r="FKB15" s="233"/>
      <c r="FKC15" s="233"/>
      <c r="FKD15" s="233"/>
      <c r="FKE15" s="233"/>
      <c r="FKF15" s="233"/>
      <c r="FKG15" s="233"/>
      <c r="FKH15" s="233"/>
      <c r="FKI15" s="233"/>
      <c r="FKJ15" s="233"/>
      <c r="FKK15" s="233"/>
      <c r="FKL15" s="233"/>
      <c r="FKM15" s="233"/>
      <c r="FKN15" s="233"/>
      <c r="FKO15" s="233"/>
      <c r="FKP15" s="233"/>
      <c r="FKQ15" s="233"/>
      <c r="FKR15" s="233"/>
      <c r="FKS15" s="233"/>
      <c r="FKT15" s="233"/>
      <c r="FKU15" s="233"/>
      <c r="FKV15" s="233"/>
      <c r="FKW15" s="233"/>
      <c r="FKX15" s="233"/>
      <c r="FKY15" s="233"/>
      <c r="FKZ15" s="233"/>
      <c r="FLA15" s="233"/>
      <c r="FLB15" s="233"/>
      <c r="FLC15" s="233"/>
      <c r="FLD15" s="233"/>
      <c r="FLE15" s="233"/>
      <c r="FLF15" s="233"/>
      <c r="FLG15" s="233"/>
      <c r="FLH15" s="233"/>
      <c r="FLI15" s="233"/>
      <c r="FLJ15" s="233"/>
      <c r="FLK15" s="233"/>
      <c r="FLL15" s="233"/>
      <c r="FLM15" s="233"/>
      <c r="FLN15" s="233"/>
      <c r="FLO15" s="233"/>
      <c r="FLP15" s="233"/>
      <c r="FLQ15" s="233"/>
      <c r="FLR15" s="233"/>
      <c r="FLS15" s="233"/>
      <c r="FLT15" s="233"/>
      <c r="FLU15" s="233"/>
      <c r="FLV15" s="233"/>
      <c r="FLW15" s="233"/>
      <c r="FLX15" s="233"/>
      <c r="FLY15" s="233"/>
      <c r="FLZ15" s="233"/>
      <c r="FMA15" s="233"/>
      <c r="FMB15" s="233"/>
      <c r="FMC15" s="233"/>
      <c r="FMD15" s="233"/>
      <c r="FME15" s="233"/>
      <c r="FMF15" s="233"/>
      <c r="FMG15" s="233"/>
      <c r="FMH15" s="233"/>
      <c r="FMI15" s="233"/>
      <c r="FMJ15" s="233"/>
      <c r="FMK15" s="233"/>
      <c r="FML15" s="233"/>
      <c r="FMM15" s="233"/>
      <c r="FMN15" s="233"/>
      <c r="FMO15" s="233"/>
      <c r="FMP15" s="233"/>
      <c r="FMQ15" s="233"/>
      <c r="FMR15" s="233"/>
      <c r="FMS15" s="233"/>
      <c r="FMT15" s="233"/>
      <c r="FMU15" s="233"/>
      <c r="FMV15" s="233"/>
      <c r="FMW15" s="233"/>
      <c r="FMX15" s="233"/>
      <c r="FMY15" s="233"/>
      <c r="FMZ15" s="233"/>
      <c r="FNA15" s="233"/>
      <c r="FNB15" s="233"/>
      <c r="FNC15" s="233"/>
      <c r="FND15" s="233"/>
      <c r="FNE15" s="233"/>
      <c r="FNF15" s="233"/>
      <c r="FNG15" s="233"/>
      <c r="FNH15" s="233"/>
      <c r="FNI15" s="233"/>
      <c r="FNJ15" s="233"/>
      <c r="FNK15" s="233"/>
      <c r="FNL15" s="233"/>
      <c r="FNM15" s="233"/>
      <c r="FNN15" s="233"/>
      <c r="FNO15" s="233"/>
      <c r="FNP15" s="233"/>
      <c r="FNQ15" s="233"/>
      <c r="FNR15" s="233"/>
      <c r="FNS15" s="233"/>
      <c r="FNT15" s="233"/>
      <c r="FNU15" s="233"/>
      <c r="FNV15" s="233"/>
      <c r="FNW15" s="233"/>
      <c r="FNX15" s="233"/>
      <c r="FNY15" s="233"/>
      <c r="FNZ15" s="233"/>
      <c r="FOA15" s="233"/>
      <c r="FOB15" s="233"/>
      <c r="FOC15" s="233"/>
      <c r="FOD15" s="233"/>
      <c r="FOE15" s="233"/>
      <c r="FOF15" s="233"/>
      <c r="FOG15" s="233"/>
      <c r="FOH15" s="233"/>
      <c r="FOI15" s="233"/>
      <c r="FOJ15" s="233"/>
      <c r="FOK15" s="233"/>
      <c r="FOL15" s="233"/>
      <c r="FOM15" s="233"/>
      <c r="FON15" s="233"/>
      <c r="FOO15" s="233"/>
      <c r="FOP15" s="233"/>
      <c r="FOQ15" s="233"/>
      <c r="FOR15" s="233"/>
      <c r="FOS15" s="233"/>
      <c r="FOT15" s="233"/>
      <c r="FOU15" s="233"/>
      <c r="FOV15" s="233"/>
      <c r="FOW15" s="233"/>
      <c r="FOX15" s="233"/>
      <c r="FOY15" s="233"/>
      <c r="FOZ15" s="233"/>
      <c r="FPA15" s="233"/>
      <c r="FPB15" s="233"/>
      <c r="FPC15" s="233"/>
      <c r="FPD15" s="233"/>
      <c r="FPE15" s="233"/>
      <c r="FPF15" s="233"/>
      <c r="FPG15" s="233"/>
      <c r="FPH15" s="233"/>
      <c r="FPI15" s="233"/>
      <c r="FPJ15" s="233"/>
      <c r="FPK15" s="233"/>
      <c r="FPL15" s="233"/>
      <c r="FPM15" s="233"/>
      <c r="FPN15" s="233"/>
      <c r="FPO15" s="233"/>
      <c r="FPP15" s="233"/>
      <c r="FPQ15" s="233"/>
      <c r="FPR15" s="233"/>
      <c r="FPS15" s="233"/>
      <c r="FPT15" s="233"/>
      <c r="FPU15" s="233"/>
      <c r="FPV15" s="233"/>
      <c r="FPW15" s="233"/>
      <c r="FPX15" s="233"/>
      <c r="FPY15" s="233"/>
      <c r="FPZ15" s="233"/>
      <c r="FQA15" s="233"/>
      <c r="FQB15" s="233"/>
      <c r="FQC15" s="233"/>
      <c r="FQD15" s="233"/>
      <c r="FQE15" s="233"/>
      <c r="FQF15" s="233"/>
      <c r="FQG15" s="233"/>
      <c r="FQH15" s="233"/>
      <c r="FQI15" s="233"/>
      <c r="FQJ15" s="233"/>
      <c r="FQK15" s="233"/>
      <c r="FQL15" s="233"/>
      <c r="FQM15" s="233"/>
      <c r="FQN15" s="233"/>
      <c r="FQO15" s="233"/>
      <c r="FQP15" s="233"/>
      <c r="FQQ15" s="233"/>
      <c r="FQR15" s="233"/>
      <c r="FQS15" s="233"/>
      <c r="FQT15" s="233"/>
      <c r="FQU15" s="233"/>
      <c r="FQV15" s="233"/>
      <c r="FQW15" s="233"/>
      <c r="FQX15" s="233"/>
      <c r="FQY15" s="233"/>
      <c r="FQZ15" s="233"/>
      <c r="FRA15" s="233"/>
      <c r="FRB15" s="233"/>
      <c r="FRC15" s="233"/>
      <c r="FRD15" s="233"/>
      <c r="FRE15" s="233"/>
      <c r="FRF15" s="233"/>
      <c r="FRG15" s="233"/>
      <c r="FRH15" s="233"/>
      <c r="FRI15" s="233"/>
      <c r="FRJ15" s="233"/>
      <c r="FRK15" s="233"/>
      <c r="FRL15" s="233"/>
      <c r="FRM15" s="233"/>
      <c r="FRN15" s="233"/>
      <c r="FRO15" s="233"/>
      <c r="FRP15" s="233"/>
      <c r="FRQ15" s="233"/>
      <c r="FRR15" s="233"/>
      <c r="FRS15" s="233"/>
      <c r="FRT15" s="233"/>
      <c r="FRU15" s="233"/>
      <c r="FRV15" s="233"/>
      <c r="FRW15" s="233"/>
      <c r="FRX15" s="233"/>
      <c r="FRY15" s="233"/>
      <c r="FRZ15" s="233"/>
      <c r="FSA15" s="233"/>
      <c r="FSB15" s="233"/>
      <c r="FSC15" s="233"/>
      <c r="FSD15" s="233"/>
      <c r="FSE15" s="233"/>
      <c r="FSF15" s="233"/>
      <c r="FSG15" s="233"/>
      <c r="FSH15" s="233"/>
      <c r="FSI15" s="233"/>
      <c r="FSJ15" s="233"/>
      <c r="FSK15" s="233"/>
      <c r="FSL15" s="233"/>
      <c r="FSM15" s="233"/>
      <c r="FSN15" s="233"/>
      <c r="FSO15" s="233"/>
      <c r="FSP15" s="233"/>
      <c r="FSQ15" s="233"/>
      <c r="FSR15" s="233"/>
      <c r="FSS15" s="233"/>
      <c r="FST15" s="233"/>
      <c r="FSU15" s="233"/>
      <c r="FSV15" s="233"/>
      <c r="FSW15" s="233"/>
      <c r="FSX15" s="233"/>
      <c r="FSY15" s="233"/>
      <c r="FSZ15" s="233"/>
      <c r="FTA15" s="233"/>
      <c r="FTB15" s="233"/>
      <c r="FTC15" s="233"/>
      <c r="FTD15" s="233"/>
      <c r="FTE15" s="233"/>
      <c r="FTF15" s="233"/>
      <c r="FTG15" s="233"/>
      <c r="FTH15" s="233"/>
      <c r="FTI15" s="233"/>
      <c r="FTJ15" s="233"/>
      <c r="FTK15" s="233"/>
      <c r="FTL15" s="233"/>
      <c r="FTM15" s="233"/>
      <c r="FTN15" s="233"/>
      <c r="FTO15" s="233"/>
      <c r="FTP15" s="233"/>
      <c r="FTQ15" s="233"/>
      <c r="FTR15" s="233"/>
      <c r="FTS15" s="233"/>
      <c r="FTT15" s="233"/>
      <c r="FTU15" s="233"/>
      <c r="FTV15" s="233"/>
      <c r="FTW15" s="233"/>
      <c r="FTX15" s="233"/>
      <c r="FTY15" s="233"/>
      <c r="FTZ15" s="233"/>
      <c r="FUA15" s="233"/>
      <c r="FUB15" s="233"/>
      <c r="FUC15" s="233"/>
      <c r="FUD15" s="233"/>
      <c r="FUE15" s="233"/>
      <c r="FUF15" s="233"/>
      <c r="FUG15" s="233"/>
      <c r="FUH15" s="233"/>
      <c r="FUI15" s="233"/>
      <c r="FUJ15" s="233"/>
      <c r="FUK15" s="233"/>
      <c r="FUL15" s="233"/>
      <c r="FUM15" s="233"/>
      <c r="FUN15" s="233"/>
      <c r="FUO15" s="233"/>
      <c r="FUP15" s="233"/>
      <c r="FUQ15" s="233"/>
      <c r="FUR15" s="233"/>
      <c r="FUS15" s="233"/>
      <c r="FUT15" s="233"/>
      <c r="FUU15" s="233"/>
      <c r="FUV15" s="233"/>
      <c r="FUW15" s="233"/>
      <c r="FUX15" s="233"/>
      <c r="FUY15" s="233"/>
      <c r="FUZ15" s="233"/>
      <c r="FVA15" s="233"/>
      <c r="FVB15" s="233"/>
      <c r="FVC15" s="233"/>
      <c r="FVD15" s="233"/>
      <c r="FVE15" s="233"/>
      <c r="FVF15" s="233"/>
      <c r="FVG15" s="233"/>
      <c r="FVH15" s="233"/>
      <c r="FVI15" s="233"/>
      <c r="FVJ15" s="233"/>
      <c r="FVK15" s="233"/>
      <c r="FVL15" s="233"/>
      <c r="FVM15" s="233"/>
      <c r="FVN15" s="233"/>
      <c r="FVO15" s="233"/>
      <c r="FVP15" s="233"/>
      <c r="FVQ15" s="233"/>
      <c r="FVR15" s="233"/>
      <c r="FVS15" s="233"/>
      <c r="FVT15" s="233"/>
      <c r="FVU15" s="233"/>
      <c r="FVV15" s="233"/>
      <c r="FVW15" s="233"/>
      <c r="FVX15" s="233"/>
      <c r="FVY15" s="233"/>
      <c r="FVZ15" s="233"/>
      <c r="FWA15" s="233"/>
      <c r="FWB15" s="233"/>
      <c r="FWC15" s="233"/>
      <c r="FWD15" s="233"/>
      <c r="FWE15" s="233"/>
      <c r="FWF15" s="233"/>
      <c r="FWG15" s="233"/>
      <c r="FWH15" s="233"/>
      <c r="FWI15" s="233"/>
      <c r="FWJ15" s="233"/>
      <c r="FWK15" s="233"/>
      <c r="FWL15" s="233"/>
      <c r="FWM15" s="233"/>
      <c r="FWN15" s="233"/>
      <c r="FWO15" s="233"/>
      <c r="FWP15" s="233"/>
      <c r="FWQ15" s="233"/>
      <c r="FWR15" s="233"/>
      <c r="FWS15" s="233"/>
      <c r="FWT15" s="233"/>
      <c r="FWU15" s="233"/>
      <c r="FWV15" s="233"/>
      <c r="FWW15" s="233"/>
      <c r="FWX15" s="233"/>
      <c r="FWY15" s="233"/>
      <c r="FWZ15" s="233"/>
      <c r="FXA15" s="233"/>
      <c r="FXB15" s="233"/>
      <c r="FXC15" s="233"/>
      <c r="FXD15" s="233"/>
      <c r="FXE15" s="233"/>
      <c r="FXF15" s="233"/>
      <c r="FXG15" s="233"/>
      <c r="FXH15" s="233"/>
      <c r="FXI15" s="233"/>
      <c r="FXJ15" s="233"/>
      <c r="FXK15" s="233"/>
      <c r="FXL15" s="233"/>
      <c r="FXM15" s="233"/>
      <c r="FXN15" s="233"/>
      <c r="FXO15" s="233"/>
      <c r="FXP15" s="233"/>
      <c r="FXQ15" s="233"/>
      <c r="FXR15" s="233"/>
      <c r="FXS15" s="233"/>
      <c r="FXT15" s="233"/>
      <c r="FXU15" s="233"/>
      <c r="FXV15" s="233"/>
      <c r="FXW15" s="233"/>
      <c r="FXX15" s="233"/>
      <c r="FXY15" s="233"/>
      <c r="FXZ15" s="233"/>
      <c r="FYA15" s="233"/>
      <c r="FYB15" s="233"/>
      <c r="FYC15" s="233"/>
      <c r="FYD15" s="233"/>
      <c r="FYE15" s="233"/>
      <c r="FYF15" s="233"/>
      <c r="FYG15" s="233"/>
      <c r="FYH15" s="233"/>
      <c r="FYI15" s="233"/>
      <c r="FYJ15" s="233"/>
      <c r="FYK15" s="233"/>
      <c r="FYL15" s="233"/>
      <c r="FYM15" s="233"/>
      <c r="FYN15" s="233"/>
      <c r="FYO15" s="233"/>
      <c r="FYP15" s="233"/>
      <c r="FYQ15" s="233"/>
      <c r="FYR15" s="233"/>
      <c r="FYS15" s="233"/>
      <c r="FYT15" s="233"/>
      <c r="FYU15" s="233"/>
      <c r="FYV15" s="233"/>
      <c r="FYW15" s="233"/>
      <c r="FYX15" s="233"/>
      <c r="FYY15" s="233"/>
      <c r="FYZ15" s="233"/>
      <c r="FZA15" s="233"/>
      <c r="FZB15" s="233"/>
      <c r="FZC15" s="233"/>
      <c r="FZD15" s="233"/>
      <c r="FZE15" s="233"/>
      <c r="FZF15" s="233"/>
      <c r="FZG15" s="233"/>
      <c r="FZH15" s="233"/>
      <c r="FZI15" s="233"/>
      <c r="FZJ15" s="233"/>
      <c r="FZK15" s="233"/>
      <c r="FZL15" s="233"/>
      <c r="FZM15" s="233"/>
      <c r="FZN15" s="233"/>
      <c r="FZO15" s="233"/>
      <c r="FZP15" s="233"/>
      <c r="FZQ15" s="233"/>
      <c r="FZR15" s="233"/>
      <c r="FZS15" s="233"/>
      <c r="FZT15" s="233"/>
      <c r="FZU15" s="233"/>
      <c r="FZV15" s="233"/>
      <c r="FZW15" s="233"/>
      <c r="FZX15" s="233"/>
      <c r="FZY15" s="233"/>
      <c r="FZZ15" s="233"/>
      <c r="GAA15" s="233"/>
      <c r="GAB15" s="233"/>
      <c r="GAC15" s="233"/>
      <c r="GAD15" s="233"/>
      <c r="GAE15" s="233"/>
      <c r="GAF15" s="233"/>
      <c r="GAG15" s="233"/>
      <c r="GAH15" s="233"/>
      <c r="GAI15" s="233"/>
      <c r="GAJ15" s="233"/>
      <c r="GAK15" s="233"/>
      <c r="GAL15" s="233"/>
      <c r="GAM15" s="233"/>
      <c r="GAN15" s="233"/>
      <c r="GAO15" s="233"/>
      <c r="GAP15" s="233"/>
      <c r="GAQ15" s="233"/>
      <c r="GAR15" s="233"/>
      <c r="GAS15" s="233"/>
      <c r="GAT15" s="233"/>
      <c r="GAU15" s="233"/>
      <c r="GAV15" s="233"/>
      <c r="GAW15" s="233"/>
      <c r="GAX15" s="233"/>
      <c r="GAY15" s="233"/>
      <c r="GAZ15" s="233"/>
      <c r="GBA15" s="233"/>
      <c r="GBB15" s="233"/>
      <c r="GBC15" s="233"/>
      <c r="GBD15" s="233"/>
      <c r="GBE15" s="233"/>
      <c r="GBF15" s="233"/>
      <c r="GBG15" s="233"/>
      <c r="GBH15" s="233"/>
      <c r="GBI15" s="233"/>
      <c r="GBJ15" s="233"/>
      <c r="GBK15" s="233"/>
      <c r="GBL15" s="233"/>
      <c r="GBM15" s="233"/>
      <c r="GBN15" s="233"/>
      <c r="GBO15" s="233"/>
      <c r="GBP15" s="233"/>
      <c r="GBQ15" s="233"/>
      <c r="GBR15" s="233"/>
      <c r="GBS15" s="233"/>
      <c r="GBT15" s="233"/>
      <c r="GBU15" s="233"/>
      <c r="GBV15" s="233"/>
      <c r="GBW15" s="233"/>
      <c r="GBX15" s="233"/>
      <c r="GBY15" s="233"/>
      <c r="GBZ15" s="233"/>
      <c r="GCA15" s="233"/>
      <c r="GCB15" s="233"/>
      <c r="GCC15" s="233"/>
      <c r="GCD15" s="233"/>
      <c r="GCE15" s="233"/>
      <c r="GCF15" s="233"/>
      <c r="GCG15" s="233"/>
      <c r="GCH15" s="233"/>
      <c r="GCI15" s="233"/>
      <c r="GCJ15" s="233"/>
      <c r="GCK15" s="233"/>
      <c r="GCL15" s="233"/>
      <c r="GCM15" s="233"/>
      <c r="GCN15" s="233"/>
      <c r="GCO15" s="233"/>
      <c r="GCP15" s="233"/>
      <c r="GCQ15" s="233"/>
      <c r="GCR15" s="233"/>
      <c r="GCS15" s="233"/>
      <c r="GCT15" s="233"/>
      <c r="GCU15" s="233"/>
      <c r="GCV15" s="233"/>
      <c r="GCW15" s="233"/>
      <c r="GCX15" s="233"/>
      <c r="GCY15" s="233"/>
      <c r="GCZ15" s="233"/>
      <c r="GDA15" s="233"/>
      <c r="GDB15" s="233"/>
      <c r="GDC15" s="233"/>
      <c r="GDD15" s="233"/>
      <c r="GDE15" s="233"/>
      <c r="GDF15" s="233"/>
      <c r="GDG15" s="233"/>
      <c r="GDH15" s="233"/>
      <c r="GDI15" s="233"/>
      <c r="GDJ15" s="233"/>
      <c r="GDK15" s="233"/>
      <c r="GDL15" s="233"/>
      <c r="GDM15" s="233"/>
      <c r="GDN15" s="233"/>
      <c r="GDO15" s="233"/>
      <c r="GDP15" s="233"/>
      <c r="GDQ15" s="233"/>
      <c r="GDR15" s="233"/>
      <c r="GDS15" s="233"/>
      <c r="GDT15" s="233"/>
      <c r="GDU15" s="233"/>
      <c r="GDV15" s="233"/>
      <c r="GDW15" s="233"/>
      <c r="GDX15" s="233"/>
      <c r="GDY15" s="233"/>
      <c r="GDZ15" s="233"/>
      <c r="GEA15" s="233"/>
      <c r="GEB15" s="233"/>
      <c r="GEC15" s="233"/>
      <c r="GED15" s="233"/>
      <c r="GEE15" s="233"/>
      <c r="GEF15" s="233"/>
      <c r="GEG15" s="233"/>
      <c r="GEH15" s="233"/>
      <c r="GEI15" s="233"/>
      <c r="GEJ15" s="233"/>
      <c r="GEK15" s="233"/>
      <c r="GEL15" s="233"/>
      <c r="GEM15" s="233"/>
      <c r="GEN15" s="233"/>
      <c r="GEO15" s="233"/>
      <c r="GEP15" s="233"/>
      <c r="GEQ15" s="233"/>
      <c r="GER15" s="233"/>
      <c r="GES15" s="233"/>
      <c r="GET15" s="233"/>
      <c r="GEU15" s="233"/>
      <c r="GEV15" s="233"/>
      <c r="GEW15" s="233"/>
      <c r="GEX15" s="233"/>
      <c r="GEY15" s="233"/>
      <c r="GEZ15" s="233"/>
      <c r="GFA15" s="233"/>
      <c r="GFB15" s="233"/>
      <c r="GFC15" s="233"/>
      <c r="GFD15" s="233"/>
      <c r="GFE15" s="233"/>
      <c r="GFF15" s="233"/>
      <c r="GFG15" s="233"/>
      <c r="GFH15" s="233"/>
      <c r="GFI15" s="233"/>
      <c r="GFJ15" s="233"/>
      <c r="GFK15" s="233"/>
      <c r="GFL15" s="233"/>
      <c r="GFM15" s="233"/>
      <c r="GFN15" s="233"/>
      <c r="GFO15" s="233"/>
      <c r="GFP15" s="233"/>
      <c r="GFQ15" s="233"/>
      <c r="GFR15" s="233"/>
      <c r="GFS15" s="233"/>
      <c r="GFT15" s="233"/>
      <c r="GFU15" s="233"/>
      <c r="GFV15" s="233"/>
      <c r="GFW15" s="233"/>
      <c r="GFX15" s="233"/>
      <c r="GFY15" s="233"/>
      <c r="GFZ15" s="233"/>
      <c r="GGA15" s="233"/>
      <c r="GGB15" s="233"/>
      <c r="GGC15" s="233"/>
      <c r="GGD15" s="233"/>
      <c r="GGE15" s="233"/>
      <c r="GGF15" s="233"/>
      <c r="GGG15" s="233"/>
      <c r="GGH15" s="233"/>
      <c r="GGI15" s="233"/>
      <c r="GGJ15" s="233"/>
      <c r="GGK15" s="233"/>
      <c r="GGL15" s="233"/>
      <c r="GGM15" s="233"/>
      <c r="GGN15" s="233"/>
      <c r="GGO15" s="233"/>
      <c r="GGP15" s="233"/>
      <c r="GGQ15" s="233"/>
      <c r="GGR15" s="233"/>
      <c r="GGS15" s="233"/>
      <c r="GGT15" s="233"/>
      <c r="GGU15" s="233"/>
      <c r="GGV15" s="233"/>
      <c r="GGW15" s="233"/>
      <c r="GGX15" s="233"/>
      <c r="GGY15" s="233"/>
      <c r="GGZ15" s="233"/>
      <c r="GHA15" s="233"/>
      <c r="GHB15" s="233"/>
      <c r="GHC15" s="233"/>
      <c r="GHD15" s="233"/>
      <c r="GHE15" s="233"/>
      <c r="GHF15" s="233"/>
      <c r="GHG15" s="233"/>
      <c r="GHH15" s="233"/>
      <c r="GHI15" s="233"/>
      <c r="GHJ15" s="233"/>
      <c r="GHK15" s="233"/>
      <c r="GHL15" s="233"/>
      <c r="GHM15" s="233"/>
      <c r="GHN15" s="233"/>
      <c r="GHO15" s="233"/>
      <c r="GHP15" s="233"/>
      <c r="GHQ15" s="233"/>
      <c r="GHR15" s="233"/>
      <c r="GHS15" s="233"/>
      <c r="GHT15" s="233"/>
      <c r="GHU15" s="233"/>
      <c r="GHV15" s="233"/>
      <c r="GHW15" s="233"/>
      <c r="GHX15" s="233"/>
      <c r="GHY15" s="233"/>
      <c r="GHZ15" s="233"/>
      <c r="GIA15" s="233"/>
      <c r="GIB15" s="233"/>
      <c r="GIC15" s="233"/>
      <c r="GID15" s="233"/>
      <c r="GIE15" s="233"/>
      <c r="GIF15" s="233"/>
      <c r="GIG15" s="233"/>
      <c r="GIH15" s="233"/>
      <c r="GII15" s="233"/>
      <c r="GIJ15" s="233"/>
      <c r="GIK15" s="233"/>
      <c r="GIL15" s="233"/>
      <c r="GIM15" s="233"/>
      <c r="GIN15" s="233"/>
      <c r="GIO15" s="233"/>
      <c r="GIP15" s="233"/>
      <c r="GIQ15" s="233"/>
      <c r="GIR15" s="233"/>
      <c r="GIS15" s="233"/>
      <c r="GIT15" s="233"/>
      <c r="GIU15" s="233"/>
      <c r="GIV15" s="233"/>
      <c r="GIW15" s="233"/>
      <c r="GIX15" s="233"/>
      <c r="GIY15" s="233"/>
      <c r="GIZ15" s="233"/>
      <c r="GJA15" s="233"/>
      <c r="GJB15" s="233"/>
      <c r="GJC15" s="233"/>
      <c r="GJD15" s="233"/>
      <c r="GJE15" s="233"/>
      <c r="GJF15" s="233"/>
      <c r="GJG15" s="233"/>
      <c r="GJH15" s="233"/>
      <c r="GJI15" s="233"/>
      <c r="GJJ15" s="233"/>
      <c r="GJK15" s="233"/>
      <c r="GJL15" s="233"/>
      <c r="GJM15" s="233"/>
      <c r="GJN15" s="233"/>
      <c r="GJO15" s="233"/>
      <c r="GJP15" s="233"/>
      <c r="GJQ15" s="233"/>
      <c r="GJR15" s="233"/>
      <c r="GJS15" s="233"/>
      <c r="GJT15" s="233"/>
      <c r="GJU15" s="233"/>
      <c r="GJV15" s="233"/>
      <c r="GJW15" s="233"/>
      <c r="GJX15" s="233"/>
      <c r="GJY15" s="233"/>
      <c r="GJZ15" s="233"/>
      <c r="GKA15" s="233"/>
      <c r="GKB15" s="233"/>
      <c r="GKC15" s="233"/>
      <c r="GKD15" s="233"/>
      <c r="GKE15" s="233"/>
      <c r="GKF15" s="233"/>
      <c r="GKG15" s="233"/>
      <c r="GKH15" s="233"/>
      <c r="GKI15" s="233"/>
      <c r="GKJ15" s="233"/>
      <c r="GKK15" s="233"/>
      <c r="GKL15" s="233"/>
      <c r="GKM15" s="233"/>
      <c r="GKN15" s="233"/>
      <c r="GKO15" s="233"/>
      <c r="GKP15" s="233"/>
      <c r="GKQ15" s="233"/>
      <c r="GKR15" s="233"/>
      <c r="GKS15" s="233"/>
      <c r="GKT15" s="233"/>
      <c r="GKU15" s="233"/>
      <c r="GKV15" s="233"/>
      <c r="GKW15" s="233"/>
      <c r="GKX15" s="233"/>
      <c r="GKY15" s="233"/>
      <c r="GKZ15" s="233"/>
      <c r="GLA15" s="233"/>
      <c r="GLB15" s="233"/>
      <c r="GLC15" s="233"/>
      <c r="GLD15" s="233"/>
      <c r="GLE15" s="233"/>
      <c r="GLF15" s="233"/>
      <c r="GLG15" s="233"/>
      <c r="GLH15" s="233"/>
      <c r="GLI15" s="233"/>
      <c r="GLJ15" s="233"/>
      <c r="GLK15" s="233"/>
      <c r="GLL15" s="233"/>
      <c r="GLM15" s="233"/>
      <c r="GLN15" s="233"/>
      <c r="GLO15" s="233"/>
      <c r="GLP15" s="233"/>
      <c r="GLQ15" s="233"/>
      <c r="GLR15" s="233"/>
      <c r="GLS15" s="233"/>
      <c r="GLT15" s="233"/>
      <c r="GLU15" s="233"/>
      <c r="GLV15" s="233"/>
      <c r="GLW15" s="233"/>
      <c r="GLX15" s="233"/>
      <c r="GLY15" s="233"/>
      <c r="GLZ15" s="233"/>
      <c r="GMA15" s="233"/>
      <c r="GMB15" s="233"/>
      <c r="GMC15" s="233"/>
      <c r="GMD15" s="233"/>
      <c r="GME15" s="233"/>
      <c r="GMF15" s="233"/>
      <c r="GMG15" s="233"/>
      <c r="GMH15" s="233"/>
      <c r="GMI15" s="233"/>
      <c r="GMJ15" s="233"/>
      <c r="GMK15" s="233"/>
      <c r="GML15" s="233"/>
      <c r="GMM15" s="233"/>
      <c r="GMN15" s="233"/>
      <c r="GMO15" s="233"/>
      <c r="GMP15" s="233"/>
      <c r="GMQ15" s="233"/>
      <c r="GMR15" s="233"/>
      <c r="GMS15" s="233"/>
      <c r="GMT15" s="233"/>
      <c r="GMU15" s="233"/>
      <c r="GMV15" s="233"/>
      <c r="GMW15" s="233"/>
      <c r="GMX15" s="233"/>
      <c r="GMY15" s="233"/>
      <c r="GMZ15" s="233"/>
      <c r="GNA15" s="233"/>
      <c r="GNB15" s="233"/>
      <c r="GNC15" s="233"/>
      <c r="GND15" s="233"/>
      <c r="GNE15" s="233"/>
      <c r="GNF15" s="233"/>
      <c r="GNG15" s="233"/>
      <c r="GNH15" s="233"/>
      <c r="GNI15" s="233"/>
      <c r="GNJ15" s="233"/>
      <c r="GNK15" s="233"/>
      <c r="GNL15" s="233"/>
      <c r="GNM15" s="233"/>
      <c r="GNN15" s="233"/>
      <c r="GNO15" s="233"/>
      <c r="GNP15" s="233"/>
      <c r="GNQ15" s="233"/>
      <c r="GNR15" s="233"/>
      <c r="GNS15" s="233"/>
      <c r="GNT15" s="233"/>
      <c r="GNU15" s="233"/>
      <c r="GNV15" s="233"/>
      <c r="GNW15" s="233"/>
      <c r="GNX15" s="233"/>
      <c r="GNY15" s="233"/>
      <c r="GNZ15" s="233"/>
      <c r="GOA15" s="233"/>
      <c r="GOB15" s="233"/>
      <c r="GOC15" s="233"/>
      <c r="GOD15" s="233"/>
      <c r="GOE15" s="233"/>
      <c r="GOF15" s="233"/>
      <c r="GOG15" s="233"/>
      <c r="GOH15" s="233"/>
      <c r="GOI15" s="233"/>
      <c r="GOJ15" s="233"/>
      <c r="GOK15" s="233"/>
      <c r="GOL15" s="233"/>
      <c r="GOM15" s="233"/>
      <c r="GON15" s="233"/>
      <c r="GOO15" s="233"/>
      <c r="GOP15" s="233"/>
      <c r="GOQ15" s="233"/>
      <c r="GOR15" s="233"/>
      <c r="GOS15" s="233"/>
      <c r="GOT15" s="233"/>
      <c r="GOU15" s="233"/>
      <c r="GOV15" s="233"/>
      <c r="GOW15" s="233"/>
      <c r="GOX15" s="233"/>
      <c r="GOY15" s="233"/>
      <c r="GOZ15" s="233"/>
      <c r="GPA15" s="233"/>
      <c r="GPB15" s="233"/>
      <c r="GPC15" s="233"/>
      <c r="GPD15" s="233"/>
      <c r="GPE15" s="233"/>
      <c r="GPF15" s="233"/>
      <c r="GPG15" s="233"/>
      <c r="GPH15" s="233"/>
      <c r="GPI15" s="233"/>
      <c r="GPJ15" s="233"/>
      <c r="GPK15" s="233"/>
      <c r="GPL15" s="233"/>
      <c r="GPM15" s="233"/>
      <c r="GPN15" s="233"/>
      <c r="GPO15" s="233"/>
      <c r="GPP15" s="233"/>
      <c r="GPQ15" s="233"/>
      <c r="GPR15" s="233"/>
      <c r="GPS15" s="233"/>
      <c r="GPT15" s="233"/>
      <c r="GPU15" s="233"/>
      <c r="GPV15" s="233"/>
      <c r="GPW15" s="233"/>
      <c r="GPX15" s="233"/>
      <c r="GPY15" s="233"/>
      <c r="GPZ15" s="233"/>
      <c r="GQA15" s="233"/>
      <c r="GQB15" s="233"/>
      <c r="GQC15" s="233"/>
      <c r="GQD15" s="233"/>
      <c r="GQE15" s="233"/>
      <c r="GQF15" s="233"/>
      <c r="GQG15" s="233"/>
      <c r="GQH15" s="233"/>
      <c r="GQI15" s="233"/>
      <c r="GQJ15" s="233"/>
      <c r="GQK15" s="233"/>
      <c r="GQL15" s="233"/>
      <c r="GQM15" s="233"/>
      <c r="GQN15" s="233"/>
      <c r="GQO15" s="233"/>
      <c r="GQP15" s="233"/>
      <c r="GQQ15" s="233"/>
      <c r="GQR15" s="233"/>
      <c r="GQS15" s="233"/>
      <c r="GQT15" s="233"/>
      <c r="GQU15" s="233"/>
      <c r="GQV15" s="233"/>
      <c r="GQW15" s="233"/>
      <c r="GQX15" s="233"/>
      <c r="GQY15" s="233"/>
      <c r="GQZ15" s="233"/>
      <c r="GRA15" s="233"/>
      <c r="GRB15" s="233"/>
      <c r="GRC15" s="233"/>
      <c r="GRD15" s="233"/>
      <c r="GRE15" s="233"/>
      <c r="GRF15" s="233"/>
      <c r="GRG15" s="233"/>
      <c r="GRH15" s="233"/>
      <c r="GRI15" s="233"/>
      <c r="GRJ15" s="233"/>
      <c r="GRK15" s="233"/>
      <c r="GRL15" s="233"/>
      <c r="GRM15" s="233"/>
      <c r="GRN15" s="233"/>
      <c r="GRO15" s="233"/>
      <c r="GRP15" s="233"/>
      <c r="GRQ15" s="233"/>
      <c r="GRR15" s="233"/>
      <c r="GRS15" s="233"/>
      <c r="GRT15" s="233"/>
      <c r="GRU15" s="233"/>
      <c r="GRV15" s="233"/>
      <c r="GRW15" s="233"/>
      <c r="GRX15" s="233"/>
      <c r="GRY15" s="233"/>
      <c r="GRZ15" s="233"/>
      <c r="GSA15" s="233"/>
      <c r="GSB15" s="233"/>
      <c r="GSC15" s="233"/>
      <c r="GSD15" s="233"/>
      <c r="GSE15" s="233"/>
      <c r="GSF15" s="233"/>
      <c r="GSG15" s="233"/>
      <c r="GSH15" s="233"/>
      <c r="GSI15" s="233"/>
      <c r="GSJ15" s="233"/>
      <c r="GSK15" s="233"/>
      <c r="GSL15" s="233"/>
      <c r="GSM15" s="233"/>
      <c r="GSN15" s="233"/>
      <c r="GSO15" s="233"/>
      <c r="GSP15" s="233"/>
      <c r="GSQ15" s="233"/>
      <c r="GSR15" s="233"/>
      <c r="GSS15" s="233"/>
      <c r="GST15" s="233"/>
      <c r="GSU15" s="233"/>
      <c r="GSV15" s="233"/>
      <c r="GSW15" s="233"/>
      <c r="GSX15" s="233"/>
      <c r="GSY15" s="233"/>
      <c r="GSZ15" s="233"/>
      <c r="GTA15" s="233"/>
      <c r="GTB15" s="233"/>
      <c r="GTC15" s="233"/>
      <c r="GTD15" s="233"/>
      <c r="GTE15" s="233"/>
      <c r="GTF15" s="233"/>
      <c r="GTG15" s="233"/>
      <c r="GTH15" s="233"/>
      <c r="GTI15" s="233"/>
      <c r="GTJ15" s="233"/>
      <c r="GTK15" s="233"/>
      <c r="GTL15" s="233"/>
      <c r="GTM15" s="233"/>
      <c r="GTN15" s="233"/>
      <c r="GTO15" s="233"/>
      <c r="GTP15" s="233"/>
      <c r="GTQ15" s="233"/>
      <c r="GTR15" s="233"/>
      <c r="GTS15" s="233"/>
      <c r="GTT15" s="233"/>
      <c r="GTU15" s="233"/>
      <c r="GTV15" s="233"/>
      <c r="GTW15" s="233"/>
      <c r="GTX15" s="233"/>
      <c r="GTY15" s="233"/>
      <c r="GTZ15" s="233"/>
      <c r="GUA15" s="233"/>
      <c r="GUB15" s="233"/>
      <c r="GUC15" s="233"/>
      <c r="GUD15" s="233"/>
      <c r="GUE15" s="233"/>
      <c r="GUF15" s="233"/>
      <c r="GUG15" s="233"/>
      <c r="GUH15" s="233"/>
      <c r="GUI15" s="233"/>
      <c r="GUJ15" s="233"/>
      <c r="GUK15" s="233"/>
      <c r="GUL15" s="233"/>
      <c r="GUM15" s="233"/>
      <c r="GUN15" s="233"/>
      <c r="GUO15" s="233"/>
      <c r="GUP15" s="233"/>
      <c r="GUQ15" s="233"/>
      <c r="GUR15" s="233"/>
      <c r="GUS15" s="233"/>
      <c r="GUT15" s="233"/>
      <c r="GUU15" s="233"/>
      <c r="GUV15" s="233"/>
      <c r="GUW15" s="233"/>
      <c r="GUX15" s="233"/>
      <c r="GUY15" s="233"/>
      <c r="GUZ15" s="233"/>
      <c r="GVA15" s="233"/>
      <c r="GVB15" s="233"/>
      <c r="GVC15" s="233"/>
      <c r="GVD15" s="233"/>
      <c r="GVE15" s="233"/>
      <c r="GVF15" s="233"/>
      <c r="GVG15" s="233"/>
      <c r="GVH15" s="233"/>
      <c r="GVI15" s="233"/>
      <c r="GVJ15" s="233"/>
      <c r="GVK15" s="233"/>
      <c r="GVL15" s="233"/>
      <c r="GVM15" s="233"/>
      <c r="GVN15" s="233"/>
      <c r="GVO15" s="233"/>
      <c r="GVP15" s="233"/>
      <c r="GVQ15" s="233"/>
      <c r="GVR15" s="233"/>
      <c r="GVS15" s="233"/>
      <c r="GVT15" s="233"/>
      <c r="GVU15" s="233"/>
      <c r="GVV15" s="233"/>
      <c r="GVW15" s="233"/>
      <c r="GVX15" s="233"/>
      <c r="GVY15" s="233"/>
      <c r="GVZ15" s="233"/>
      <c r="GWA15" s="233"/>
      <c r="GWB15" s="233"/>
      <c r="GWC15" s="233"/>
      <c r="GWD15" s="233"/>
      <c r="GWE15" s="233"/>
      <c r="GWF15" s="233"/>
      <c r="GWG15" s="233"/>
      <c r="GWH15" s="233"/>
      <c r="GWI15" s="233"/>
      <c r="GWJ15" s="233"/>
      <c r="GWK15" s="233"/>
      <c r="GWL15" s="233"/>
      <c r="GWM15" s="233"/>
      <c r="GWN15" s="233"/>
      <c r="GWO15" s="233"/>
      <c r="GWP15" s="233"/>
      <c r="GWQ15" s="233"/>
      <c r="GWR15" s="233"/>
      <c r="GWS15" s="233"/>
      <c r="GWT15" s="233"/>
      <c r="GWU15" s="233"/>
      <c r="GWV15" s="233"/>
      <c r="GWW15" s="233"/>
      <c r="GWX15" s="233"/>
      <c r="GWY15" s="233"/>
      <c r="GWZ15" s="233"/>
      <c r="GXA15" s="233"/>
      <c r="GXB15" s="233"/>
      <c r="GXC15" s="233"/>
      <c r="GXD15" s="233"/>
      <c r="GXE15" s="233"/>
      <c r="GXF15" s="233"/>
      <c r="GXG15" s="233"/>
      <c r="GXH15" s="233"/>
      <c r="GXI15" s="233"/>
      <c r="GXJ15" s="233"/>
      <c r="GXK15" s="233"/>
      <c r="GXL15" s="233"/>
      <c r="GXM15" s="233"/>
      <c r="GXN15" s="233"/>
      <c r="GXO15" s="233"/>
      <c r="GXP15" s="233"/>
      <c r="GXQ15" s="233"/>
      <c r="GXR15" s="233"/>
      <c r="GXS15" s="233"/>
      <c r="GXT15" s="233"/>
      <c r="GXU15" s="233"/>
      <c r="GXV15" s="233"/>
      <c r="GXW15" s="233"/>
      <c r="GXX15" s="233"/>
      <c r="GXY15" s="233"/>
      <c r="GXZ15" s="233"/>
      <c r="GYA15" s="233"/>
      <c r="GYB15" s="233"/>
      <c r="GYC15" s="233"/>
      <c r="GYD15" s="233"/>
      <c r="GYE15" s="233"/>
      <c r="GYF15" s="233"/>
      <c r="GYG15" s="233"/>
      <c r="GYH15" s="233"/>
      <c r="GYI15" s="233"/>
      <c r="GYJ15" s="233"/>
      <c r="GYK15" s="233"/>
      <c r="GYL15" s="233"/>
      <c r="GYM15" s="233"/>
      <c r="GYN15" s="233"/>
      <c r="GYO15" s="233"/>
      <c r="GYP15" s="233"/>
      <c r="GYQ15" s="233"/>
      <c r="GYR15" s="233"/>
      <c r="GYS15" s="233"/>
      <c r="GYT15" s="233"/>
      <c r="GYU15" s="233"/>
      <c r="GYV15" s="233"/>
      <c r="GYW15" s="233"/>
      <c r="GYX15" s="233"/>
      <c r="GYY15" s="233"/>
      <c r="GYZ15" s="233"/>
      <c r="GZA15" s="233"/>
      <c r="GZB15" s="233"/>
      <c r="GZC15" s="233"/>
      <c r="GZD15" s="233"/>
      <c r="GZE15" s="233"/>
      <c r="GZF15" s="233"/>
      <c r="GZG15" s="233"/>
      <c r="GZH15" s="233"/>
      <c r="GZI15" s="233"/>
      <c r="GZJ15" s="233"/>
      <c r="GZK15" s="233"/>
      <c r="GZL15" s="233"/>
      <c r="GZM15" s="233"/>
      <c r="GZN15" s="233"/>
      <c r="GZO15" s="233"/>
      <c r="GZP15" s="233"/>
      <c r="GZQ15" s="233"/>
      <c r="GZR15" s="233"/>
      <c r="GZS15" s="233"/>
      <c r="GZT15" s="233"/>
      <c r="GZU15" s="233"/>
      <c r="GZV15" s="233"/>
      <c r="GZW15" s="233"/>
      <c r="GZX15" s="233"/>
      <c r="GZY15" s="233"/>
      <c r="GZZ15" s="233"/>
      <c r="HAA15" s="233"/>
      <c r="HAB15" s="233"/>
      <c r="HAC15" s="233"/>
      <c r="HAD15" s="233"/>
      <c r="HAE15" s="233"/>
      <c r="HAF15" s="233"/>
      <c r="HAG15" s="233"/>
      <c r="HAH15" s="233"/>
      <c r="HAI15" s="233"/>
      <c r="HAJ15" s="233"/>
      <c r="HAK15" s="233"/>
      <c r="HAL15" s="233"/>
      <c r="HAM15" s="233"/>
      <c r="HAN15" s="233"/>
      <c r="HAO15" s="233"/>
      <c r="HAP15" s="233"/>
      <c r="HAQ15" s="233"/>
      <c r="HAR15" s="233"/>
      <c r="HAS15" s="233"/>
      <c r="HAT15" s="233"/>
      <c r="HAU15" s="233"/>
      <c r="HAV15" s="233"/>
      <c r="HAW15" s="233"/>
      <c r="HAX15" s="233"/>
      <c r="HAY15" s="233"/>
      <c r="HAZ15" s="233"/>
      <c r="HBA15" s="233"/>
      <c r="HBB15" s="233"/>
      <c r="HBC15" s="233"/>
      <c r="HBD15" s="233"/>
      <c r="HBE15" s="233"/>
      <c r="HBF15" s="233"/>
      <c r="HBG15" s="233"/>
      <c r="HBH15" s="233"/>
      <c r="HBI15" s="233"/>
      <c r="HBJ15" s="233"/>
      <c r="HBK15" s="233"/>
      <c r="HBL15" s="233"/>
      <c r="HBM15" s="233"/>
      <c r="HBN15" s="233"/>
      <c r="HBO15" s="233"/>
      <c r="HBP15" s="233"/>
      <c r="HBQ15" s="233"/>
      <c r="HBR15" s="233"/>
      <c r="HBS15" s="233"/>
      <c r="HBT15" s="233"/>
      <c r="HBU15" s="233"/>
      <c r="HBV15" s="233"/>
      <c r="HBW15" s="233"/>
      <c r="HBX15" s="233"/>
      <c r="HBY15" s="233"/>
      <c r="HBZ15" s="233"/>
      <c r="HCA15" s="233"/>
      <c r="HCB15" s="233"/>
      <c r="HCC15" s="233"/>
      <c r="HCD15" s="233"/>
      <c r="HCE15" s="233"/>
      <c r="HCF15" s="233"/>
      <c r="HCG15" s="233"/>
      <c r="HCH15" s="233"/>
      <c r="HCI15" s="233"/>
      <c r="HCJ15" s="233"/>
      <c r="HCK15" s="233"/>
      <c r="HCL15" s="233"/>
      <c r="HCM15" s="233"/>
      <c r="HCN15" s="233"/>
      <c r="HCO15" s="233"/>
      <c r="HCP15" s="233"/>
      <c r="HCQ15" s="233"/>
      <c r="HCR15" s="233"/>
      <c r="HCS15" s="233"/>
      <c r="HCT15" s="233"/>
      <c r="HCU15" s="233"/>
      <c r="HCV15" s="233"/>
      <c r="HCW15" s="233"/>
      <c r="HCX15" s="233"/>
      <c r="HCY15" s="233"/>
      <c r="HCZ15" s="233"/>
      <c r="HDA15" s="233"/>
      <c r="HDB15" s="233"/>
      <c r="HDC15" s="233"/>
      <c r="HDD15" s="233"/>
      <c r="HDE15" s="233"/>
      <c r="HDF15" s="233"/>
      <c r="HDG15" s="233"/>
      <c r="HDH15" s="233"/>
      <c r="HDI15" s="233"/>
      <c r="HDJ15" s="233"/>
      <c r="HDK15" s="233"/>
      <c r="HDL15" s="233"/>
      <c r="HDM15" s="233"/>
      <c r="HDN15" s="233"/>
      <c r="HDO15" s="233"/>
      <c r="HDP15" s="233"/>
      <c r="HDQ15" s="233"/>
      <c r="HDR15" s="233"/>
      <c r="HDS15" s="233"/>
      <c r="HDT15" s="233"/>
      <c r="HDU15" s="233"/>
      <c r="HDV15" s="233"/>
      <c r="HDW15" s="233"/>
      <c r="HDX15" s="233"/>
      <c r="HDY15" s="233"/>
      <c r="HDZ15" s="233"/>
      <c r="HEA15" s="233"/>
      <c r="HEB15" s="233"/>
      <c r="HEC15" s="233"/>
      <c r="HED15" s="233"/>
      <c r="HEE15" s="233"/>
      <c r="HEF15" s="233"/>
      <c r="HEG15" s="233"/>
      <c r="HEH15" s="233"/>
      <c r="HEI15" s="233"/>
      <c r="HEJ15" s="233"/>
      <c r="HEK15" s="233"/>
      <c r="HEL15" s="233"/>
      <c r="HEM15" s="233"/>
      <c r="HEN15" s="233"/>
      <c r="HEO15" s="233"/>
      <c r="HEP15" s="233"/>
      <c r="HEQ15" s="233"/>
      <c r="HER15" s="233"/>
      <c r="HES15" s="233"/>
      <c r="HET15" s="233"/>
      <c r="HEU15" s="233"/>
      <c r="HEV15" s="233"/>
      <c r="HEW15" s="233"/>
      <c r="HEX15" s="233"/>
      <c r="HEY15" s="233"/>
      <c r="HEZ15" s="233"/>
      <c r="HFA15" s="233"/>
      <c r="HFB15" s="233"/>
      <c r="HFC15" s="233"/>
      <c r="HFD15" s="233"/>
      <c r="HFE15" s="233"/>
      <c r="HFF15" s="233"/>
      <c r="HFG15" s="233"/>
      <c r="HFH15" s="233"/>
      <c r="HFI15" s="233"/>
      <c r="HFJ15" s="233"/>
      <c r="HFK15" s="233"/>
      <c r="HFL15" s="233"/>
      <c r="HFM15" s="233"/>
      <c r="HFN15" s="233"/>
      <c r="HFO15" s="233"/>
      <c r="HFP15" s="233"/>
      <c r="HFQ15" s="233"/>
      <c r="HFR15" s="233"/>
      <c r="HFS15" s="233"/>
      <c r="HFT15" s="233"/>
      <c r="HFU15" s="233"/>
      <c r="HFV15" s="233"/>
      <c r="HFW15" s="233"/>
      <c r="HFX15" s="233"/>
      <c r="HFY15" s="233"/>
      <c r="HFZ15" s="233"/>
      <c r="HGA15" s="233"/>
      <c r="HGB15" s="233"/>
      <c r="HGC15" s="233"/>
      <c r="HGD15" s="233"/>
      <c r="HGE15" s="233"/>
      <c r="HGF15" s="233"/>
      <c r="HGG15" s="233"/>
      <c r="HGH15" s="233"/>
      <c r="HGI15" s="233"/>
      <c r="HGJ15" s="233"/>
      <c r="HGK15" s="233"/>
      <c r="HGL15" s="233"/>
      <c r="HGM15" s="233"/>
      <c r="HGN15" s="233"/>
      <c r="HGO15" s="233"/>
      <c r="HGP15" s="233"/>
      <c r="HGQ15" s="233"/>
      <c r="HGR15" s="233"/>
      <c r="HGS15" s="233"/>
      <c r="HGT15" s="233"/>
      <c r="HGU15" s="233"/>
      <c r="HGV15" s="233"/>
      <c r="HGW15" s="233"/>
      <c r="HGX15" s="233"/>
      <c r="HGY15" s="233"/>
      <c r="HGZ15" s="233"/>
      <c r="HHA15" s="233"/>
      <c r="HHB15" s="233"/>
      <c r="HHC15" s="233"/>
      <c r="HHD15" s="233"/>
      <c r="HHE15" s="233"/>
      <c r="HHF15" s="233"/>
      <c r="HHG15" s="233"/>
      <c r="HHH15" s="233"/>
      <c r="HHI15" s="233"/>
      <c r="HHJ15" s="233"/>
      <c r="HHK15" s="233"/>
      <c r="HHL15" s="233"/>
      <c r="HHM15" s="233"/>
      <c r="HHN15" s="233"/>
      <c r="HHO15" s="233"/>
      <c r="HHP15" s="233"/>
      <c r="HHQ15" s="233"/>
      <c r="HHR15" s="233"/>
      <c r="HHS15" s="233"/>
      <c r="HHT15" s="233"/>
      <c r="HHU15" s="233"/>
      <c r="HHV15" s="233"/>
      <c r="HHW15" s="233"/>
      <c r="HHX15" s="233"/>
      <c r="HHY15" s="233"/>
      <c r="HHZ15" s="233"/>
      <c r="HIA15" s="233"/>
      <c r="HIB15" s="233"/>
      <c r="HIC15" s="233"/>
      <c r="HID15" s="233"/>
      <c r="HIE15" s="233"/>
      <c r="HIF15" s="233"/>
      <c r="HIG15" s="233"/>
      <c r="HIH15" s="233"/>
      <c r="HII15" s="233"/>
      <c r="HIJ15" s="233"/>
      <c r="HIK15" s="233"/>
      <c r="HIL15" s="233"/>
      <c r="HIM15" s="233"/>
      <c r="HIN15" s="233"/>
      <c r="HIO15" s="233"/>
      <c r="HIP15" s="233"/>
      <c r="HIQ15" s="233"/>
      <c r="HIR15" s="233"/>
      <c r="HIS15" s="233"/>
      <c r="HIT15" s="233"/>
      <c r="HIU15" s="233"/>
      <c r="HIV15" s="233"/>
      <c r="HIW15" s="233"/>
      <c r="HIX15" s="233"/>
      <c r="HIY15" s="233"/>
      <c r="HIZ15" s="233"/>
      <c r="HJA15" s="233"/>
      <c r="HJB15" s="233"/>
      <c r="HJC15" s="233"/>
      <c r="HJD15" s="233"/>
      <c r="HJE15" s="233"/>
      <c r="HJF15" s="233"/>
      <c r="HJG15" s="233"/>
      <c r="HJH15" s="233"/>
      <c r="HJI15" s="233"/>
      <c r="HJJ15" s="233"/>
      <c r="HJK15" s="233"/>
      <c r="HJL15" s="233"/>
      <c r="HJM15" s="233"/>
      <c r="HJN15" s="233"/>
      <c r="HJO15" s="233"/>
      <c r="HJP15" s="233"/>
      <c r="HJQ15" s="233"/>
      <c r="HJR15" s="233"/>
      <c r="HJS15" s="233"/>
      <c r="HJT15" s="233"/>
      <c r="HJU15" s="233"/>
      <c r="HJV15" s="233"/>
      <c r="HJW15" s="233"/>
      <c r="HJX15" s="233"/>
      <c r="HJY15" s="233"/>
      <c r="HJZ15" s="233"/>
      <c r="HKA15" s="233"/>
      <c r="HKB15" s="233"/>
      <c r="HKC15" s="233"/>
      <c r="HKD15" s="233"/>
      <c r="HKE15" s="233"/>
      <c r="HKF15" s="233"/>
      <c r="HKG15" s="233"/>
      <c r="HKH15" s="233"/>
      <c r="HKI15" s="233"/>
      <c r="HKJ15" s="233"/>
      <c r="HKK15" s="233"/>
      <c r="HKL15" s="233"/>
      <c r="HKM15" s="233"/>
      <c r="HKN15" s="233"/>
      <c r="HKO15" s="233"/>
      <c r="HKP15" s="233"/>
      <c r="HKQ15" s="233"/>
      <c r="HKR15" s="233"/>
      <c r="HKS15" s="233"/>
      <c r="HKT15" s="233"/>
      <c r="HKU15" s="233"/>
      <c r="HKV15" s="233"/>
      <c r="HKW15" s="233"/>
      <c r="HKX15" s="233"/>
      <c r="HKY15" s="233"/>
      <c r="HKZ15" s="233"/>
      <c r="HLA15" s="233"/>
      <c r="HLB15" s="233"/>
      <c r="HLC15" s="233"/>
      <c r="HLD15" s="233"/>
      <c r="HLE15" s="233"/>
      <c r="HLF15" s="233"/>
      <c r="HLG15" s="233"/>
      <c r="HLH15" s="233"/>
      <c r="HLI15" s="233"/>
      <c r="HLJ15" s="233"/>
      <c r="HLK15" s="233"/>
      <c r="HLL15" s="233"/>
      <c r="HLM15" s="233"/>
      <c r="HLN15" s="233"/>
      <c r="HLO15" s="233"/>
      <c r="HLP15" s="233"/>
      <c r="HLQ15" s="233"/>
      <c r="HLR15" s="233"/>
      <c r="HLS15" s="233"/>
      <c r="HLT15" s="233"/>
      <c r="HLU15" s="233"/>
      <c r="HLV15" s="233"/>
      <c r="HLW15" s="233"/>
      <c r="HLX15" s="233"/>
      <c r="HLY15" s="233"/>
      <c r="HLZ15" s="233"/>
      <c r="HMA15" s="233"/>
      <c r="HMB15" s="233"/>
      <c r="HMC15" s="233"/>
      <c r="HMD15" s="233"/>
      <c r="HME15" s="233"/>
      <c r="HMF15" s="233"/>
      <c r="HMG15" s="233"/>
      <c r="HMH15" s="233"/>
      <c r="HMI15" s="233"/>
      <c r="HMJ15" s="233"/>
      <c r="HMK15" s="233"/>
      <c r="HML15" s="233"/>
      <c r="HMM15" s="233"/>
      <c r="HMN15" s="233"/>
      <c r="HMO15" s="233"/>
      <c r="HMP15" s="233"/>
      <c r="HMQ15" s="233"/>
      <c r="HMR15" s="233"/>
      <c r="HMS15" s="233"/>
      <c r="HMT15" s="233"/>
      <c r="HMU15" s="233"/>
      <c r="HMV15" s="233"/>
      <c r="HMW15" s="233"/>
      <c r="HMX15" s="233"/>
      <c r="HMY15" s="233"/>
      <c r="HMZ15" s="233"/>
      <c r="HNA15" s="233"/>
      <c r="HNB15" s="233"/>
      <c r="HNC15" s="233"/>
      <c r="HND15" s="233"/>
      <c r="HNE15" s="233"/>
      <c r="HNF15" s="233"/>
      <c r="HNG15" s="233"/>
      <c r="HNH15" s="233"/>
      <c r="HNI15" s="233"/>
      <c r="HNJ15" s="233"/>
      <c r="HNK15" s="233"/>
      <c r="HNL15" s="233"/>
      <c r="HNM15" s="233"/>
      <c r="HNN15" s="233"/>
      <c r="HNO15" s="233"/>
      <c r="HNP15" s="233"/>
      <c r="HNQ15" s="233"/>
      <c r="HNR15" s="233"/>
      <c r="HNS15" s="233"/>
      <c r="HNT15" s="233"/>
      <c r="HNU15" s="233"/>
      <c r="HNV15" s="233"/>
      <c r="HNW15" s="233"/>
      <c r="HNX15" s="233"/>
      <c r="HNY15" s="233"/>
      <c r="HNZ15" s="233"/>
      <c r="HOA15" s="233"/>
      <c r="HOB15" s="233"/>
      <c r="HOC15" s="233"/>
      <c r="HOD15" s="233"/>
      <c r="HOE15" s="233"/>
      <c r="HOF15" s="233"/>
      <c r="HOG15" s="233"/>
      <c r="HOH15" s="233"/>
      <c r="HOI15" s="233"/>
      <c r="HOJ15" s="233"/>
      <c r="HOK15" s="233"/>
      <c r="HOL15" s="233"/>
      <c r="HOM15" s="233"/>
      <c r="HON15" s="233"/>
      <c r="HOO15" s="233"/>
      <c r="HOP15" s="233"/>
      <c r="HOQ15" s="233"/>
      <c r="HOR15" s="233"/>
      <c r="HOS15" s="233"/>
      <c r="HOT15" s="233"/>
      <c r="HOU15" s="233"/>
      <c r="HOV15" s="233"/>
      <c r="HOW15" s="233"/>
      <c r="HOX15" s="233"/>
      <c r="HOY15" s="233"/>
      <c r="HOZ15" s="233"/>
      <c r="HPA15" s="233"/>
      <c r="HPB15" s="233"/>
      <c r="HPC15" s="233"/>
      <c r="HPD15" s="233"/>
      <c r="HPE15" s="233"/>
      <c r="HPF15" s="233"/>
      <c r="HPG15" s="233"/>
      <c r="HPH15" s="233"/>
      <c r="HPI15" s="233"/>
      <c r="HPJ15" s="233"/>
      <c r="HPK15" s="233"/>
      <c r="HPL15" s="233"/>
      <c r="HPM15" s="233"/>
      <c r="HPN15" s="233"/>
      <c r="HPO15" s="233"/>
      <c r="HPP15" s="233"/>
      <c r="HPQ15" s="233"/>
      <c r="HPR15" s="233"/>
      <c r="HPS15" s="233"/>
      <c r="HPT15" s="233"/>
      <c r="HPU15" s="233"/>
      <c r="HPV15" s="233"/>
      <c r="HPW15" s="233"/>
      <c r="HPX15" s="233"/>
      <c r="HPY15" s="233"/>
      <c r="HPZ15" s="233"/>
      <c r="HQA15" s="233"/>
      <c r="HQB15" s="233"/>
      <c r="HQC15" s="233"/>
      <c r="HQD15" s="233"/>
      <c r="HQE15" s="233"/>
      <c r="HQF15" s="233"/>
      <c r="HQG15" s="233"/>
      <c r="HQH15" s="233"/>
      <c r="HQI15" s="233"/>
      <c r="HQJ15" s="233"/>
      <c r="HQK15" s="233"/>
      <c r="HQL15" s="233"/>
      <c r="HQM15" s="233"/>
      <c r="HQN15" s="233"/>
      <c r="HQO15" s="233"/>
      <c r="HQP15" s="233"/>
      <c r="HQQ15" s="233"/>
      <c r="HQR15" s="233"/>
      <c r="HQS15" s="233"/>
      <c r="HQT15" s="233"/>
      <c r="HQU15" s="233"/>
      <c r="HQV15" s="233"/>
      <c r="HQW15" s="233"/>
      <c r="HQX15" s="233"/>
      <c r="HQY15" s="233"/>
      <c r="HQZ15" s="233"/>
      <c r="HRA15" s="233"/>
      <c r="HRB15" s="233"/>
      <c r="HRC15" s="233"/>
      <c r="HRD15" s="233"/>
      <c r="HRE15" s="233"/>
      <c r="HRF15" s="233"/>
      <c r="HRG15" s="233"/>
      <c r="HRH15" s="233"/>
      <c r="HRI15" s="233"/>
      <c r="HRJ15" s="233"/>
      <c r="HRK15" s="233"/>
      <c r="HRL15" s="233"/>
      <c r="HRM15" s="233"/>
      <c r="HRN15" s="233"/>
      <c r="HRO15" s="233"/>
      <c r="HRP15" s="233"/>
      <c r="HRQ15" s="233"/>
      <c r="HRR15" s="233"/>
      <c r="HRS15" s="233"/>
      <c r="HRT15" s="233"/>
      <c r="HRU15" s="233"/>
      <c r="HRV15" s="233"/>
      <c r="HRW15" s="233"/>
      <c r="HRX15" s="233"/>
      <c r="HRY15" s="233"/>
      <c r="HRZ15" s="233"/>
      <c r="HSA15" s="233"/>
      <c r="HSB15" s="233"/>
      <c r="HSC15" s="233"/>
      <c r="HSD15" s="233"/>
      <c r="HSE15" s="233"/>
      <c r="HSF15" s="233"/>
      <c r="HSG15" s="233"/>
      <c r="HSH15" s="233"/>
      <c r="HSI15" s="233"/>
      <c r="HSJ15" s="233"/>
      <c r="HSK15" s="233"/>
      <c r="HSL15" s="233"/>
      <c r="HSM15" s="233"/>
      <c r="HSN15" s="233"/>
      <c r="HSO15" s="233"/>
      <c r="HSP15" s="233"/>
      <c r="HSQ15" s="233"/>
      <c r="HSR15" s="233"/>
      <c r="HSS15" s="233"/>
      <c r="HST15" s="233"/>
      <c r="HSU15" s="233"/>
      <c r="HSV15" s="233"/>
      <c r="HSW15" s="233"/>
      <c r="HSX15" s="233"/>
      <c r="HSY15" s="233"/>
      <c r="HSZ15" s="233"/>
      <c r="HTA15" s="233"/>
      <c r="HTB15" s="233"/>
      <c r="HTC15" s="233"/>
      <c r="HTD15" s="233"/>
      <c r="HTE15" s="233"/>
      <c r="HTF15" s="233"/>
      <c r="HTG15" s="233"/>
      <c r="HTH15" s="233"/>
      <c r="HTI15" s="233"/>
      <c r="HTJ15" s="233"/>
      <c r="HTK15" s="233"/>
      <c r="HTL15" s="233"/>
      <c r="HTM15" s="233"/>
      <c r="HTN15" s="233"/>
      <c r="HTO15" s="233"/>
      <c r="HTP15" s="233"/>
      <c r="HTQ15" s="233"/>
      <c r="HTR15" s="233"/>
      <c r="HTS15" s="233"/>
      <c r="HTT15" s="233"/>
      <c r="HTU15" s="233"/>
      <c r="HTV15" s="233"/>
      <c r="HTW15" s="233"/>
      <c r="HTX15" s="233"/>
      <c r="HTY15" s="233"/>
      <c r="HTZ15" s="233"/>
      <c r="HUA15" s="233"/>
      <c r="HUB15" s="233"/>
      <c r="HUC15" s="233"/>
      <c r="HUD15" s="233"/>
      <c r="HUE15" s="233"/>
      <c r="HUF15" s="233"/>
      <c r="HUG15" s="233"/>
      <c r="HUH15" s="233"/>
      <c r="HUI15" s="233"/>
      <c r="HUJ15" s="233"/>
      <c r="HUK15" s="233"/>
      <c r="HUL15" s="233"/>
      <c r="HUM15" s="233"/>
      <c r="HUN15" s="233"/>
      <c r="HUO15" s="233"/>
      <c r="HUP15" s="233"/>
      <c r="HUQ15" s="233"/>
      <c r="HUR15" s="233"/>
      <c r="HUS15" s="233"/>
      <c r="HUT15" s="233"/>
      <c r="HUU15" s="233"/>
      <c r="HUV15" s="233"/>
      <c r="HUW15" s="233"/>
      <c r="HUX15" s="233"/>
      <c r="HUY15" s="233"/>
      <c r="HUZ15" s="233"/>
      <c r="HVA15" s="233"/>
      <c r="HVB15" s="233"/>
      <c r="HVC15" s="233"/>
      <c r="HVD15" s="233"/>
      <c r="HVE15" s="233"/>
      <c r="HVF15" s="233"/>
      <c r="HVG15" s="233"/>
      <c r="HVH15" s="233"/>
      <c r="HVI15" s="233"/>
      <c r="HVJ15" s="233"/>
      <c r="HVK15" s="233"/>
      <c r="HVL15" s="233"/>
      <c r="HVM15" s="233"/>
      <c r="HVN15" s="233"/>
      <c r="HVO15" s="233"/>
      <c r="HVP15" s="233"/>
      <c r="HVQ15" s="233"/>
      <c r="HVR15" s="233"/>
      <c r="HVS15" s="233"/>
      <c r="HVT15" s="233"/>
      <c r="HVU15" s="233"/>
      <c r="HVV15" s="233"/>
      <c r="HVW15" s="233"/>
      <c r="HVX15" s="233"/>
      <c r="HVY15" s="233"/>
      <c r="HVZ15" s="233"/>
      <c r="HWA15" s="233"/>
      <c r="HWB15" s="233"/>
      <c r="HWC15" s="233"/>
      <c r="HWD15" s="233"/>
      <c r="HWE15" s="233"/>
      <c r="HWF15" s="233"/>
      <c r="HWG15" s="233"/>
      <c r="HWH15" s="233"/>
      <c r="HWI15" s="233"/>
      <c r="HWJ15" s="233"/>
      <c r="HWK15" s="233"/>
      <c r="HWL15" s="233"/>
      <c r="HWM15" s="233"/>
      <c r="HWN15" s="233"/>
      <c r="HWO15" s="233"/>
      <c r="HWP15" s="233"/>
      <c r="HWQ15" s="233"/>
      <c r="HWR15" s="233"/>
      <c r="HWS15" s="233"/>
      <c r="HWT15" s="233"/>
      <c r="HWU15" s="233"/>
      <c r="HWV15" s="233"/>
      <c r="HWW15" s="233"/>
      <c r="HWX15" s="233"/>
      <c r="HWY15" s="233"/>
      <c r="HWZ15" s="233"/>
      <c r="HXA15" s="233"/>
      <c r="HXB15" s="233"/>
      <c r="HXC15" s="233"/>
      <c r="HXD15" s="233"/>
      <c r="HXE15" s="233"/>
      <c r="HXF15" s="233"/>
      <c r="HXG15" s="233"/>
      <c r="HXH15" s="233"/>
      <c r="HXI15" s="233"/>
      <c r="HXJ15" s="233"/>
      <c r="HXK15" s="233"/>
      <c r="HXL15" s="233"/>
      <c r="HXM15" s="233"/>
      <c r="HXN15" s="233"/>
      <c r="HXO15" s="233"/>
      <c r="HXP15" s="233"/>
      <c r="HXQ15" s="233"/>
      <c r="HXR15" s="233"/>
      <c r="HXS15" s="233"/>
      <c r="HXT15" s="233"/>
      <c r="HXU15" s="233"/>
      <c r="HXV15" s="233"/>
      <c r="HXW15" s="233"/>
      <c r="HXX15" s="233"/>
      <c r="HXY15" s="233"/>
      <c r="HXZ15" s="233"/>
      <c r="HYA15" s="233"/>
      <c r="HYB15" s="233"/>
      <c r="HYC15" s="233"/>
      <c r="HYD15" s="233"/>
      <c r="HYE15" s="233"/>
      <c r="HYF15" s="233"/>
      <c r="HYG15" s="233"/>
      <c r="HYH15" s="233"/>
      <c r="HYI15" s="233"/>
      <c r="HYJ15" s="233"/>
      <c r="HYK15" s="233"/>
      <c r="HYL15" s="233"/>
      <c r="HYM15" s="233"/>
      <c r="HYN15" s="233"/>
      <c r="HYO15" s="233"/>
      <c r="HYP15" s="233"/>
      <c r="HYQ15" s="233"/>
      <c r="HYR15" s="233"/>
      <c r="HYS15" s="233"/>
      <c r="HYT15" s="233"/>
      <c r="HYU15" s="233"/>
      <c r="HYV15" s="233"/>
      <c r="HYW15" s="233"/>
      <c r="HYX15" s="233"/>
      <c r="HYY15" s="233"/>
      <c r="HYZ15" s="233"/>
      <c r="HZA15" s="233"/>
      <c r="HZB15" s="233"/>
      <c r="HZC15" s="233"/>
      <c r="HZD15" s="233"/>
      <c r="HZE15" s="233"/>
      <c r="HZF15" s="233"/>
      <c r="HZG15" s="233"/>
      <c r="HZH15" s="233"/>
      <c r="HZI15" s="233"/>
      <c r="HZJ15" s="233"/>
      <c r="HZK15" s="233"/>
      <c r="HZL15" s="233"/>
      <c r="HZM15" s="233"/>
      <c r="HZN15" s="233"/>
      <c r="HZO15" s="233"/>
      <c r="HZP15" s="233"/>
      <c r="HZQ15" s="233"/>
      <c r="HZR15" s="233"/>
      <c r="HZS15" s="233"/>
      <c r="HZT15" s="233"/>
      <c r="HZU15" s="233"/>
      <c r="HZV15" s="233"/>
      <c r="HZW15" s="233"/>
      <c r="HZX15" s="233"/>
      <c r="HZY15" s="233"/>
      <c r="HZZ15" s="233"/>
      <c r="IAA15" s="233"/>
      <c r="IAB15" s="233"/>
      <c r="IAC15" s="233"/>
      <c r="IAD15" s="233"/>
      <c r="IAE15" s="233"/>
      <c r="IAF15" s="233"/>
      <c r="IAG15" s="233"/>
      <c r="IAH15" s="233"/>
      <c r="IAI15" s="233"/>
      <c r="IAJ15" s="233"/>
      <c r="IAK15" s="233"/>
      <c r="IAL15" s="233"/>
      <c r="IAM15" s="233"/>
      <c r="IAN15" s="233"/>
      <c r="IAO15" s="233"/>
      <c r="IAP15" s="233"/>
      <c r="IAQ15" s="233"/>
      <c r="IAR15" s="233"/>
      <c r="IAS15" s="233"/>
      <c r="IAT15" s="233"/>
      <c r="IAU15" s="233"/>
      <c r="IAV15" s="233"/>
      <c r="IAW15" s="233"/>
      <c r="IAX15" s="233"/>
      <c r="IAY15" s="233"/>
      <c r="IAZ15" s="233"/>
      <c r="IBA15" s="233"/>
      <c r="IBB15" s="233"/>
      <c r="IBC15" s="233"/>
      <c r="IBD15" s="233"/>
      <c r="IBE15" s="233"/>
      <c r="IBF15" s="233"/>
      <c r="IBG15" s="233"/>
      <c r="IBH15" s="233"/>
      <c r="IBI15" s="233"/>
      <c r="IBJ15" s="233"/>
      <c r="IBK15" s="233"/>
      <c r="IBL15" s="233"/>
      <c r="IBM15" s="233"/>
      <c r="IBN15" s="233"/>
      <c r="IBO15" s="233"/>
      <c r="IBP15" s="233"/>
      <c r="IBQ15" s="233"/>
      <c r="IBR15" s="233"/>
      <c r="IBS15" s="233"/>
      <c r="IBT15" s="233"/>
      <c r="IBU15" s="233"/>
      <c r="IBV15" s="233"/>
      <c r="IBW15" s="233"/>
      <c r="IBX15" s="233"/>
      <c r="IBY15" s="233"/>
      <c r="IBZ15" s="233"/>
      <c r="ICA15" s="233"/>
      <c r="ICB15" s="233"/>
      <c r="ICC15" s="233"/>
      <c r="ICD15" s="233"/>
      <c r="ICE15" s="233"/>
      <c r="ICF15" s="233"/>
      <c r="ICG15" s="233"/>
      <c r="ICH15" s="233"/>
      <c r="ICI15" s="233"/>
      <c r="ICJ15" s="233"/>
      <c r="ICK15" s="233"/>
      <c r="ICL15" s="233"/>
      <c r="ICM15" s="233"/>
      <c r="ICN15" s="233"/>
      <c r="ICO15" s="233"/>
      <c r="ICP15" s="233"/>
      <c r="ICQ15" s="233"/>
      <c r="ICR15" s="233"/>
      <c r="ICS15" s="233"/>
      <c r="ICT15" s="233"/>
      <c r="ICU15" s="233"/>
      <c r="ICV15" s="233"/>
      <c r="ICW15" s="233"/>
      <c r="ICX15" s="233"/>
      <c r="ICY15" s="233"/>
      <c r="ICZ15" s="233"/>
      <c r="IDA15" s="233"/>
      <c r="IDB15" s="233"/>
      <c r="IDC15" s="233"/>
      <c r="IDD15" s="233"/>
      <c r="IDE15" s="233"/>
      <c r="IDF15" s="233"/>
      <c r="IDG15" s="233"/>
      <c r="IDH15" s="233"/>
      <c r="IDI15" s="233"/>
      <c r="IDJ15" s="233"/>
      <c r="IDK15" s="233"/>
      <c r="IDL15" s="233"/>
      <c r="IDM15" s="233"/>
      <c r="IDN15" s="233"/>
      <c r="IDO15" s="233"/>
      <c r="IDP15" s="233"/>
      <c r="IDQ15" s="233"/>
      <c r="IDR15" s="233"/>
      <c r="IDS15" s="233"/>
      <c r="IDT15" s="233"/>
      <c r="IDU15" s="233"/>
      <c r="IDV15" s="233"/>
      <c r="IDW15" s="233"/>
      <c r="IDX15" s="233"/>
      <c r="IDY15" s="233"/>
      <c r="IDZ15" s="233"/>
      <c r="IEA15" s="233"/>
      <c r="IEB15" s="233"/>
      <c r="IEC15" s="233"/>
      <c r="IED15" s="233"/>
      <c r="IEE15" s="233"/>
      <c r="IEF15" s="233"/>
      <c r="IEG15" s="233"/>
      <c r="IEH15" s="233"/>
      <c r="IEI15" s="233"/>
      <c r="IEJ15" s="233"/>
      <c r="IEK15" s="233"/>
      <c r="IEL15" s="233"/>
      <c r="IEM15" s="233"/>
      <c r="IEN15" s="233"/>
      <c r="IEO15" s="233"/>
      <c r="IEP15" s="233"/>
      <c r="IEQ15" s="233"/>
      <c r="IER15" s="233"/>
      <c r="IES15" s="233"/>
      <c r="IET15" s="233"/>
      <c r="IEU15" s="233"/>
      <c r="IEV15" s="233"/>
      <c r="IEW15" s="233"/>
      <c r="IEX15" s="233"/>
      <c r="IEY15" s="233"/>
      <c r="IEZ15" s="233"/>
      <c r="IFA15" s="233"/>
      <c r="IFB15" s="233"/>
      <c r="IFC15" s="233"/>
      <c r="IFD15" s="233"/>
      <c r="IFE15" s="233"/>
      <c r="IFF15" s="233"/>
      <c r="IFG15" s="233"/>
      <c r="IFH15" s="233"/>
      <c r="IFI15" s="233"/>
      <c r="IFJ15" s="233"/>
      <c r="IFK15" s="233"/>
      <c r="IFL15" s="233"/>
      <c r="IFM15" s="233"/>
      <c r="IFN15" s="233"/>
      <c r="IFO15" s="233"/>
      <c r="IFP15" s="233"/>
      <c r="IFQ15" s="233"/>
      <c r="IFR15" s="233"/>
      <c r="IFS15" s="233"/>
      <c r="IFT15" s="233"/>
      <c r="IFU15" s="233"/>
      <c r="IFV15" s="233"/>
      <c r="IFW15" s="233"/>
      <c r="IFX15" s="233"/>
      <c r="IFY15" s="233"/>
      <c r="IFZ15" s="233"/>
      <c r="IGA15" s="233"/>
      <c r="IGB15" s="233"/>
      <c r="IGC15" s="233"/>
      <c r="IGD15" s="233"/>
      <c r="IGE15" s="233"/>
      <c r="IGF15" s="233"/>
      <c r="IGG15" s="233"/>
      <c r="IGH15" s="233"/>
      <c r="IGI15" s="233"/>
      <c r="IGJ15" s="233"/>
      <c r="IGK15" s="233"/>
      <c r="IGL15" s="233"/>
      <c r="IGM15" s="233"/>
      <c r="IGN15" s="233"/>
      <c r="IGO15" s="233"/>
      <c r="IGP15" s="233"/>
      <c r="IGQ15" s="233"/>
      <c r="IGR15" s="233"/>
      <c r="IGS15" s="233"/>
      <c r="IGT15" s="233"/>
      <c r="IGU15" s="233"/>
      <c r="IGV15" s="233"/>
      <c r="IGW15" s="233"/>
      <c r="IGX15" s="233"/>
      <c r="IGY15" s="233"/>
      <c r="IGZ15" s="233"/>
      <c r="IHA15" s="233"/>
      <c r="IHB15" s="233"/>
      <c r="IHC15" s="233"/>
      <c r="IHD15" s="233"/>
      <c r="IHE15" s="233"/>
      <c r="IHF15" s="233"/>
      <c r="IHG15" s="233"/>
      <c r="IHH15" s="233"/>
      <c r="IHI15" s="233"/>
      <c r="IHJ15" s="233"/>
      <c r="IHK15" s="233"/>
      <c r="IHL15" s="233"/>
      <c r="IHM15" s="233"/>
      <c r="IHN15" s="233"/>
      <c r="IHO15" s="233"/>
      <c r="IHP15" s="233"/>
      <c r="IHQ15" s="233"/>
      <c r="IHR15" s="233"/>
      <c r="IHS15" s="233"/>
      <c r="IHT15" s="233"/>
      <c r="IHU15" s="233"/>
      <c r="IHV15" s="233"/>
      <c r="IHW15" s="233"/>
      <c r="IHX15" s="233"/>
      <c r="IHY15" s="233"/>
      <c r="IHZ15" s="233"/>
      <c r="IIA15" s="233"/>
      <c r="IIB15" s="233"/>
      <c r="IIC15" s="233"/>
      <c r="IID15" s="233"/>
      <c r="IIE15" s="233"/>
      <c r="IIF15" s="233"/>
      <c r="IIG15" s="233"/>
      <c r="IIH15" s="233"/>
      <c r="III15" s="233"/>
      <c r="IIJ15" s="233"/>
      <c r="IIK15" s="233"/>
      <c r="IIL15" s="233"/>
      <c r="IIM15" s="233"/>
      <c r="IIN15" s="233"/>
      <c r="IIO15" s="233"/>
      <c r="IIP15" s="233"/>
      <c r="IIQ15" s="233"/>
      <c r="IIR15" s="233"/>
      <c r="IIS15" s="233"/>
      <c r="IIT15" s="233"/>
      <c r="IIU15" s="233"/>
      <c r="IIV15" s="233"/>
      <c r="IIW15" s="233"/>
      <c r="IIX15" s="233"/>
      <c r="IIY15" s="233"/>
      <c r="IIZ15" s="233"/>
      <c r="IJA15" s="233"/>
      <c r="IJB15" s="233"/>
      <c r="IJC15" s="233"/>
      <c r="IJD15" s="233"/>
      <c r="IJE15" s="233"/>
      <c r="IJF15" s="233"/>
      <c r="IJG15" s="233"/>
      <c r="IJH15" s="233"/>
      <c r="IJI15" s="233"/>
      <c r="IJJ15" s="233"/>
      <c r="IJK15" s="233"/>
      <c r="IJL15" s="233"/>
      <c r="IJM15" s="233"/>
      <c r="IJN15" s="233"/>
      <c r="IJO15" s="233"/>
      <c r="IJP15" s="233"/>
      <c r="IJQ15" s="233"/>
      <c r="IJR15" s="233"/>
      <c r="IJS15" s="233"/>
      <c r="IJT15" s="233"/>
      <c r="IJU15" s="233"/>
      <c r="IJV15" s="233"/>
      <c r="IJW15" s="233"/>
      <c r="IJX15" s="233"/>
      <c r="IJY15" s="233"/>
      <c r="IJZ15" s="233"/>
      <c r="IKA15" s="233"/>
      <c r="IKB15" s="233"/>
      <c r="IKC15" s="233"/>
      <c r="IKD15" s="233"/>
      <c r="IKE15" s="233"/>
      <c r="IKF15" s="233"/>
      <c r="IKG15" s="233"/>
      <c r="IKH15" s="233"/>
      <c r="IKI15" s="233"/>
      <c r="IKJ15" s="233"/>
      <c r="IKK15" s="233"/>
      <c r="IKL15" s="233"/>
      <c r="IKM15" s="233"/>
      <c r="IKN15" s="233"/>
      <c r="IKO15" s="233"/>
      <c r="IKP15" s="233"/>
      <c r="IKQ15" s="233"/>
      <c r="IKR15" s="233"/>
      <c r="IKS15" s="233"/>
      <c r="IKT15" s="233"/>
      <c r="IKU15" s="233"/>
      <c r="IKV15" s="233"/>
      <c r="IKW15" s="233"/>
      <c r="IKX15" s="233"/>
      <c r="IKY15" s="233"/>
      <c r="IKZ15" s="233"/>
      <c r="ILA15" s="233"/>
      <c r="ILB15" s="233"/>
      <c r="ILC15" s="233"/>
      <c r="ILD15" s="233"/>
      <c r="ILE15" s="233"/>
      <c r="ILF15" s="233"/>
      <c r="ILG15" s="233"/>
      <c r="ILH15" s="233"/>
      <c r="ILI15" s="233"/>
      <c r="ILJ15" s="233"/>
      <c r="ILK15" s="233"/>
      <c r="ILL15" s="233"/>
      <c r="ILM15" s="233"/>
      <c r="ILN15" s="233"/>
      <c r="ILO15" s="233"/>
      <c r="ILP15" s="233"/>
      <c r="ILQ15" s="233"/>
      <c r="ILR15" s="233"/>
      <c r="ILS15" s="233"/>
      <c r="ILT15" s="233"/>
      <c r="ILU15" s="233"/>
      <c r="ILV15" s="233"/>
      <c r="ILW15" s="233"/>
      <c r="ILX15" s="233"/>
      <c r="ILY15" s="233"/>
      <c r="ILZ15" s="233"/>
      <c r="IMA15" s="233"/>
      <c r="IMB15" s="233"/>
      <c r="IMC15" s="233"/>
      <c r="IMD15" s="233"/>
      <c r="IME15" s="233"/>
      <c r="IMF15" s="233"/>
      <c r="IMG15" s="233"/>
      <c r="IMH15" s="233"/>
      <c r="IMI15" s="233"/>
      <c r="IMJ15" s="233"/>
      <c r="IMK15" s="233"/>
      <c r="IML15" s="233"/>
      <c r="IMM15" s="233"/>
      <c r="IMN15" s="233"/>
      <c r="IMO15" s="233"/>
      <c r="IMP15" s="233"/>
      <c r="IMQ15" s="233"/>
      <c r="IMR15" s="233"/>
      <c r="IMS15" s="233"/>
      <c r="IMT15" s="233"/>
      <c r="IMU15" s="233"/>
      <c r="IMV15" s="233"/>
      <c r="IMW15" s="233"/>
      <c r="IMX15" s="233"/>
      <c r="IMY15" s="233"/>
      <c r="IMZ15" s="233"/>
      <c r="INA15" s="233"/>
      <c r="INB15" s="233"/>
      <c r="INC15" s="233"/>
      <c r="IND15" s="233"/>
      <c r="INE15" s="233"/>
      <c r="INF15" s="233"/>
      <c r="ING15" s="233"/>
      <c r="INH15" s="233"/>
      <c r="INI15" s="233"/>
      <c r="INJ15" s="233"/>
      <c r="INK15" s="233"/>
      <c r="INL15" s="233"/>
      <c r="INM15" s="233"/>
      <c r="INN15" s="233"/>
      <c r="INO15" s="233"/>
      <c r="INP15" s="233"/>
      <c r="INQ15" s="233"/>
      <c r="INR15" s="233"/>
      <c r="INS15" s="233"/>
      <c r="INT15" s="233"/>
      <c r="INU15" s="233"/>
      <c r="INV15" s="233"/>
      <c r="INW15" s="233"/>
      <c r="INX15" s="233"/>
      <c r="INY15" s="233"/>
      <c r="INZ15" s="233"/>
      <c r="IOA15" s="233"/>
      <c r="IOB15" s="233"/>
      <c r="IOC15" s="233"/>
      <c r="IOD15" s="233"/>
      <c r="IOE15" s="233"/>
      <c r="IOF15" s="233"/>
      <c r="IOG15" s="233"/>
      <c r="IOH15" s="233"/>
      <c r="IOI15" s="233"/>
      <c r="IOJ15" s="233"/>
      <c r="IOK15" s="233"/>
      <c r="IOL15" s="233"/>
      <c r="IOM15" s="233"/>
      <c r="ION15" s="233"/>
      <c r="IOO15" s="233"/>
      <c r="IOP15" s="233"/>
      <c r="IOQ15" s="233"/>
      <c r="IOR15" s="233"/>
      <c r="IOS15" s="233"/>
      <c r="IOT15" s="233"/>
      <c r="IOU15" s="233"/>
      <c r="IOV15" s="233"/>
      <c r="IOW15" s="233"/>
      <c r="IOX15" s="233"/>
      <c r="IOY15" s="233"/>
      <c r="IOZ15" s="233"/>
      <c r="IPA15" s="233"/>
      <c r="IPB15" s="233"/>
      <c r="IPC15" s="233"/>
      <c r="IPD15" s="233"/>
      <c r="IPE15" s="233"/>
      <c r="IPF15" s="233"/>
      <c r="IPG15" s="233"/>
      <c r="IPH15" s="233"/>
      <c r="IPI15" s="233"/>
      <c r="IPJ15" s="233"/>
      <c r="IPK15" s="233"/>
      <c r="IPL15" s="233"/>
      <c r="IPM15" s="233"/>
      <c r="IPN15" s="233"/>
      <c r="IPO15" s="233"/>
      <c r="IPP15" s="233"/>
      <c r="IPQ15" s="233"/>
      <c r="IPR15" s="233"/>
      <c r="IPS15" s="233"/>
      <c r="IPT15" s="233"/>
      <c r="IPU15" s="233"/>
      <c r="IPV15" s="233"/>
      <c r="IPW15" s="233"/>
      <c r="IPX15" s="233"/>
      <c r="IPY15" s="233"/>
      <c r="IPZ15" s="233"/>
      <c r="IQA15" s="233"/>
      <c r="IQB15" s="233"/>
      <c r="IQC15" s="233"/>
      <c r="IQD15" s="233"/>
      <c r="IQE15" s="233"/>
      <c r="IQF15" s="233"/>
      <c r="IQG15" s="233"/>
      <c r="IQH15" s="233"/>
      <c r="IQI15" s="233"/>
      <c r="IQJ15" s="233"/>
      <c r="IQK15" s="233"/>
      <c r="IQL15" s="233"/>
      <c r="IQM15" s="233"/>
      <c r="IQN15" s="233"/>
      <c r="IQO15" s="233"/>
      <c r="IQP15" s="233"/>
      <c r="IQQ15" s="233"/>
      <c r="IQR15" s="233"/>
      <c r="IQS15" s="233"/>
      <c r="IQT15" s="233"/>
      <c r="IQU15" s="233"/>
      <c r="IQV15" s="233"/>
      <c r="IQW15" s="233"/>
      <c r="IQX15" s="233"/>
      <c r="IQY15" s="233"/>
      <c r="IQZ15" s="233"/>
      <c r="IRA15" s="233"/>
      <c r="IRB15" s="233"/>
      <c r="IRC15" s="233"/>
      <c r="IRD15" s="233"/>
      <c r="IRE15" s="233"/>
      <c r="IRF15" s="233"/>
      <c r="IRG15" s="233"/>
      <c r="IRH15" s="233"/>
      <c r="IRI15" s="233"/>
      <c r="IRJ15" s="233"/>
      <c r="IRK15" s="233"/>
      <c r="IRL15" s="233"/>
      <c r="IRM15" s="233"/>
      <c r="IRN15" s="233"/>
      <c r="IRO15" s="233"/>
      <c r="IRP15" s="233"/>
      <c r="IRQ15" s="233"/>
      <c r="IRR15" s="233"/>
      <c r="IRS15" s="233"/>
      <c r="IRT15" s="233"/>
      <c r="IRU15" s="233"/>
      <c r="IRV15" s="233"/>
      <c r="IRW15" s="233"/>
      <c r="IRX15" s="233"/>
      <c r="IRY15" s="233"/>
      <c r="IRZ15" s="233"/>
      <c r="ISA15" s="233"/>
      <c r="ISB15" s="233"/>
      <c r="ISC15" s="233"/>
      <c r="ISD15" s="233"/>
      <c r="ISE15" s="233"/>
      <c r="ISF15" s="233"/>
      <c r="ISG15" s="233"/>
      <c r="ISH15" s="233"/>
      <c r="ISI15" s="233"/>
      <c r="ISJ15" s="233"/>
      <c r="ISK15" s="233"/>
      <c r="ISL15" s="233"/>
      <c r="ISM15" s="233"/>
      <c r="ISN15" s="233"/>
      <c r="ISO15" s="233"/>
      <c r="ISP15" s="233"/>
      <c r="ISQ15" s="233"/>
      <c r="ISR15" s="233"/>
      <c r="ISS15" s="233"/>
      <c r="IST15" s="233"/>
      <c r="ISU15" s="233"/>
      <c r="ISV15" s="233"/>
      <c r="ISW15" s="233"/>
      <c r="ISX15" s="233"/>
      <c r="ISY15" s="233"/>
      <c r="ISZ15" s="233"/>
      <c r="ITA15" s="233"/>
      <c r="ITB15" s="233"/>
      <c r="ITC15" s="233"/>
      <c r="ITD15" s="233"/>
      <c r="ITE15" s="233"/>
      <c r="ITF15" s="233"/>
      <c r="ITG15" s="233"/>
      <c r="ITH15" s="233"/>
      <c r="ITI15" s="233"/>
      <c r="ITJ15" s="233"/>
      <c r="ITK15" s="233"/>
      <c r="ITL15" s="233"/>
      <c r="ITM15" s="233"/>
      <c r="ITN15" s="233"/>
      <c r="ITO15" s="233"/>
      <c r="ITP15" s="233"/>
      <c r="ITQ15" s="233"/>
      <c r="ITR15" s="233"/>
      <c r="ITS15" s="233"/>
      <c r="ITT15" s="233"/>
      <c r="ITU15" s="233"/>
      <c r="ITV15" s="233"/>
      <c r="ITW15" s="233"/>
      <c r="ITX15" s="233"/>
      <c r="ITY15" s="233"/>
      <c r="ITZ15" s="233"/>
      <c r="IUA15" s="233"/>
      <c r="IUB15" s="233"/>
      <c r="IUC15" s="233"/>
      <c r="IUD15" s="233"/>
      <c r="IUE15" s="233"/>
      <c r="IUF15" s="233"/>
      <c r="IUG15" s="233"/>
      <c r="IUH15" s="233"/>
      <c r="IUI15" s="233"/>
      <c r="IUJ15" s="233"/>
      <c r="IUK15" s="233"/>
      <c r="IUL15" s="233"/>
      <c r="IUM15" s="233"/>
      <c r="IUN15" s="233"/>
      <c r="IUO15" s="233"/>
      <c r="IUP15" s="233"/>
      <c r="IUQ15" s="233"/>
      <c r="IUR15" s="233"/>
      <c r="IUS15" s="233"/>
      <c r="IUT15" s="233"/>
      <c r="IUU15" s="233"/>
      <c r="IUV15" s="233"/>
      <c r="IUW15" s="233"/>
      <c r="IUX15" s="233"/>
      <c r="IUY15" s="233"/>
      <c r="IUZ15" s="233"/>
      <c r="IVA15" s="233"/>
      <c r="IVB15" s="233"/>
      <c r="IVC15" s="233"/>
      <c r="IVD15" s="233"/>
      <c r="IVE15" s="233"/>
      <c r="IVF15" s="233"/>
      <c r="IVG15" s="233"/>
      <c r="IVH15" s="233"/>
      <c r="IVI15" s="233"/>
      <c r="IVJ15" s="233"/>
      <c r="IVK15" s="233"/>
      <c r="IVL15" s="233"/>
      <c r="IVM15" s="233"/>
      <c r="IVN15" s="233"/>
      <c r="IVO15" s="233"/>
      <c r="IVP15" s="233"/>
      <c r="IVQ15" s="233"/>
      <c r="IVR15" s="233"/>
      <c r="IVS15" s="233"/>
      <c r="IVT15" s="233"/>
      <c r="IVU15" s="233"/>
      <c r="IVV15" s="233"/>
      <c r="IVW15" s="233"/>
      <c r="IVX15" s="233"/>
      <c r="IVY15" s="233"/>
      <c r="IVZ15" s="233"/>
      <c r="IWA15" s="233"/>
      <c r="IWB15" s="233"/>
      <c r="IWC15" s="233"/>
      <c r="IWD15" s="233"/>
      <c r="IWE15" s="233"/>
      <c r="IWF15" s="233"/>
      <c r="IWG15" s="233"/>
      <c r="IWH15" s="233"/>
      <c r="IWI15" s="233"/>
      <c r="IWJ15" s="233"/>
      <c r="IWK15" s="233"/>
      <c r="IWL15" s="233"/>
      <c r="IWM15" s="233"/>
      <c r="IWN15" s="233"/>
      <c r="IWO15" s="233"/>
      <c r="IWP15" s="233"/>
      <c r="IWQ15" s="233"/>
      <c r="IWR15" s="233"/>
      <c r="IWS15" s="233"/>
      <c r="IWT15" s="233"/>
      <c r="IWU15" s="233"/>
      <c r="IWV15" s="233"/>
      <c r="IWW15" s="233"/>
      <c r="IWX15" s="233"/>
      <c r="IWY15" s="233"/>
      <c r="IWZ15" s="233"/>
      <c r="IXA15" s="233"/>
      <c r="IXB15" s="233"/>
      <c r="IXC15" s="233"/>
      <c r="IXD15" s="233"/>
      <c r="IXE15" s="233"/>
      <c r="IXF15" s="233"/>
      <c r="IXG15" s="233"/>
      <c r="IXH15" s="233"/>
      <c r="IXI15" s="233"/>
      <c r="IXJ15" s="233"/>
      <c r="IXK15" s="233"/>
      <c r="IXL15" s="233"/>
      <c r="IXM15" s="233"/>
      <c r="IXN15" s="233"/>
      <c r="IXO15" s="233"/>
      <c r="IXP15" s="233"/>
      <c r="IXQ15" s="233"/>
      <c r="IXR15" s="233"/>
      <c r="IXS15" s="233"/>
      <c r="IXT15" s="233"/>
      <c r="IXU15" s="233"/>
      <c r="IXV15" s="233"/>
      <c r="IXW15" s="233"/>
      <c r="IXX15" s="233"/>
      <c r="IXY15" s="233"/>
      <c r="IXZ15" s="233"/>
      <c r="IYA15" s="233"/>
      <c r="IYB15" s="233"/>
      <c r="IYC15" s="233"/>
      <c r="IYD15" s="233"/>
      <c r="IYE15" s="233"/>
      <c r="IYF15" s="233"/>
      <c r="IYG15" s="233"/>
      <c r="IYH15" s="233"/>
      <c r="IYI15" s="233"/>
      <c r="IYJ15" s="233"/>
      <c r="IYK15" s="233"/>
      <c r="IYL15" s="233"/>
      <c r="IYM15" s="233"/>
      <c r="IYN15" s="233"/>
      <c r="IYO15" s="233"/>
      <c r="IYP15" s="233"/>
      <c r="IYQ15" s="233"/>
      <c r="IYR15" s="233"/>
      <c r="IYS15" s="233"/>
      <c r="IYT15" s="233"/>
      <c r="IYU15" s="233"/>
      <c r="IYV15" s="233"/>
      <c r="IYW15" s="233"/>
      <c r="IYX15" s="233"/>
      <c r="IYY15" s="233"/>
      <c r="IYZ15" s="233"/>
      <c r="IZA15" s="233"/>
      <c r="IZB15" s="233"/>
      <c r="IZC15" s="233"/>
      <c r="IZD15" s="233"/>
      <c r="IZE15" s="233"/>
      <c r="IZF15" s="233"/>
      <c r="IZG15" s="233"/>
      <c r="IZH15" s="233"/>
      <c r="IZI15" s="233"/>
      <c r="IZJ15" s="233"/>
      <c r="IZK15" s="233"/>
      <c r="IZL15" s="233"/>
      <c r="IZM15" s="233"/>
      <c r="IZN15" s="233"/>
      <c r="IZO15" s="233"/>
      <c r="IZP15" s="233"/>
      <c r="IZQ15" s="233"/>
      <c r="IZR15" s="233"/>
      <c r="IZS15" s="233"/>
      <c r="IZT15" s="233"/>
      <c r="IZU15" s="233"/>
      <c r="IZV15" s="233"/>
      <c r="IZW15" s="233"/>
      <c r="IZX15" s="233"/>
      <c r="IZY15" s="233"/>
      <c r="IZZ15" s="233"/>
      <c r="JAA15" s="233"/>
      <c r="JAB15" s="233"/>
      <c r="JAC15" s="233"/>
      <c r="JAD15" s="233"/>
      <c r="JAE15" s="233"/>
      <c r="JAF15" s="233"/>
      <c r="JAG15" s="233"/>
      <c r="JAH15" s="233"/>
      <c r="JAI15" s="233"/>
      <c r="JAJ15" s="233"/>
      <c r="JAK15" s="233"/>
      <c r="JAL15" s="233"/>
      <c r="JAM15" s="233"/>
      <c r="JAN15" s="233"/>
      <c r="JAO15" s="233"/>
      <c r="JAP15" s="233"/>
      <c r="JAQ15" s="233"/>
      <c r="JAR15" s="233"/>
      <c r="JAS15" s="233"/>
      <c r="JAT15" s="233"/>
      <c r="JAU15" s="233"/>
      <c r="JAV15" s="233"/>
      <c r="JAW15" s="233"/>
      <c r="JAX15" s="233"/>
      <c r="JAY15" s="233"/>
      <c r="JAZ15" s="233"/>
      <c r="JBA15" s="233"/>
      <c r="JBB15" s="233"/>
      <c r="JBC15" s="233"/>
      <c r="JBD15" s="233"/>
      <c r="JBE15" s="233"/>
      <c r="JBF15" s="233"/>
      <c r="JBG15" s="233"/>
      <c r="JBH15" s="233"/>
      <c r="JBI15" s="233"/>
      <c r="JBJ15" s="233"/>
      <c r="JBK15" s="233"/>
      <c r="JBL15" s="233"/>
      <c r="JBM15" s="233"/>
      <c r="JBN15" s="233"/>
      <c r="JBO15" s="233"/>
      <c r="JBP15" s="233"/>
      <c r="JBQ15" s="233"/>
      <c r="JBR15" s="233"/>
      <c r="JBS15" s="233"/>
      <c r="JBT15" s="233"/>
      <c r="JBU15" s="233"/>
      <c r="JBV15" s="233"/>
      <c r="JBW15" s="233"/>
      <c r="JBX15" s="233"/>
      <c r="JBY15" s="233"/>
      <c r="JBZ15" s="233"/>
      <c r="JCA15" s="233"/>
      <c r="JCB15" s="233"/>
      <c r="JCC15" s="233"/>
      <c r="JCD15" s="233"/>
      <c r="JCE15" s="233"/>
      <c r="JCF15" s="233"/>
      <c r="JCG15" s="233"/>
      <c r="JCH15" s="233"/>
      <c r="JCI15" s="233"/>
      <c r="JCJ15" s="233"/>
      <c r="JCK15" s="233"/>
      <c r="JCL15" s="233"/>
      <c r="JCM15" s="233"/>
      <c r="JCN15" s="233"/>
      <c r="JCO15" s="233"/>
      <c r="JCP15" s="233"/>
      <c r="JCQ15" s="233"/>
      <c r="JCR15" s="233"/>
      <c r="JCS15" s="233"/>
      <c r="JCT15" s="233"/>
      <c r="JCU15" s="233"/>
      <c r="JCV15" s="233"/>
      <c r="JCW15" s="233"/>
      <c r="JCX15" s="233"/>
      <c r="JCY15" s="233"/>
      <c r="JCZ15" s="233"/>
      <c r="JDA15" s="233"/>
      <c r="JDB15" s="233"/>
      <c r="JDC15" s="233"/>
      <c r="JDD15" s="233"/>
      <c r="JDE15" s="233"/>
      <c r="JDF15" s="233"/>
      <c r="JDG15" s="233"/>
      <c r="JDH15" s="233"/>
      <c r="JDI15" s="233"/>
      <c r="JDJ15" s="233"/>
      <c r="JDK15" s="233"/>
      <c r="JDL15" s="233"/>
      <c r="JDM15" s="233"/>
      <c r="JDN15" s="233"/>
      <c r="JDO15" s="233"/>
      <c r="JDP15" s="233"/>
      <c r="JDQ15" s="233"/>
      <c r="JDR15" s="233"/>
      <c r="JDS15" s="233"/>
      <c r="JDT15" s="233"/>
      <c r="JDU15" s="233"/>
      <c r="JDV15" s="233"/>
      <c r="JDW15" s="233"/>
      <c r="JDX15" s="233"/>
      <c r="JDY15" s="233"/>
      <c r="JDZ15" s="233"/>
      <c r="JEA15" s="233"/>
      <c r="JEB15" s="233"/>
      <c r="JEC15" s="233"/>
      <c r="JED15" s="233"/>
      <c r="JEE15" s="233"/>
      <c r="JEF15" s="233"/>
      <c r="JEG15" s="233"/>
      <c r="JEH15" s="233"/>
      <c r="JEI15" s="233"/>
      <c r="JEJ15" s="233"/>
      <c r="JEK15" s="233"/>
      <c r="JEL15" s="233"/>
      <c r="JEM15" s="233"/>
      <c r="JEN15" s="233"/>
      <c r="JEO15" s="233"/>
      <c r="JEP15" s="233"/>
      <c r="JEQ15" s="233"/>
      <c r="JER15" s="233"/>
      <c r="JES15" s="233"/>
      <c r="JET15" s="233"/>
      <c r="JEU15" s="233"/>
      <c r="JEV15" s="233"/>
      <c r="JEW15" s="233"/>
      <c r="JEX15" s="233"/>
      <c r="JEY15" s="233"/>
      <c r="JEZ15" s="233"/>
      <c r="JFA15" s="233"/>
      <c r="JFB15" s="233"/>
      <c r="JFC15" s="233"/>
      <c r="JFD15" s="233"/>
      <c r="JFE15" s="233"/>
      <c r="JFF15" s="233"/>
      <c r="JFG15" s="233"/>
      <c r="JFH15" s="233"/>
      <c r="JFI15" s="233"/>
      <c r="JFJ15" s="233"/>
      <c r="JFK15" s="233"/>
      <c r="JFL15" s="233"/>
      <c r="JFM15" s="233"/>
      <c r="JFN15" s="233"/>
      <c r="JFO15" s="233"/>
      <c r="JFP15" s="233"/>
      <c r="JFQ15" s="233"/>
      <c r="JFR15" s="233"/>
      <c r="JFS15" s="233"/>
      <c r="JFT15" s="233"/>
      <c r="JFU15" s="233"/>
      <c r="JFV15" s="233"/>
      <c r="JFW15" s="233"/>
      <c r="JFX15" s="233"/>
      <c r="JFY15" s="233"/>
      <c r="JFZ15" s="233"/>
      <c r="JGA15" s="233"/>
      <c r="JGB15" s="233"/>
      <c r="JGC15" s="233"/>
      <c r="JGD15" s="233"/>
      <c r="JGE15" s="233"/>
      <c r="JGF15" s="233"/>
      <c r="JGG15" s="233"/>
      <c r="JGH15" s="233"/>
      <c r="JGI15" s="233"/>
      <c r="JGJ15" s="233"/>
      <c r="JGK15" s="233"/>
      <c r="JGL15" s="233"/>
      <c r="JGM15" s="233"/>
      <c r="JGN15" s="233"/>
      <c r="JGO15" s="233"/>
      <c r="JGP15" s="233"/>
      <c r="JGQ15" s="233"/>
      <c r="JGR15" s="233"/>
      <c r="JGS15" s="233"/>
      <c r="JGT15" s="233"/>
      <c r="JGU15" s="233"/>
      <c r="JGV15" s="233"/>
      <c r="JGW15" s="233"/>
      <c r="JGX15" s="233"/>
      <c r="JGY15" s="233"/>
      <c r="JGZ15" s="233"/>
      <c r="JHA15" s="233"/>
      <c r="JHB15" s="233"/>
      <c r="JHC15" s="233"/>
      <c r="JHD15" s="233"/>
      <c r="JHE15" s="233"/>
      <c r="JHF15" s="233"/>
      <c r="JHG15" s="233"/>
      <c r="JHH15" s="233"/>
      <c r="JHI15" s="233"/>
      <c r="JHJ15" s="233"/>
      <c r="JHK15" s="233"/>
      <c r="JHL15" s="233"/>
      <c r="JHM15" s="233"/>
      <c r="JHN15" s="233"/>
      <c r="JHO15" s="233"/>
      <c r="JHP15" s="233"/>
      <c r="JHQ15" s="233"/>
      <c r="JHR15" s="233"/>
      <c r="JHS15" s="233"/>
      <c r="JHT15" s="233"/>
      <c r="JHU15" s="233"/>
      <c r="JHV15" s="233"/>
      <c r="JHW15" s="233"/>
      <c r="JHX15" s="233"/>
      <c r="JHY15" s="233"/>
      <c r="JHZ15" s="233"/>
      <c r="JIA15" s="233"/>
      <c r="JIB15" s="233"/>
      <c r="JIC15" s="233"/>
      <c r="JID15" s="233"/>
      <c r="JIE15" s="233"/>
      <c r="JIF15" s="233"/>
      <c r="JIG15" s="233"/>
      <c r="JIH15" s="233"/>
      <c r="JII15" s="233"/>
      <c r="JIJ15" s="233"/>
      <c r="JIK15" s="233"/>
      <c r="JIL15" s="233"/>
      <c r="JIM15" s="233"/>
      <c r="JIN15" s="233"/>
      <c r="JIO15" s="233"/>
      <c r="JIP15" s="233"/>
      <c r="JIQ15" s="233"/>
      <c r="JIR15" s="233"/>
      <c r="JIS15" s="233"/>
      <c r="JIT15" s="233"/>
      <c r="JIU15" s="233"/>
      <c r="JIV15" s="233"/>
      <c r="JIW15" s="233"/>
      <c r="JIX15" s="233"/>
      <c r="JIY15" s="233"/>
      <c r="JIZ15" s="233"/>
      <c r="JJA15" s="233"/>
      <c r="JJB15" s="233"/>
      <c r="JJC15" s="233"/>
      <c r="JJD15" s="233"/>
      <c r="JJE15" s="233"/>
      <c r="JJF15" s="233"/>
      <c r="JJG15" s="233"/>
      <c r="JJH15" s="233"/>
      <c r="JJI15" s="233"/>
      <c r="JJJ15" s="233"/>
      <c r="JJK15" s="233"/>
      <c r="JJL15" s="233"/>
      <c r="JJM15" s="233"/>
      <c r="JJN15" s="233"/>
      <c r="JJO15" s="233"/>
      <c r="JJP15" s="233"/>
      <c r="JJQ15" s="233"/>
      <c r="JJR15" s="233"/>
      <c r="JJS15" s="233"/>
      <c r="JJT15" s="233"/>
      <c r="JJU15" s="233"/>
      <c r="JJV15" s="233"/>
      <c r="JJW15" s="233"/>
      <c r="JJX15" s="233"/>
      <c r="JJY15" s="233"/>
      <c r="JJZ15" s="233"/>
      <c r="JKA15" s="233"/>
      <c r="JKB15" s="233"/>
      <c r="JKC15" s="233"/>
      <c r="JKD15" s="233"/>
      <c r="JKE15" s="233"/>
      <c r="JKF15" s="233"/>
      <c r="JKG15" s="233"/>
      <c r="JKH15" s="233"/>
      <c r="JKI15" s="233"/>
      <c r="JKJ15" s="233"/>
      <c r="JKK15" s="233"/>
      <c r="JKL15" s="233"/>
      <c r="JKM15" s="233"/>
      <c r="JKN15" s="233"/>
      <c r="JKO15" s="233"/>
      <c r="JKP15" s="233"/>
      <c r="JKQ15" s="233"/>
      <c r="JKR15" s="233"/>
      <c r="JKS15" s="233"/>
      <c r="JKT15" s="233"/>
      <c r="JKU15" s="233"/>
      <c r="JKV15" s="233"/>
      <c r="JKW15" s="233"/>
      <c r="JKX15" s="233"/>
      <c r="JKY15" s="233"/>
      <c r="JKZ15" s="233"/>
      <c r="JLA15" s="233"/>
      <c r="JLB15" s="233"/>
      <c r="JLC15" s="233"/>
      <c r="JLD15" s="233"/>
      <c r="JLE15" s="233"/>
      <c r="JLF15" s="233"/>
      <c r="JLG15" s="233"/>
      <c r="JLH15" s="233"/>
      <c r="JLI15" s="233"/>
      <c r="JLJ15" s="233"/>
      <c r="JLK15" s="233"/>
      <c r="JLL15" s="233"/>
      <c r="JLM15" s="233"/>
      <c r="JLN15" s="233"/>
      <c r="JLO15" s="233"/>
      <c r="JLP15" s="233"/>
      <c r="JLQ15" s="233"/>
      <c r="JLR15" s="233"/>
      <c r="JLS15" s="233"/>
      <c r="JLT15" s="233"/>
      <c r="JLU15" s="233"/>
      <c r="JLV15" s="233"/>
      <c r="JLW15" s="233"/>
      <c r="JLX15" s="233"/>
      <c r="JLY15" s="233"/>
      <c r="JLZ15" s="233"/>
      <c r="JMA15" s="233"/>
      <c r="JMB15" s="233"/>
      <c r="JMC15" s="233"/>
      <c r="JMD15" s="233"/>
      <c r="JME15" s="233"/>
      <c r="JMF15" s="233"/>
      <c r="JMG15" s="233"/>
      <c r="JMH15" s="233"/>
      <c r="JMI15" s="233"/>
      <c r="JMJ15" s="233"/>
      <c r="JMK15" s="233"/>
      <c r="JML15" s="233"/>
      <c r="JMM15" s="233"/>
      <c r="JMN15" s="233"/>
      <c r="JMO15" s="233"/>
      <c r="JMP15" s="233"/>
      <c r="JMQ15" s="233"/>
      <c r="JMR15" s="233"/>
      <c r="JMS15" s="233"/>
      <c r="JMT15" s="233"/>
      <c r="JMU15" s="233"/>
      <c r="JMV15" s="233"/>
      <c r="JMW15" s="233"/>
      <c r="JMX15" s="233"/>
      <c r="JMY15" s="233"/>
      <c r="JMZ15" s="233"/>
      <c r="JNA15" s="233"/>
      <c r="JNB15" s="233"/>
      <c r="JNC15" s="233"/>
      <c r="JND15" s="233"/>
      <c r="JNE15" s="233"/>
      <c r="JNF15" s="233"/>
      <c r="JNG15" s="233"/>
      <c r="JNH15" s="233"/>
      <c r="JNI15" s="233"/>
      <c r="JNJ15" s="233"/>
      <c r="JNK15" s="233"/>
      <c r="JNL15" s="233"/>
      <c r="JNM15" s="233"/>
      <c r="JNN15" s="233"/>
      <c r="JNO15" s="233"/>
      <c r="JNP15" s="233"/>
      <c r="JNQ15" s="233"/>
      <c r="JNR15" s="233"/>
      <c r="JNS15" s="233"/>
      <c r="JNT15" s="233"/>
      <c r="JNU15" s="233"/>
      <c r="JNV15" s="233"/>
      <c r="JNW15" s="233"/>
      <c r="JNX15" s="233"/>
      <c r="JNY15" s="233"/>
      <c r="JNZ15" s="233"/>
      <c r="JOA15" s="233"/>
      <c r="JOB15" s="233"/>
      <c r="JOC15" s="233"/>
      <c r="JOD15" s="233"/>
      <c r="JOE15" s="233"/>
      <c r="JOF15" s="233"/>
      <c r="JOG15" s="233"/>
      <c r="JOH15" s="233"/>
      <c r="JOI15" s="233"/>
      <c r="JOJ15" s="233"/>
      <c r="JOK15" s="233"/>
      <c r="JOL15" s="233"/>
      <c r="JOM15" s="233"/>
      <c r="JON15" s="233"/>
      <c r="JOO15" s="233"/>
      <c r="JOP15" s="233"/>
      <c r="JOQ15" s="233"/>
      <c r="JOR15" s="233"/>
      <c r="JOS15" s="233"/>
      <c r="JOT15" s="233"/>
      <c r="JOU15" s="233"/>
      <c r="JOV15" s="233"/>
      <c r="JOW15" s="233"/>
      <c r="JOX15" s="233"/>
      <c r="JOY15" s="233"/>
      <c r="JOZ15" s="233"/>
      <c r="JPA15" s="233"/>
      <c r="JPB15" s="233"/>
      <c r="JPC15" s="233"/>
      <c r="JPD15" s="233"/>
      <c r="JPE15" s="233"/>
      <c r="JPF15" s="233"/>
      <c r="JPG15" s="233"/>
      <c r="JPH15" s="233"/>
      <c r="JPI15" s="233"/>
      <c r="JPJ15" s="233"/>
      <c r="JPK15" s="233"/>
      <c r="JPL15" s="233"/>
      <c r="JPM15" s="233"/>
      <c r="JPN15" s="233"/>
      <c r="JPO15" s="233"/>
      <c r="JPP15" s="233"/>
      <c r="JPQ15" s="233"/>
      <c r="JPR15" s="233"/>
      <c r="JPS15" s="233"/>
      <c r="JPT15" s="233"/>
      <c r="JPU15" s="233"/>
      <c r="JPV15" s="233"/>
      <c r="JPW15" s="233"/>
      <c r="JPX15" s="233"/>
      <c r="JPY15" s="233"/>
      <c r="JPZ15" s="233"/>
      <c r="JQA15" s="233"/>
      <c r="JQB15" s="233"/>
      <c r="JQC15" s="233"/>
      <c r="JQD15" s="233"/>
      <c r="JQE15" s="233"/>
      <c r="JQF15" s="233"/>
      <c r="JQG15" s="233"/>
      <c r="JQH15" s="233"/>
      <c r="JQI15" s="233"/>
      <c r="JQJ15" s="233"/>
      <c r="JQK15" s="233"/>
      <c r="JQL15" s="233"/>
      <c r="JQM15" s="233"/>
      <c r="JQN15" s="233"/>
      <c r="JQO15" s="233"/>
      <c r="JQP15" s="233"/>
      <c r="JQQ15" s="233"/>
      <c r="JQR15" s="233"/>
      <c r="JQS15" s="233"/>
      <c r="JQT15" s="233"/>
      <c r="JQU15" s="233"/>
      <c r="JQV15" s="233"/>
      <c r="JQW15" s="233"/>
      <c r="JQX15" s="233"/>
      <c r="JQY15" s="233"/>
      <c r="JQZ15" s="233"/>
      <c r="JRA15" s="233"/>
      <c r="JRB15" s="233"/>
      <c r="JRC15" s="233"/>
      <c r="JRD15" s="233"/>
      <c r="JRE15" s="233"/>
      <c r="JRF15" s="233"/>
      <c r="JRG15" s="233"/>
      <c r="JRH15" s="233"/>
      <c r="JRI15" s="233"/>
      <c r="JRJ15" s="233"/>
      <c r="JRK15" s="233"/>
      <c r="JRL15" s="233"/>
      <c r="JRM15" s="233"/>
      <c r="JRN15" s="233"/>
      <c r="JRO15" s="233"/>
      <c r="JRP15" s="233"/>
      <c r="JRQ15" s="233"/>
      <c r="JRR15" s="233"/>
      <c r="JRS15" s="233"/>
      <c r="JRT15" s="233"/>
      <c r="JRU15" s="233"/>
      <c r="JRV15" s="233"/>
      <c r="JRW15" s="233"/>
      <c r="JRX15" s="233"/>
      <c r="JRY15" s="233"/>
      <c r="JRZ15" s="233"/>
      <c r="JSA15" s="233"/>
      <c r="JSB15" s="233"/>
      <c r="JSC15" s="233"/>
      <c r="JSD15" s="233"/>
      <c r="JSE15" s="233"/>
      <c r="JSF15" s="233"/>
      <c r="JSG15" s="233"/>
      <c r="JSH15" s="233"/>
      <c r="JSI15" s="233"/>
      <c r="JSJ15" s="233"/>
      <c r="JSK15" s="233"/>
      <c r="JSL15" s="233"/>
      <c r="JSM15" s="233"/>
      <c r="JSN15" s="233"/>
      <c r="JSO15" s="233"/>
      <c r="JSP15" s="233"/>
      <c r="JSQ15" s="233"/>
      <c r="JSR15" s="233"/>
      <c r="JSS15" s="233"/>
      <c r="JST15" s="233"/>
      <c r="JSU15" s="233"/>
      <c r="JSV15" s="233"/>
      <c r="JSW15" s="233"/>
      <c r="JSX15" s="233"/>
      <c r="JSY15" s="233"/>
      <c r="JSZ15" s="233"/>
      <c r="JTA15" s="233"/>
      <c r="JTB15" s="233"/>
      <c r="JTC15" s="233"/>
      <c r="JTD15" s="233"/>
      <c r="JTE15" s="233"/>
      <c r="JTF15" s="233"/>
      <c r="JTG15" s="233"/>
      <c r="JTH15" s="233"/>
      <c r="JTI15" s="233"/>
      <c r="JTJ15" s="233"/>
      <c r="JTK15" s="233"/>
      <c r="JTL15" s="233"/>
      <c r="JTM15" s="233"/>
      <c r="JTN15" s="233"/>
      <c r="JTO15" s="233"/>
      <c r="JTP15" s="233"/>
      <c r="JTQ15" s="233"/>
      <c r="JTR15" s="233"/>
      <c r="JTS15" s="233"/>
      <c r="JTT15" s="233"/>
      <c r="JTU15" s="233"/>
      <c r="JTV15" s="233"/>
      <c r="JTW15" s="233"/>
      <c r="JTX15" s="233"/>
      <c r="JTY15" s="233"/>
      <c r="JTZ15" s="233"/>
      <c r="JUA15" s="233"/>
      <c r="JUB15" s="233"/>
      <c r="JUC15" s="233"/>
      <c r="JUD15" s="233"/>
      <c r="JUE15" s="233"/>
      <c r="JUF15" s="233"/>
      <c r="JUG15" s="233"/>
      <c r="JUH15" s="233"/>
      <c r="JUI15" s="233"/>
      <c r="JUJ15" s="233"/>
      <c r="JUK15" s="233"/>
      <c r="JUL15" s="233"/>
      <c r="JUM15" s="233"/>
      <c r="JUN15" s="233"/>
      <c r="JUO15" s="233"/>
      <c r="JUP15" s="233"/>
      <c r="JUQ15" s="233"/>
      <c r="JUR15" s="233"/>
      <c r="JUS15" s="233"/>
      <c r="JUT15" s="233"/>
      <c r="JUU15" s="233"/>
      <c r="JUV15" s="233"/>
      <c r="JUW15" s="233"/>
      <c r="JUX15" s="233"/>
      <c r="JUY15" s="233"/>
      <c r="JUZ15" s="233"/>
      <c r="JVA15" s="233"/>
      <c r="JVB15" s="233"/>
      <c r="JVC15" s="233"/>
      <c r="JVD15" s="233"/>
      <c r="JVE15" s="233"/>
      <c r="JVF15" s="233"/>
      <c r="JVG15" s="233"/>
      <c r="JVH15" s="233"/>
      <c r="JVI15" s="233"/>
      <c r="JVJ15" s="233"/>
      <c r="JVK15" s="233"/>
      <c r="JVL15" s="233"/>
      <c r="JVM15" s="233"/>
      <c r="JVN15" s="233"/>
      <c r="JVO15" s="233"/>
      <c r="JVP15" s="233"/>
      <c r="JVQ15" s="233"/>
      <c r="JVR15" s="233"/>
      <c r="JVS15" s="233"/>
      <c r="JVT15" s="233"/>
      <c r="JVU15" s="233"/>
      <c r="JVV15" s="233"/>
      <c r="JVW15" s="233"/>
      <c r="JVX15" s="233"/>
      <c r="JVY15" s="233"/>
      <c r="JVZ15" s="233"/>
      <c r="JWA15" s="233"/>
      <c r="JWB15" s="233"/>
      <c r="JWC15" s="233"/>
      <c r="JWD15" s="233"/>
      <c r="JWE15" s="233"/>
      <c r="JWF15" s="233"/>
      <c r="JWG15" s="233"/>
      <c r="JWH15" s="233"/>
      <c r="JWI15" s="233"/>
      <c r="JWJ15" s="233"/>
      <c r="JWK15" s="233"/>
      <c r="JWL15" s="233"/>
      <c r="JWM15" s="233"/>
      <c r="JWN15" s="233"/>
      <c r="JWO15" s="233"/>
      <c r="JWP15" s="233"/>
      <c r="JWQ15" s="233"/>
      <c r="JWR15" s="233"/>
      <c r="JWS15" s="233"/>
      <c r="JWT15" s="233"/>
      <c r="JWU15" s="233"/>
      <c r="JWV15" s="233"/>
      <c r="JWW15" s="233"/>
      <c r="JWX15" s="233"/>
      <c r="JWY15" s="233"/>
      <c r="JWZ15" s="233"/>
      <c r="JXA15" s="233"/>
      <c r="JXB15" s="233"/>
      <c r="JXC15" s="233"/>
      <c r="JXD15" s="233"/>
      <c r="JXE15" s="233"/>
      <c r="JXF15" s="233"/>
      <c r="JXG15" s="233"/>
      <c r="JXH15" s="233"/>
      <c r="JXI15" s="233"/>
      <c r="JXJ15" s="233"/>
      <c r="JXK15" s="233"/>
      <c r="JXL15" s="233"/>
      <c r="JXM15" s="233"/>
      <c r="JXN15" s="233"/>
      <c r="JXO15" s="233"/>
      <c r="JXP15" s="233"/>
      <c r="JXQ15" s="233"/>
      <c r="JXR15" s="233"/>
      <c r="JXS15" s="233"/>
      <c r="JXT15" s="233"/>
      <c r="JXU15" s="233"/>
      <c r="JXV15" s="233"/>
      <c r="JXW15" s="233"/>
      <c r="JXX15" s="233"/>
      <c r="JXY15" s="233"/>
      <c r="JXZ15" s="233"/>
      <c r="JYA15" s="233"/>
      <c r="JYB15" s="233"/>
      <c r="JYC15" s="233"/>
      <c r="JYD15" s="233"/>
      <c r="JYE15" s="233"/>
      <c r="JYF15" s="233"/>
      <c r="JYG15" s="233"/>
      <c r="JYH15" s="233"/>
      <c r="JYI15" s="233"/>
      <c r="JYJ15" s="233"/>
      <c r="JYK15" s="233"/>
      <c r="JYL15" s="233"/>
      <c r="JYM15" s="233"/>
      <c r="JYN15" s="233"/>
      <c r="JYO15" s="233"/>
      <c r="JYP15" s="233"/>
      <c r="JYQ15" s="233"/>
      <c r="JYR15" s="233"/>
      <c r="JYS15" s="233"/>
      <c r="JYT15" s="233"/>
      <c r="JYU15" s="233"/>
      <c r="JYV15" s="233"/>
      <c r="JYW15" s="233"/>
      <c r="JYX15" s="233"/>
      <c r="JYY15" s="233"/>
      <c r="JYZ15" s="233"/>
      <c r="JZA15" s="233"/>
      <c r="JZB15" s="233"/>
      <c r="JZC15" s="233"/>
      <c r="JZD15" s="233"/>
      <c r="JZE15" s="233"/>
      <c r="JZF15" s="233"/>
      <c r="JZG15" s="233"/>
      <c r="JZH15" s="233"/>
      <c r="JZI15" s="233"/>
      <c r="JZJ15" s="233"/>
      <c r="JZK15" s="233"/>
      <c r="JZL15" s="233"/>
      <c r="JZM15" s="233"/>
      <c r="JZN15" s="233"/>
      <c r="JZO15" s="233"/>
      <c r="JZP15" s="233"/>
      <c r="JZQ15" s="233"/>
      <c r="JZR15" s="233"/>
      <c r="JZS15" s="233"/>
      <c r="JZT15" s="233"/>
      <c r="JZU15" s="233"/>
      <c r="JZV15" s="233"/>
      <c r="JZW15" s="233"/>
      <c r="JZX15" s="233"/>
      <c r="JZY15" s="233"/>
      <c r="JZZ15" s="233"/>
      <c r="KAA15" s="233"/>
      <c r="KAB15" s="233"/>
      <c r="KAC15" s="233"/>
      <c r="KAD15" s="233"/>
      <c r="KAE15" s="233"/>
      <c r="KAF15" s="233"/>
      <c r="KAG15" s="233"/>
      <c r="KAH15" s="233"/>
      <c r="KAI15" s="233"/>
      <c r="KAJ15" s="233"/>
      <c r="KAK15" s="233"/>
      <c r="KAL15" s="233"/>
      <c r="KAM15" s="233"/>
      <c r="KAN15" s="233"/>
      <c r="KAO15" s="233"/>
      <c r="KAP15" s="233"/>
      <c r="KAQ15" s="233"/>
      <c r="KAR15" s="233"/>
      <c r="KAS15" s="233"/>
      <c r="KAT15" s="233"/>
      <c r="KAU15" s="233"/>
      <c r="KAV15" s="233"/>
      <c r="KAW15" s="233"/>
      <c r="KAX15" s="233"/>
      <c r="KAY15" s="233"/>
      <c r="KAZ15" s="233"/>
      <c r="KBA15" s="233"/>
      <c r="KBB15" s="233"/>
      <c r="KBC15" s="233"/>
      <c r="KBD15" s="233"/>
      <c r="KBE15" s="233"/>
      <c r="KBF15" s="233"/>
      <c r="KBG15" s="233"/>
      <c r="KBH15" s="233"/>
      <c r="KBI15" s="233"/>
      <c r="KBJ15" s="233"/>
      <c r="KBK15" s="233"/>
      <c r="KBL15" s="233"/>
      <c r="KBM15" s="233"/>
      <c r="KBN15" s="233"/>
      <c r="KBO15" s="233"/>
      <c r="KBP15" s="233"/>
      <c r="KBQ15" s="233"/>
      <c r="KBR15" s="233"/>
      <c r="KBS15" s="233"/>
      <c r="KBT15" s="233"/>
      <c r="KBU15" s="233"/>
      <c r="KBV15" s="233"/>
      <c r="KBW15" s="233"/>
      <c r="KBX15" s="233"/>
      <c r="KBY15" s="233"/>
      <c r="KBZ15" s="233"/>
      <c r="KCA15" s="233"/>
      <c r="KCB15" s="233"/>
      <c r="KCC15" s="233"/>
      <c r="KCD15" s="233"/>
      <c r="KCE15" s="233"/>
      <c r="KCF15" s="233"/>
      <c r="KCG15" s="233"/>
      <c r="KCH15" s="233"/>
      <c r="KCI15" s="233"/>
      <c r="KCJ15" s="233"/>
      <c r="KCK15" s="233"/>
      <c r="KCL15" s="233"/>
      <c r="KCM15" s="233"/>
      <c r="KCN15" s="233"/>
      <c r="KCO15" s="233"/>
      <c r="KCP15" s="233"/>
      <c r="KCQ15" s="233"/>
      <c r="KCR15" s="233"/>
      <c r="KCS15" s="233"/>
      <c r="KCT15" s="233"/>
      <c r="KCU15" s="233"/>
      <c r="KCV15" s="233"/>
      <c r="KCW15" s="233"/>
      <c r="KCX15" s="233"/>
      <c r="KCY15" s="233"/>
      <c r="KCZ15" s="233"/>
      <c r="KDA15" s="233"/>
      <c r="KDB15" s="233"/>
      <c r="KDC15" s="233"/>
      <c r="KDD15" s="233"/>
      <c r="KDE15" s="233"/>
      <c r="KDF15" s="233"/>
      <c r="KDG15" s="233"/>
      <c r="KDH15" s="233"/>
      <c r="KDI15" s="233"/>
      <c r="KDJ15" s="233"/>
      <c r="KDK15" s="233"/>
      <c r="KDL15" s="233"/>
      <c r="KDM15" s="233"/>
      <c r="KDN15" s="233"/>
      <c r="KDO15" s="233"/>
      <c r="KDP15" s="233"/>
      <c r="KDQ15" s="233"/>
      <c r="KDR15" s="233"/>
      <c r="KDS15" s="233"/>
      <c r="KDT15" s="233"/>
      <c r="KDU15" s="233"/>
      <c r="KDV15" s="233"/>
      <c r="KDW15" s="233"/>
      <c r="KDX15" s="233"/>
      <c r="KDY15" s="233"/>
      <c r="KDZ15" s="233"/>
      <c r="KEA15" s="233"/>
      <c r="KEB15" s="233"/>
      <c r="KEC15" s="233"/>
      <c r="KED15" s="233"/>
      <c r="KEE15" s="233"/>
      <c r="KEF15" s="233"/>
      <c r="KEG15" s="233"/>
      <c r="KEH15" s="233"/>
      <c r="KEI15" s="233"/>
      <c r="KEJ15" s="233"/>
      <c r="KEK15" s="233"/>
      <c r="KEL15" s="233"/>
      <c r="KEM15" s="233"/>
      <c r="KEN15" s="233"/>
      <c r="KEO15" s="233"/>
      <c r="KEP15" s="233"/>
      <c r="KEQ15" s="233"/>
      <c r="KER15" s="233"/>
      <c r="KES15" s="233"/>
      <c r="KET15" s="233"/>
      <c r="KEU15" s="233"/>
      <c r="KEV15" s="233"/>
      <c r="KEW15" s="233"/>
      <c r="KEX15" s="233"/>
      <c r="KEY15" s="233"/>
      <c r="KEZ15" s="233"/>
      <c r="KFA15" s="233"/>
      <c r="KFB15" s="233"/>
      <c r="KFC15" s="233"/>
      <c r="KFD15" s="233"/>
      <c r="KFE15" s="233"/>
      <c r="KFF15" s="233"/>
      <c r="KFG15" s="233"/>
      <c r="KFH15" s="233"/>
      <c r="KFI15" s="233"/>
      <c r="KFJ15" s="233"/>
      <c r="KFK15" s="233"/>
      <c r="KFL15" s="233"/>
      <c r="KFM15" s="233"/>
      <c r="KFN15" s="233"/>
      <c r="KFO15" s="233"/>
      <c r="KFP15" s="233"/>
      <c r="KFQ15" s="233"/>
      <c r="KFR15" s="233"/>
      <c r="KFS15" s="233"/>
      <c r="KFT15" s="233"/>
      <c r="KFU15" s="233"/>
      <c r="KFV15" s="233"/>
      <c r="KFW15" s="233"/>
      <c r="KFX15" s="233"/>
      <c r="KFY15" s="233"/>
      <c r="KFZ15" s="233"/>
      <c r="KGA15" s="233"/>
      <c r="KGB15" s="233"/>
      <c r="KGC15" s="233"/>
      <c r="KGD15" s="233"/>
      <c r="KGE15" s="233"/>
      <c r="KGF15" s="233"/>
      <c r="KGG15" s="233"/>
      <c r="KGH15" s="233"/>
      <c r="KGI15" s="233"/>
      <c r="KGJ15" s="233"/>
      <c r="KGK15" s="233"/>
      <c r="KGL15" s="233"/>
      <c r="KGM15" s="233"/>
      <c r="KGN15" s="233"/>
      <c r="KGO15" s="233"/>
      <c r="KGP15" s="233"/>
      <c r="KGQ15" s="233"/>
      <c r="KGR15" s="233"/>
      <c r="KGS15" s="233"/>
      <c r="KGT15" s="233"/>
      <c r="KGU15" s="233"/>
      <c r="KGV15" s="233"/>
      <c r="KGW15" s="233"/>
      <c r="KGX15" s="233"/>
      <c r="KGY15" s="233"/>
      <c r="KGZ15" s="233"/>
      <c r="KHA15" s="233"/>
      <c r="KHB15" s="233"/>
      <c r="KHC15" s="233"/>
      <c r="KHD15" s="233"/>
      <c r="KHE15" s="233"/>
      <c r="KHF15" s="233"/>
      <c r="KHG15" s="233"/>
      <c r="KHH15" s="233"/>
      <c r="KHI15" s="233"/>
      <c r="KHJ15" s="233"/>
      <c r="KHK15" s="233"/>
      <c r="KHL15" s="233"/>
      <c r="KHM15" s="233"/>
      <c r="KHN15" s="233"/>
      <c r="KHO15" s="233"/>
      <c r="KHP15" s="233"/>
      <c r="KHQ15" s="233"/>
      <c r="KHR15" s="233"/>
      <c r="KHS15" s="233"/>
      <c r="KHT15" s="233"/>
      <c r="KHU15" s="233"/>
      <c r="KHV15" s="233"/>
      <c r="KHW15" s="233"/>
      <c r="KHX15" s="233"/>
      <c r="KHY15" s="233"/>
      <c r="KHZ15" s="233"/>
      <c r="KIA15" s="233"/>
      <c r="KIB15" s="233"/>
      <c r="KIC15" s="233"/>
      <c r="KID15" s="233"/>
      <c r="KIE15" s="233"/>
      <c r="KIF15" s="233"/>
      <c r="KIG15" s="233"/>
      <c r="KIH15" s="233"/>
      <c r="KII15" s="233"/>
      <c r="KIJ15" s="233"/>
      <c r="KIK15" s="233"/>
      <c r="KIL15" s="233"/>
      <c r="KIM15" s="233"/>
      <c r="KIN15" s="233"/>
      <c r="KIO15" s="233"/>
      <c r="KIP15" s="233"/>
      <c r="KIQ15" s="233"/>
      <c r="KIR15" s="233"/>
      <c r="KIS15" s="233"/>
      <c r="KIT15" s="233"/>
      <c r="KIU15" s="233"/>
      <c r="KIV15" s="233"/>
      <c r="KIW15" s="233"/>
      <c r="KIX15" s="233"/>
      <c r="KIY15" s="233"/>
      <c r="KIZ15" s="233"/>
      <c r="KJA15" s="233"/>
      <c r="KJB15" s="233"/>
      <c r="KJC15" s="233"/>
      <c r="KJD15" s="233"/>
      <c r="KJE15" s="233"/>
      <c r="KJF15" s="233"/>
      <c r="KJG15" s="233"/>
      <c r="KJH15" s="233"/>
      <c r="KJI15" s="233"/>
      <c r="KJJ15" s="233"/>
      <c r="KJK15" s="233"/>
      <c r="KJL15" s="233"/>
      <c r="KJM15" s="233"/>
      <c r="KJN15" s="233"/>
      <c r="KJO15" s="233"/>
      <c r="KJP15" s="233"/>
      <c r="KJQ15" s="233"/>
      <c r="KJR15" s="233"/>
      <c r="KJS15" s="233"/>
      <c r="KJT15" s="233"/>
      <c r="KJU15" s="233"/>
      <c r="KJV15" s="233"/>
      <c r="KJW15" s="233"/>
      <c r="KJX15" s="233"/>
      <c r="KJY15" s="233"/>
      <c r="KJZ15" s="233"/>
      <c r="KKA15" s="233"/>
      <c r="KKB15" s="233"/>
      <c r="KKC15" s="233"/>
      <c r="KKD15" s="233"/>
      <c r="KKE15" s="233"/>
      <c r="KKF15" s="233"/>
      <c r="KKG15" s="233"/>
      <c r="KKH15" s="233"/>
      <c r="KKI15" s="233"/>
      <c r="KKJ15" s="233"/>
      <c r="KKK15" s="233"/>
      <c r="KKL15" s="233"/>
      <c r="KKM15" s="233"/>
      <c r="KKN15" s="233"/>
      <c r="KKO15" s="233"/>
      <c r="KKP15" s="233"/>
      <c r="KKQ15" s="233"/>
      <c r="KKR15" s="233"/>
      <c r="KKS15" s="233"/>
      <c r="KKT15" s="233"/>
      <c r="KKU15" s="233"/>
      <c r="KKV15" s="233"/>
      <c r="KKW15" s="233"/>
      <c r="KKX15" s="233"/>
      <c r="KKY15" s="233"/>
      <c r="KKZ15" s="233"/>
      <c r="KLA15" s="233"/>
      <c r="KLB15" s="233"/>
      <c r="KLC15" s="233"/>
      <c r="KLD15" s="233"/>
      <c r="KLE15" s="233"/>
      <c r="KLF15" s="233"/>
      <c r="KLG15" s="233"/>
      <c r="KLH15" s="233"/>
      <c r="KLI15" s="233"/>
      <c r="KLJ15" s="233"/>
      <c r="KLK15" s="233"/>
      <c r="KLL15" s="233"/>
      <c r="KLM15" s="233"/>
      <c r="KLN15" s="233"/>
      <c r="KLO15" s="233"/>
      <c r="KLP15" s="233"/>
      <c r="KLQ15" s="233"/>
      <c r="KLR15" s="233"/>
      <c r="KLS15" s="233"/>
      <c r="KLT15" s="233"/>
      <c r="KLU15" s="233"/>
      <c r="KLV15" s="233"/>
      <c r="KLW15" s="233"/>
      <c r="KLX15" s="233"/>
      <c r="KLY15" s="233"/>
      <c r="KLZ15" s="233"/>
      <c r="KMA15" s="233"/>
      <c r="KMB15" s="233"/>
      <c r="KMC15" s="233"/>
      <c r="KMD15" s="233"/>
      <c r="KME15" s="233"/>
      <c r="KMF15" s="233"/>
      <c r="KMG15" s="233"/>
      <c r="KMH15" s="233"/>
      <c r="KMI15" s="233"/>
      <c r="KMJ15" s="233"/>
      <c r="KMK15" s="233"/>
      <c r="KML15" s="233"/>
      <c r="KMM15" s="233"/>
      <c r="KMN15" s="233"/>
      <c r="KMO15" s="233"/>
      <c r="KMP15" s="233"/>
      <c r="KMQ15" s="233"/>
      <c r="KMR15" s="233"/>
      <c r="KMS15" s="233"/>
      <c r="KMT15" s="233"/>
      <c r="KMU15" s="233"/>
      <c r="KMV15" s="233"/>
      <c r="KMW15" s="233"/>
      <c r="KMX15" s="233"/>
      <c r="KMY15" s="233"/>
      <c r="KMZ15" s="233"/>
      <c r="KNA15" s="233"/>
      <c r="KNB15" s="233"/>
      <c r="KNC15" s="233"/>
      <c r="KND15" s="233"/>
      <c r="KNE15" s="233"/>
      <c r="KNF15" s="233"/>
      <c r="KNG15" s="233"/>
      <c r="KNH15" s="233"/>
      <c r="KNI15" s="233"/>
      <c r="KNJ15" s="233"/>
      <c r="KNK15" s="233"/>
      <c r="KNL15" s="233"/>
      <c r="KNM15" s="233"/>
      <c r="KNN15" s="233"/>
      <c r="KNO15" s="233"/>
      <c r="KNP15" s="233"/>
      <c r="KNQ15" s="233"/>
      <c r="KNR15" s="233"/>
      <c r="KNS15" s="233"/>
      <c r="KNT15" s="233"/>
      <c r="KNU15" s="233"/>
      <c r="KNV15" s="233"/>
      <c r="KNW15" s="233"/>
      <c r="KNX15" s="233"/>
      <c r="KNY15" s="233"/>
      <c r="KNZ15" s="233"/>
      <c r="KOA15" s="233"/>
      <c r="KOB15" s="233"/>
      <c r="KOC15" s="233"/>
      <c r="KOD15" s="233"/>
      <c r="KOE15" s="233"/>
      <c r="KOF15" s="233"/>
      <c r="KOG15" s="233"/>
      <c r="KOH15" s="233"/>
      <c r="KOI15" s="233"/>
      <c r="KOJ15" s="233"/>
      <c r="KOK15" s="233"/>
      <c r="KOL15" s="233"/>
      <c r="KOM15" s="233"/>
      <c r="KON15" s="233"/>
      <c r="KOO15" s="233"/>
      <c r="KOP15" s="233"/>
      <c r="KOQ15" s="233"/>
      <c r="KOR15" s="233"/>
      <c r="KOS15" s="233"/>
      <c r="KOT15" s="233"/>
      <c r="KOU15" s="233"/>
      <c r="KOV15" s="233"/>
      <c r="KOW15" s="233"/>
      <c r="KOX15" s="233"/>
      <c r="KOY15" s="233"/>
      <c r="KOZ15" s="233"/>
      <c r="KPA15" s="233"/>
      <c r="KPB15" s="233"/>
      <c r="KPC15" s="233"/>
      <c r="KPD15" s="233"/>
      <c r="KPE15" s="233"/>
      <c r="KPF15" s="233"/>
      <c r="KPG15" s="233"/>
      <c r="KPH15" s="233"/>
      <c r="KPI15" s="233"/>
      <c r="KPJ15" s="233"/>
      <c r="KPK15" s="233"/>
      <c r="KPL15" s="233"/>
      <c r="KPM15" s="233"/>
      <c r="KPN15" s="233"/>
      <c r="KPO15" s="233"/>
      <c r="KPP15" s="233"/>
      <c r="KPQ15" s="233"/>
      <c r="KPR15" s="233"/>
      <c r="KPS15" s="233"/>
      <c r="KPT15" s="233"/>
      <c r="KPU15" s="233"/>
      <c r="KPV15" s="233"/>
      <c r="KPW15" s="233"/>
      <c r="KPX15" s="233"/>
      <c r="KPY15" s="233"/>
      <c r="KPZ15" s="233"/>
      <c r="KQA15" s="233"/>
      <c r="KQB15" s="233"/>
      <c r="KQC15" s="233"/>
      <c r="KQD15" s="233"/>
      <c r="KQE15" s="233"/>
      <c r="KQF15" s="233"/>
      <c r="KQG15" s="233"/>
      <c r="KQH15" s="233"/>
      <c r="KQI15" s="233"/>
      <c r="KQJ15" s="233"/>
      <c r="KQK15" s="233"/>
      <c r="KQL15" s="233"/>
      <c r="KQM15" s="233"/>
      <c r="KQN15" s="233"/>
      <c r="KQO15" s="233"/>
      <c r="KQP15" s="233"/>
      <c r="KQQ15" s="233"/>
      <c r="KQR15" s="233"/>
      <c r="KQS15" s="233"/>
      <c r="KQT15" s="233"/>
      <c r="KQU15" s="233"/>
      <c r="KQV15" s="233"/>
      <c r="KQW15" s="233"/>
      <c r="KQX15" s="233"/>
      <c r="KQY15" s="233"/>
      <c r="KQZ15" s="233"/>
      <c r="KRA15" s="233"/>
      <c r="KRB15" s="233"/>
      <c r="KRC15" s="233"/>
      <c r="KRD15" s="233"/>
      <c r="KRE15" s="233"/>
      <c r="KRF15" s="233"/>
      <c r="KRG15" s="233"/>
      <c r="KRH15" s="233"/>
      <c r="KRI15" s="233"/>
      <c r="KRJ15" s="233"/>
      <c r="KRK15" s="233"/>
      <c r="KRL15" s="233"/>
      <c r="KRM15" s="233"/>
      <c r="KRN15" s="233"/>
      <c r="KRO15" s="233"/>
      <c r="KRP15" s="233"/>
      <c r="KRQ15" s="233"/>
      <c r="KRR15" s="233"/>
      <c r="KRS15" s="233"/>
      <c r="KRT15" s="233"/>
      <c r="KRU15" s="233"/>
      <c r="KRV15" s="233"/>
      <c r="KRW15" s="233"/>
      <c r="KRX15" s="233"/>
      <c r="KRY15" s="233"/>
      <c r="KRZ15" s="233"/>
      <c r="KSA15" s="233"/>
      <c r="KSB15" s="233"/>
      <c r="KSC15" s="233"/>
      <c r="KSD15" s="233"/>
      <c r="KSE15" s="233"/>
      <c r="KSF15" s="233"/>
      <c r="KSG15" s="233"/>
      <c r="KSH15" s="233"/>
      <c r="KSI15" s="233"/>
      <c r="KSJ15" s="233"/>
      <c r="KSK15" s="233"/>
      <c r="KSL15" s="233"/>
      <c r="KSM15" s="233"/>
      <c r="KSN15" s="233"/>
      <c r="KSO15" s="233"/>
      <c r="KSP15" s="233"/>
      <c r="KSQ15" s="233"/>
      <c r="KSR15" s="233"/>
      <c r="KSS15" s="233"/>
      <c r="KST15" s="233"/>
      <c r="KSU15" s="233"/>
      <c r="KSV15" s="233"/>
      <c r="KSW15" s="233"/>
      <c r="KSX15" s="233"/>
      <c r="KSY15" s="233"/>
      <c r="KSZ15" s="233"/>
      <c r="KTA15" s="233"/>
      <c r="KTB15" s="233"/>
      <c r="KTC15" s="233"/>
      <c r="KTD15" s="233"/>
      <c r="KTE15" s="233"/>
      <c r="KTF15" s="233"/>
      <c r="KTG15" s="233"/>
      <c r="KTH15" s="233"/>
      <c r="KTI15" s="233"/>
      <c r="KTJ15" s="233"/>
      <c r="KTK15" s="233"/>
      <c r="KTL15" s="233"/>
      <c r="KTM15" s="233"/>
      <c r="KTN15" s="233"/>
      <c r="KTO15" s="233"/>
      <c r="KTP15" s="233"/>
      <c r="KTQ15" s="233"/>
      <c r="KTR15" s="233"/>
      <c r="KTS15" s="233"/>
      <c r="KTT15" s="233"/>
      <c r="KTU15" s="233"/>
      <c r="KTV15" s="233"/>
      <c r="KTW15" s="233"/>
      <c r="KTX15" s="233"/>
      <c r="KTY15" s="233"/>
      <c r="KTZ15" s="233"/>
      <c r="KUA15" s="233"/>
      <c r="KUB15" s="233"/>
      <c r="KUC15" s="233"/>
      <c r="KUD15" s="233"/>
      <c r="KUE15" s="233"/>
      <c r="KUF15" s="233"/>
      <c r="KUG15" s="233"/>
      <c r="KUH15" s="233"/>
      <c r="KUI15" s="233"/>
      <c r="KUJ15" s="233"/>
      <c r="KUK15" s="233"/>
      <c r="KUL15" s="233"/>
      <c r="KUM15" s="233"/>
      <c r="KUN15" s="233"/>
      <c r="KUO15" s="233"/>
      <c r="KUP15" s="233"/>
      <c r="KUQ15" s="233"/>
      <c r="KUR15" s="233"/>
      <c r="KUS15" s="233"/>
      <c r="KUT15" s="233"/>
      <c r="KUU15" s="233"/>
      <c r="KUV15" s="233"/>
      <c r="KUW15" s="233"/>
      <c r="KUX15" s="233"/>
      <c r="KUY15" s="233"/>
      <c r="KUZ15" s="233"/>
      <c r="KVA15" s="233"/>
      <c r="KVB15" s="233"/>
      <c r="KVC15" s="233"/>
      <c r="KVD15" s="233"/>
      <c r="KVE15" s="233"/>
      <c r="KVF15" s="233"/>
      <c r="KVG15" s="233"/>
      <c r="KVH15" s="233"/>
      <c r="KVI15" s="233"/>
      <c r="KVJ15" s="233"/>
      <c r="KVK15" s="233"/>
      <c r="KVL15" s="233"/>
      <c r="KVM15" s="233"/>
      <c r="KVN15" s="233"/>
      <c r="KVO15" s="233"/>
      <c r="KVP15" s="233"/>
      <c r="KVQ15" s="233"/>
      <c r="KVR15" s="233"/>
      <c r="KVS15" s="233"/>
      <c r="KVT15" s="233"/>
      <c r="KVU15" s="233"/>
      <c r="KVV15" s="233"/>
      <c r="KVW15" s="233"/>
      <c r="KVX15" s="233"/>
      <c r="KVY15" s="233"/>
      <c r="KVZ15" s="233"/>
      <c r="KWA15" s="233"/>
      <c r="KWB15" s="233"/>
      <c r="KWC15" s="233"/>
      <c r="KWD15" s="233"/>
      <c r="KWE15" s="233"/>
      <c r="KWF15" s="233"/>
      <c r="KWG15" s="233"/>
      <c r="KWH15" s="233"/>
      <c r="KWI15" s="233"/>
      <c r="KWJ15" s="233"/>
      <c r="KWK15" s="233"/>
      <c r="KWL15" s="233"/>
      <c r="KWM15" s="233"/>
      <c r="KWN15" s="233"/>
      <c r="KWO15" s="233"/>
      <c r="KWP15" s="233"/>
      <c r="KWQ15" s="233"/>
      <c r="KWR15" s="233"/>
      <c r="KWS15" s="233"/>
      <c r="KWT15" s="233"/>
      <c r="KWU15" s="233"/>
      <c r="KWV15" s="233"/>
      <c r="KWW15" s="233"/>
      <c r="KWX15" s="233"/>
      <c r="KWY15" s="233"/>
      <c r="KWZ15" s="233"/>
      <c r="KXA15" s="233"/>
      <c r="KXB15" s="233"/>
      <c r="KXC15" s="233"/>
      <c r="KXD15" s="233"/>
      <c r="KXE15" s="233"/>
      <c r="KXF15" s="233"/>
      <c r="KXG15" s="233"/>
      <c r="KXH15" s="233"/>
      <c r="KXI15" s="233"/>
      <c r="KXJ15" s="233"/>
      <c r="KXK15" s="233"/>
      <c r="KXL15" s="233"/>
      <c r="KXM15" s="233"/>
      <c r="KXN15" s="233"/>
      <c r="KXO15" s="233"/>
      <c r="KXP15" s="233"/>
      <c r="KXQ15" s="233"/>
      <c r="KXR15" s="233"/>
      <c r="KXS15" s="233"/>
      <c r="KXT15" s="233"/>
      <c r="KXU15" s="233"/>
      <c r="KXV15" s="233"/>
      <c r="KXW15" s="233"/>
      <c r="KXX15" s="233"/>
      <c r="KXY15" s="233"/>
      <c r="KXZ15" s="233"/>
      <c r="KYA15" s="233"/>
      <c r="KYB15" s="233"/>
      <c r="KYC15" s="233"/>
      <c r="KYD15" s="233"/>
      <c r="KYE15" s="233"/>
      <c r="KYF15" s="233"/>
      <c r="KYG15" s="233"/>
      <c r="KYH15" s="233"/>
      <c r="KYI15" s="233"/>
      <c r="KYJ15" s="233"/>
      <c r="KYK15" s="233"/>
      <c r="KYL15" s="233"/>
      <c r="KYM15" s="233"/>
      <c r="KYN15" s="233"/>
      <c r="KYO15" s="233"/>
      <c r="KYP15" s="233"/>
      <c r="KYQ15" s="233"/>
      <c r="KYR15" s="233"/>
      <c r="KYS15" s="233"/>
      <c r="KYT15" s="233"/>
      <c r="KYU15" s="233"/>
      <c r="KYV15" s="233"/>
      <c r="KYW15" s="233"/>
      <c r="KYX15" s="233"/>
      <c r="KYY15" s="233"/>
      <c r="KYZ15" s="233"/>
      <c r="KZA15" s="233"/>
      <c r="KZB15" s="233"/>
      <c r="KZC15" s="233"/>
      <c r="KZD15" s="233"/>
      <c r="KZE15" s="233"/>
      <c r="KZF15" s="233"/>
      <c r="KZG15" s="233"/>
      <c r="KZH15" s="233"/>
      <c r="KZI15" s="233"/>
      <c r="KZJ15" s="233"/>
      <c r="KZK15" s="233"/>
      <c r="KZL15" s="233"/>
      <c r="KZM15" s="233"/>
      <c r="KZN15" s="233"/>
      <c r="KZO15" s="233"/>
      <c r="KZP15" s="233"/>
      <c r="KZQ15" s="233"/>
      <c r="KZR15" s="233"/>
      <c r="KZS15" s="233"/>
      <c r="KZT15" s="233"/>
      <c r="KZU15" s="233"/>
      <c r="KZV15" s="233"/>
      <c r="KZW15" s="233"/>
      <c r="KZX15" s="233"/>
      <c r="KZY15" s="233"/>
      <c r="KZZ15" s="233"/>
      <c r="LAA15" s="233"/>
      <c r="LAB15" s="233"/>
      <c r="LAC15" s="233"/>
      <c r="LAD15" s="233"/>
      <c r="LAE15" s="233"/>
      <c r="LAF15" s="233"/>
      <c r="LAG15" s="233"/>
      <c r="LAH15" s="233"/>
      <c r="LAI15" s="233"/>
      <c r="LAJ15" s="233"/>
      <c r="LAK15" s="233"/>
      <c r="LAL15" s="233"/>
      <c r="LAM15" s="233"/>
      <c r="LAN15" s="233"/>
      <c r="LAO15" s="233"/>
      <c r="LAP15" s="233"/>
      <c r="LAQ15" s="233"/>
      <c r="LAR15" s="233"/>
      <c r="LAS15" s="233"/>
      <c r="LAT15" s="233"/>
      <c r="LAU15" s="233"/>
      <c r="LAV15" s="233"/>
      <c r="LAW15" s="233"/>
      <c r="LAX15" s="233"/>
      <c r="LAY15" s="233"/>
      <c r="LAZ15" s="233"/>
      <c r="LBA15" s="233"/>
      <c r="LBB15" s="233"/>
      <c r="LBC15" s="233"/>
      <c r="LBD15" s="233"/>
      <c r="LBE15" s="233"/>
      <c r="LBF15" s="233"/>
      <c r="LBG15" s="233"/>
      <c r="LBH15" s="233"/>
      <c r="LBI15" s="233"/>
      <c r="LBJ15" s="233"/>
      <c r="LBK15" s="233"/>
      <c r="LBL15" s="233"/>
      <c r="LBM15" s="233"/>
      <c r="LBN15" s="233"/>
      <c r="LBO15" s="233"/>
      <c r="LBP15" s="233"/>
      <c r="LBQ15" s="233"/>
      <c r="LBR15" s="233"/>
      <c r="LBS15" s="233"/>
      <c r="LBT15" s="233"/>
      <c r="LBU15" s="233"/>
      <c r="LBV15" s="233"/>
      <c r="LBW15" s="233"/>
      <c r="LBX15" s="233"/>
      <c r="LBY15" s="233"/>
      <c r="LBZ15" s="233"/>
      <c r="LCA15" s="233"/>
      <c r="LCB15" s="233"/>
      <c r="LCC15" s="233"/>
      <c r="LCD15" s="233"/>
      <c r="LCE15" s="233"/>
      <c r="LCF15" s="233"/>
      <c r="LCG15" s="233"/>
      <c r="LCH15" s="233"/>
      <c r="LCI15" s="233"/>
      <c r="LCJ15" s="233"/>
      <c r="LCK15" s="233"/>
      <c r="LCL15" s="233"/>
      <c r="LCM15" s="233"/>
      <c r="LCN15" s="233"/>
      <c r="LCO15" s="233"/>
      <c r="LCP15" s="233"/>
      <c r="LCQ15" s="233"/>
      <c r="LCR15" s="233"/>
      <c r="LCS15" s="233"/>
      <c r="LCT15" s="233"/>
      <c r="LCU15" s="233"/>
      <c r="LCV15" s="233"/>
      <c r="LCW15" s="233"/>
      <c r="LCX15" s="233"/>
      <c r="LCY15" s="233"/>
      <c r="LCZ15" s="233"/>
      <c r="LDA15" s="233"/>
      <c r="LDB15" s="233"/>
      <c r="LDC15" s="233"/>
      <c r="LDD15" s="233"/>
      <c r="LDE15" s="233"/>
      <c r="LDF15" s="233"/>
      <c r="LDG15" s="233"/>
      <c r="LDH15" s="233"/>
      <c r="LDI15" s="233"/>
      <c r="LDJ15" s="233"/>
      <c r="LDK15" s="233"/>
      <c r="LDL15" s="233"/>
      <c r="LDM15" s="233"/>
      <c r="LDN15" s="233"/>
      <c r="LDO15" s="233"/>
      <c r="LDP15" s="233"/>
      <c r="LDQ15" s="233"/>
      <c r="LDR15" s="233"/>
      <c r="LDS15" s="233"/>
      <c r="LDT15" s="233"/>
      <c r="LDU15" s="233"/>
      <c r="LDV15" s="233"/>
      <c r="LDW15" s="233"/>
      <c r="LDX15" s="233"/>
      <c r="LDY15" s="233"/>
      <c r="LDZ15" s="233"/>
      <c r="LEA15" s="233"/>
      <c r="LEB15" s="233"/>
      <c r="LEC15" s="233"/>
      <c r="LED15" s="233"/>
      <c r="LEE15" s="233"/>
      <c r="LEF15" s="233"/>
      <c r="LEG15" s="233"/>
      <c r="LEH15" s="233"/>
      <c r="LEI15" s="233"/>
      <c r="LEJ15" s="233"/>
      <c r="LEK15" s="233"/>
      <c r="LEL15" s="233"/>
      <c r="LEM15" s="233"/>
      <c r="LEN15" s="233"/>
      <c r="LEO15" s="233"/>
      <c r="LEP15" s="233"/>
      <c r="LEQ15" s="233"/>
      <c r="LER15" s="233"/>
      <c r="LES15" s="233"/>
      <c r="LET15" s="233"/>
      <c r="LEU15" s="233"/>
      <c r="LEV15" s="233"/>
      <c r="LEW15" s="233"/>
      <c r="LEX15" s="233"/>
      <c r="LEY15" s="233"/>
      <c r="LEZ15" s="233"/>
      <c r="LFA15" s="233"/>
      <c r="LFB15" s="233"/>
      <c r="LFC15" s="233"/>
      <c r="LFD15" s="233"/>
      <c r="LFE15" s="233"/>
      <c r="LFF15" s="233"/>
      <c r="LFG15" s="233"/>
      <c r="LFH15" s="233"/>
      <c r="LFI15" s="233"/>
      <c r="LFJ15" s="233"/>
      <c r="LFK15" s="233"/>
      <c r="LFL15" s="233"/>
      <c r="LFM15" s="233"/>
      <c r="LFN15" s="233"/>
      <c r="LFO15" s="233"/>
      <c r="LFP15" s="233"/>
      <c r="LFQ15" s="233"/>
      <c r="LFR15" s="233"/>
      <c r="LFS15" s="233"/>
      <c r="LFT15" s="233"/>
      <c r="LFU15" s="233"/>
      <c r="LFV15" s="233"/>
      <c r="LFW15" s="233"/>
      <c r="LFX15" s="233"/>
      <c r="LFY15" s="233"/>
      <c r="LFZ15" s="233"/>
      <c r="LGA15" s="233"/>
      <c r="LGB15" s="233"/>
      <c r="LGC15" s="233"/>
      <c r="LGD15" s="233"/>
      <c r="LGE15" s="233"/>
      <c r="LGF15" s="233"/>
      <c r="LGG15" s="233"/>
      <c r="LGH15" s="233"/>
      <c r="LGI15" s="233"/>
      <c r="LGJ15" s="233"/>
      <c r="LGK15" s="233"/>
      <c r="LGL15" s="233"/>
      <c r="LGM15" s="233"/>
      <c r="LGN15" s="233"/>
      <c r="LGO15" s="233"/>
      <c r="LGP15" s="233"/>
      <c r="LGQ15" s="233"/>
      <c r="LGR15" s="233"/>
      <c r="LGS15" s="233"/>
      <c r="LGT15" s="233"/>
      <c r="LGU15" s="233"/>
      <c r="LGV15" s="233"/>
      <c r="LGW15" s="233"/>
      <c r="LGX15" s="233"/>
      <c r="LGY15" s="233"/>
      <c r="LGZ15" s="233"/>
      <c r="LHA15" s="233"/>
      <c r="LHB15" s="233"/>
      <c r="LHC15" s="233"/>
      <c r="LHD15" s="233"/>
      <c r="LHE15" s="233"/>
      <c r="LHF15" s="233"/>
      <c r="LHG15" s="233"/>
      <c r="LHH15" s="233"/>
      <c r="LHI15" s="233"/>
      <c r="LHJ15" s="233"/>
      <c r="LHK15" s="233"/>
      <c r="LHL15" s="233"/>
      <c r="LHM15" s="233"/>
      <c r="LHN15" s="233"/>
      <c r="LHO15" s="233"/>
      <c r="LHP15" s="233"/>
      <c r="LHQ15" s="233"/>
      <c r="LHR15" s="233"/>
      <c r="LHS15" s="233"/>
      <c r="LHT15" s="233"/>
      <c r="LHU15" s="233"/>
      <c r="LHV15" s="233"/>
      <c r="LHW15" s="233"/>
      <c r="LHX15" s="233"/>
      <c r="LHY15" s="233"/>
      <c r="LHZ15" s="233"/>
      <c r="LIA15" s="233"/>
      <c r="LIB15" s="233"/>
      <c r="LIC15" s="233"/>
      <c r="LID15" s="233"/>
      <c r="LIE15" s="233"/>
      <c r="LIF15" s="233"/>
      <c r="LIG15" s="233"/>
      <c r="LIH15" s="233"/>
      <c r="LII15" s="233"/>
      <c r="LIJ15" s="233"/>
      <c r="LIK15" s="233"/>
      <c r="LIL15" s="233"/>
      <c r="LIM15" s="233"/>
      <c r="LIN15" s="233"/>
      <c r="LIO15" s="233"/>
      <c r="LIP15" s="233"/>
      <c r="LIQ15" s="233"/>
      <c r="LIR15" s="233"/>
      <c r="LIS15" s="233"/>
      <c r="LIT15" s="233"/>
      <c r="LIU15" s="233"/>
      <c r="LIV15" s="233"/>
      <c r="LIW15" s="233"/>
      <c r="LIX15" s="233"/>
      <c r="LIY15" s="233"/>
      <c r="LIZ15" s="233"/>
      <c r="LJA15" s="233"/>
      <c r="LJB15" s="233"/>
      <c r="LJC15" s="233"/>
      <c r="LJD15" s="233"/>
      <c r="LJE15" s="233"/>
      <c r="LJF15" s="233"/>
      <c r="LJG15" s="233"/>
      <c r="LJH15" s="233"/>
      <c r="LJI15" s="233"/>
      <c r="LJJ15" s="233"/>
      <c r="LJK15" s="233"/>
      <c r="LJL15" s="233"/>
      <c r="LJM15" s="233"/>
      <c r="LJN15" s="233"/>
      <c r="LJO15" s="233"/>
      <c r="LJP15" s="233"/>
      <c r="LJQ15" s="233"/>
      <c r="LJR15" s="233"/>
      <c r="LJS15" s="233"/>
      <c r="LJT15" s="233"/>
      <c r="LJU15" s="233"/>
      <c r="LJV15" s="233"/>
      <c r="LJW15" s="233"/>
      <c r="LJX15" s="233"/>
      <c r="LJY15" s="233"/>
      <c r="LJZ15" s="233"/>
      <c r="LKA15" s="233"/>
      <c r="LKB15" s="233"/>
      <c r="LKC15" s="233"/>
      <c r="LKD15" s="233"/>
      <c r="LKE15" s="233"/>
      <c r="LKF15" s="233"/>
      <c r="LKG15" s="233"/>
      <c r="LKH15" s="233"/>
      <c r="LKI15" s="233"/>
      <c r="LKJ15" s="233"/>
      <c r="LKK15" s="233"/>
      <c r="LKL15" s="233"/>
      <c r="LKM15" s="233"/>
      <c r="LKN15" s="233"/>
      <c r="LKO15" s="233"/>
      <c r="LKP15" s="233"/>
      <c r="LKQ15" s="233"/>
      <c r="LKR15" s="233"/>
      <c r="LKS15" s="233"/>
      <c r="LKT15" s="233"/>
      <c r="LKU15" s="233"/>
      <c r="LKV15" s="233"/>
      <c r="LKW15" s="233"/>
      <c r="LKX15" s="233"/>
      <c r="LKY15" s="233"/>
      <c r="LKZ15" s="233"/>
      <c r="LLA15" s="233"/>
      <c r="LLB15" s="233"/>
      <c r="LLC15" s="233"/>
      <c r="LLD15" s="233"/>
      <c r="LLE15" s="233"/>
      <c r="LLF15" s="233"/>
      <c r="LLG15" s="233"/>
      <c r="LLH15" s="233"/>
      <c r="LLI15" s="233"/>
      <c r="LLJ15" s="233"/>
      <c r="LLK15" s="233"/>
      <c r="LLL15" s="233"/>
      <c r="LLM15" s="233"/>
      <c r="LLN15" s="233"/>
      <c r="LLO15" s="233"/>
      <c r="LLP15" s="233"/>
      <c r="LLQ15" s="233"/>
      <c r="LLR15" s="233"/>
      <c r="LLS15" s="233"/>
      <c r="LLT15" s="233"/>
      <c r="LLU15" s="233"/>
      <c r="LLV15" s="233"/>
      <c r="LLW15" s="233"/>
      <c r="LLX15" s="233"/>
      <c r="LLY15" s="233"/>
      <c r="LLZ15" s="233"/>
      <c r="LMA15" s="233"/>
      <c r="LMB15" s="233"/>
      <c r="LMC15" s="233"/>
      <c r="LMD15" s="233"/>
      <c r="LME15" s="233"/>
      <c r="LMF15" s="233"/>
      <c r="LMG15" s="233"/>
      <c r="LMH15" s="233"/>
      <c r="LMI15" s="233"/>
      <c r="LMJ15" s="233"/>
      <c r="LMK15" s="233"/>
      <c r="LML15" s="233"/>
      <c r="LMM15" s="233"/>
      <c r="LMN15" s="233"/>
      <c r="LMO15" s="233"/>
      <c r="LMP15" s="233"/>
      <c r="LMQ15" s="233"/>
      <c r="LMR15" s="233"/>
      <c r="LMS15" s="233"/>
      <c r="LMT15" s="233"/>
      <c r="LMU15" s="233"/>
      <c r="LMV15" s="233"/>
      <c r="LMW15" s="233"/>
      <c r="LMX15" s="233"/>
      <c r="LMY15" s="233"/>
      <c r="LMZ15" s="233"/>
      <c r="LNA15" s="233"/>
      <c r="LNB15" s="233"/>
      <c r="LNC15" s="233"/>
      <c r="LND15" s="233"/>
      <c r="LNE15" s="233"/>
      <c r="LNF15" s="233"/>
      <c r="LNG15" s="233"/>
      <c r="LNH15" s="233"/>
      <c r="LNI15" s="233"/>
      <c r="LNJ15" s="233"/>
      <c r="LNK15" s="233"/>
      <c r="LNL15" s="233"/>
      <c r="LNM15" s="233"/>
      <c r="LNN15" s="233"/>
      <c r="LNO15" s="233"/>
      <c r="LNP15" s="233"/>
      <c r="LNQ15" s="233"/>
      <c r="LNR15" s="233"/>
      <c r="LNS15" s="233"/>
      <c r="LNT15" s="233"/>
      <c r="LNU15" s="233"/>
      <c r="LNV15" s="233"/>
      <c r="LNW15" s="233"/>
      <c r="LNX15" s="233"/>
      <c r="LNY15" s="233"/>
      <c r="LNZ15" s="233"/>
      <c r="LOA15" s="233"/>
      <c r="LOB15" s="233"/>
      <c r="LOC15" s="233"/>
      <c r="LOD15" s="233"/>
      <c r="LOE15" s="233"/>
      <c r="LOF15" s="233"/>
      <c r="LOG15" s="233"/>
      <c r="LOH15" s="233"/>
      <c r="LOI15" s="233"/>
      <c r="LOJ15" s="233"/>
      <c r="LOK15" s="233"/>
      <c r="LOL15" s="233"/>
      <c r="LOM15" s="233"/>
      <c r="LON15" s="233"/>
      <c r="LOO15" s="233"/>
      <c r="LOP15" s="233"/>
      <c r="LOQ15" s="233"/>
      <c r="LOR15" s="233"/>
      <c r="LOS15" s="233"/>
      <c r="LOT15" s="233"/>
      <c r="LOU15" s="233"/>
      <c r="LOV15" s="233"/>
      <c r="LOW15" s="233"/>
      <c r="LOX15" s="233"/>
      <c r="LOY15" s="233"/>
      <c r="LOZ15" s="233"/>
      <c r="LPA15" s="233"/>
      <c r="LPB15" s="233"/>
      <c r="LPC15" s="233"/>
      <c r="LPD15" s="233"/>
      <c r="LPE15" s="233"/>
      <c r="LPF15" s="233"/>
      <c r="LPG15" s="233"/>
      <c r="LPH15" s="233"/>
      <c r="LPI15" s="233"/>
      <c r="LPJ15" s="233"/>
      <c r="LPK15" s="233"/>
      <c r="LPL15" s="233"/>
      <c r="LPM15" s="233"/>
      <c r="LPN15" s="233"/>
      <c r="LPO15" s="233"/>
      <c r="LPP15" s="233"/>
      <c r="LPQ15" s="233"/>
      <c r="LPR15" s="233"/>
      <c r="LPS15" s="233"/>
      <c r="LPT15" s="233"/>
      <c r="LPU15" s="233"/>
      <c r="LPV15" s="233"/>
      <c r="LPW15" s="233"/>
      <c r="LPX15" s="233"/>
      <c r="LPY15" s="233"/>
      <c r="LPZ15" s="233"/>
      <c r="LQA15" s="233"/>
      <c r="LQB15" s="233"/>
      <c r="LQC15" s="233"/>
      <c r="LQD15" s="233"/>
      <c r="LQE15" s="233"/>
      <c r="LQF15" s="233"/>
      <c r="LQG15" s="233"/>
      <c r="LQH15" s="233"/>
      <c r="LQI15" s="233"/>
      <c r="LQJ15" s="233"/>
      <c r="LQK15" s="233"/>
      <c r="LQL15" s="233"/>
      <c r="LQM15" s="233"/>
      <c r="LQN15" s="233"/>
      <c r="LQO15" s="233"/>
      <c r="LQP15" s="233"/>
      <c r="LQQ15" s="233"/>
      <c r="LQR15" s="233"/>
      <c r="LQS15" s="233"/>
      <c r="LQT15" s="233"/>
      <c r="LQU15" s="233"/>
      <c r="LQV15" s="233"/>
      <c r="LQW15" s="233"/>
      <c r="LQX15" s="233"/>
      <c r="LQY15" s="233"/>
      <c r="LQZ15" s="233"/>
      <c r="LRA15" s="233"/>
      <c r="LRB15" s="233"/>
      <c r="LRC15" s="233"/>
      <c r="LRD15" s="233"/>
      <c r="LRE15" s="233"/>
      <c r="LRF15" s="233"/>
      <c r="LRG15" s="233"/>
      <c r="LRH15" s="233"/>
      <c r="LRI15" s="233"/>
      <c r="LRJ15" s="233"/>
      <c r="LRK15" s="233"/>
      <c r="LRL15" s="233"/>
      <c r="LRM15" s="233"/>
      <c r="LRN15" s="233"/>
      <c r="LRO15" s="233"/>
      <c r="LRP15" s="233"/>
      <c r="LRQ15" s="233"/>
      <c r="LRR15" s="233"/>
      <c r="LRS15" s="233"/>
      <c r="LRT15" s="233"/>
      <c r="LRU15" s="233"/>
      <c r="LRV15" s="233"/>
      <c r="LRW15" s="233"/>
      <c r="LRX15" s="233"/>
      <c r="LRY15" s="233"/>
      <c r="LRZ15" s="233"/>
      <c r="LSA15" s="233"/>
      <c r="LSB15" s="233"/>
      <c r="LSC15" s="233"/>
      <c r="LSD15" s="233"/>
      <c r="LSE15" s="233"/>
      <c r="LSF15" s="233"/>
      <c r="LSG15" s="233"/>
      <c r="LSH15" s="233"/>
      <c r="LSI15" s="233"/>
      <c r="LSJ15" s="233"/>
      <c r="LSK15" s="233"/>
      <c r="LSL15" s="233"/>
      <c r="LSM15" s="233"/>
      <c r="LSN15" s="233"/>
      <c r="LSO15" s="233"/>
      <c r="LSP15" s="233"/>
      <c r="LSQ15" s="233"/>
      <c r="LSR15" s="233"/>
      <c r="LSS15" s="233"/>
      <c r="LST15" s="233"/>
      <c r="LSU15" s="233"/>
      <c r="LSV15" s="233"/>
      <c r="LSW15" s="233"/>
      <c r="LSX15" s="233"/>
      <c r="LSY15" s="233"/>
      <c r="LSZ15" s="233"/>
      <c r="LTA15" s="233"/>
      <c r="LTB15" s="233"/>
      <c r="LTC15" s="233"/>
      <c r="LTD15" s="233"/>
      <c r="LTE15" s="233"/>
      <c r="LTF15" s="233"/>
      <c r="LTG15" s="233"/>
      <c r="LTH15" s="233"/>
      <c r="LTI15" s="233"/>
      <c r="LTJ15" s="233"/>
      <c r="LTK15" s="233"/>
      <c r="LTL15" s="233"/>
      <c r="LTM15" s="233"/>
      <c r="LTN15" s="233"/>
      <c r="LTO15" s="233"/>
      <c r="LTP15" s="233"/>
      <c r="LTQ15" s="233"/>
      <c r="LTR15" s="233"/>
      <c r="LTS15" s="233"/>
      <c r="LTT15" s="233"/>
      <c r="LTU15" s="233"/>
      <c r="LTV15" s="233"/>
      <c r="LTW15" s="233"/>
      <c r="LTX15" s="233"/>
      <c r="LTY15" s="233"/>
      <c r="LTZ15" s="233"/>
      <c r="LUA15" s="233"/>
      <c r="LUB15" s="233"/>
      <c r="LUC15" s="233"/>
      <c r="LUD15" s="233"/>
      <c r="LUE15" s="233"/>
      <c r="LUF15" s="233"/>
      <c r="LUG15" s="233"/>
      <c r="LUH15" s="233"/>
      <c r="LUI15" s="233"/>
      <c r="LUJ15" s="233"/>
      <c r="LUK15" s="233"/>
      <c r="LUL15" s="233"/>
      <c r="LUM15" s="233"/>
      <c r="LUN15" s="233"/>
      <c r="LUO15" s="233"/>
      <c r="LUP15" s="233"/>
      <c r="LUQ15" s="233"/>
      <c r="LUR15" s="233"/>
      <c r="LUS15" s="233"/>
      <c r="LUT15" s="233"/>
      <c r="LUU15" s="233"/>
      <c r="LUV15" s="233"/>
      <c r="LUW15" s="233"/>
      <c r="LUX15" s="233"/>
      <c r="LUY15" s="233"/>
      <c r="LUZ15" s="233"/>
      <c r="LVA15" s="233"/>
      <c r="LVB15" s="233"/>
      <c r="LVC15" s="233"/>
      <c r="LVD15" s="233"/>
      <c r="LVE15" s="233"/>
      <c r="LVF15" s="233"/>
      <c r="LVG15" s="233"/>
      <c r="LVH15" s="233"/>
      <c r="LVI15" s="233"/>
      <c r="LVJ15" s="233"/>
      <c r="LVK15" s="233"/>
      <c r="LVL15" s="233"/>
      <c r="LVM15" s="233"/>
      <c r="LVN15" s="233"/>
      <c r="LVO15" s="233"/>
      <c r="LVP15" s="233"/>
      <c r="LVQ15" s="233"/>
      <c r="LVR15" s="233"/>
      <c r="LVS15" s="233"/>
      <c r="LVT15" s="233"/>
      <c r="LVU15" s="233"/>
      <c r="LVV15" s="233"/>
      <c r="LVW15" s="233"/>
      <c r="LVX15" s="233"/>
      <c r="LVY15" s="233"/>
      <c r="LVZ15" s="233"/>
      <c r="LWA15" s="233"/>
      <c r="LWB15" s="233"/>
      <c r="LWC15" s="233"/>
      <c r="LWD15" s="233"/>
      <c r="LWE15" s="233"/>
      <c r="LWF15" s="233"/>
      <c r="LWG15" s="233"/>
      <c r="LWH15" s="233"/>
      <c r="LWI15" s="233"/>
      <c r="LWJ15" s="233"/>
      <c r="LWK15" s="233"/>
      <c r="LWL15" s="233"/>
      <c r="LWM15" s="233"/>
      <c r="LWN15" s="233"/>
      <c r="LWO15" s="233"/>
      <c r="LWP15" s="233"/>
      <c r="LWQ15" s="233"/>
      <c r="LWR15" s="233"/>
      <c r="LWS15" s="233"/>
      <c r="LWT15" s="233"/>
      <c r="LWU15" s="233"/>
      <c r="LWV15" s="233"/>
      <c r="LWW15" s="233"/>
      <c r="LWX15" s="233"/>
      <c r="LWY15" s="233"/>
      <c r="LWZ15" s="233"/>
      <c r="LXA15" s="233"/>
      <c r="LXB15" s="233"/>
      <c r="LXC15" s="233"/>
      <c r="LXD15" s="233"/>
      <c r="LXE15" s="233"/>
      <c r="LXF15" s="233"/>
      <c r="LXG15" s="233"/>
      <c r="LXH15" s="233"/>
      <c r="LXI15" s="233"/>
      <c r="LXJ15" s="233"/>
      <c r="LXK15" s="233"/>
      <c r="LXL15" s="233"/>
      <c r="LXM15" s="233"/>
      <c r="LXN15" s="233"/>
      <c r="LXO15" s="233"/>
      <c r="LXP15" s="233"/>
      <c r="LXQ15" s="233"/>
      <c r="LXR15" s="233"/>
      <c r="LXS15" s="233"/>
      <c r="LXT15" s="233"/>
      <c r="LXU15" s="233"/>
      <c r="LXV15" s="233"/>
      <c r="LXW15" s="233"/>
      <c r="LXX15" s="233"/>
      <c r="LXY15" s="233"/>
      <c r="LXZ15" s="233"/>
      <c r="LYA15" s="233"/>
      <c r="LYB15" s="233"/>
      <c r="LYC15" s="233"/>
      <c r="LYD15" s="233"/>
      <c r="LYE15" s="233"/>
      <c r="LYF15" s="233"/>
      <c r="LYG15" s="233"/>
      <c r="LYH15" s="233"/>
      <c r="LYI15" s="233"/>
      <c r="LYJ15" s="233"/>
      <c r="LYK15" s="233"/>
      <c r="LYL15" s="233"/>
      <c r="LYM15" s="233"/>
      <c r="LYN15" s="233"/>
      <c r="LYO15" s="233"/>
      <c r="LYP15" s="233"/>
      <c r="LYQ15" s="233"/>
      <c r="LYR15" s="233"/>
      <c r="LYS15" s="233"/>
      <c r="LYT15" s="233"/>
      <c r="LYU15" s="233"/>
      <c r="LYV15" s="233"/>
      <c r="LYW15" s="233"/>
      <c r="LYX15" s="233"/>
      <c r="LYY15" s="233"/>
      <c r="LYZ15" s="233"/>
      <c r="LZA15" s="233"/>
      <c r="LZB15" s="233"/>
      <c r="LZC15" s="233"/>
      <c r="LZD15" s="233"/>
      <c r="LZE15" s="233"/>
      <c r="LZF15" s="233"/>
      <c r="LZG15" s="233"/>
      <c r="LZH15" s="233"/>
      <c r="LZI15" s="233"/>
      <c r="LZJ15" s="233"/>
      <c r="LZK15" s="233"/>
      <c r="LZL15" s="233"/>
      <c r="LZM15" s="233"/>
      <c r="LZN15" s="233"/>
      <c r="LZO15" s="233"/>
      <c r="LZP15" s="233"/>
      <c r="LZQ15" s="233"/>
      <c r="LZR15" s="233"/>
      <c r="LZS15" s="233"/>
      <c r="LZT15" s="233"/>
      <c r="LZU15" s="233"/>
      <c r="LZV15" s="233"/>
      <c r="LZW15" s="233"/>
      <c r="LZX15" s="233"/>
      <c r="LZY15" s="233"/>
      <c r="LZZ15" s="233"/>
      <c r="MAA15" s="233"/>
      <c r="MAB15" s="233"/>
      <c r="MAC15" s="233"/>
      <c r="MAD15" s="233"/>
      <c r="MAE15" s="233"/>
      <c r="MAF15" s="233"/>
      <c r="MAG15" s="233"/>
      <c r="MAH15" s="233"/>
      <c r="MAI15" s="233"/>
      <c r="MAJ15" s="233"/>
      <c r="MAK15" s="233"/>
      <c r="MAL15" s="233"/>
      <c r="MAM15" s="233"/>
      <c r="MAN15" s="233"/>
      <c r="MAO15" s="233"/>
      <c r="MAP15" s="233"/>
      <c r="MAQ15" s="233"/>
      <c r="MAR15" s="233"/>
      <c r="MAS15" s="233"/>
      <c r="MAT15" s="233"/>
      <c r="MAU15" s="233"/>
      <c r="MAV15" s="233"/>
      <c r="MAW15" s="233"/>
      <c r="MAX15" s="233"/>
      <c r="MAY15" s="233"/>
      <c r="MAZ15" s="233"/>
      <c r="MBA15" s="233"/>
      <c r="MBB15" s="233"/>
      <c r="MBC15" s="233"/>
      <c r="MBD15" s="233"/>
      <c r="MBE15" s="233"/>
      <c r="MBF15" s="233"/>
      <c r="MBG15" s="233"/>
      <c r="MBH15" s="233"/>
      <c r="MBI15" s="233"/>
      <c r="MBJ15" s="233"/>
      <c r="MBK15" s="233"/>
      <c r="MBL15" s="233"/>
      <c r="MBM15" s="233"/>
      <c r="MBN15" s="233"/>
      <c r="MBO15" s="233"/>
      <c r="MBP15" s="233"/>
      <c r="MBQ15" s="233"/>
      <c r="MBR15" s="233"/>
      <c r="MBS15" s="233"/>
      <c r="MBT15" s="233"/>
      <c r="MBU15" s="233"/>
      <c r="MBV15" s="233"/>
      <c r="MBW15" s="233"/>
      <c r="MBX15" s="233"/>
      <c r="MBY15" s="233"/>
      <c r="MBZ15" s="233"/>
      <c r="MCA15" s="233"/>
      <c r="MCB15" s="233"/>
      <c r="MCC15" s="233"/>
      <c r="MCD15" s="233"/>
      <c r="MCE15" s="233"/>
      <c r="MCF15" s="233"/>
      <c r="MCG15" s="233"/>
      <c r="MCH15" s="233"/>
      <c r="MCI15" s="233"/>
      <c r="MCJ15" s="233"/>
      <c r="MCK15" s="233"/>
      <c r="MCL15" s="233"/>
      <c r="MCM15" s="233"/>
      <c r="MCN15" s="233"/>
      <c r="MCO15" s="233"/>
      <c r="MCP15" s="233"/>
      <c r="MCQ15" s="233"/>
      <c r="MCR15" s="233"/>
      <c r="MCS15" s="233"/>
      <c r="MCT15" s="233"/>
      <c r="MCU15" s="233"/>
      <c r="MCV15" s="233"/>
      <c r="MCW15" s="233"/>
      <c r="MCX15" s="233"/>
      <c r="MCY15" s="233"/>
      <c r="MCZ15" s="233"/>
      <c r="MDA15" s="233"/>
      <c r="MDB15" s="233"/>
      <c r="MDC15" s="233"/>
      <c r="MDD15" s="233"/>
      <c r="MDE15" s="233"/>
      <c r="MDF15" s="233"/>
      <c r="MDG15" s="233"/>
      <c r="MDH15" s="233"/>
      <c r="MDI15" s="233"/>
      <c r="MDJ15" s="233"/>
      <c r="MDK15" s="233"/>
      <c r="MDL15" s="233"/>
      <c r="MDM15" s="233"/>
      <c r="MDN15" s="233"/>
      <c r="MDO15" s="233"/>
      <c r="MDP15" s="233"/>
      <c r="MDQ15" s="233"/>
      <c r="MDR15" s="233"/>
      <c r="MDS15" s="233"/>
      <c r="MDT15" s="233"/>
      <c r="MDU15" s="233"/>
      <c r="MDV15" s="233"/>
      <c r="MDW15" s="233"/>
      <c r="MDX15" s="233"/>
      <c r="MDY15" s="233"/>
      <c r="MDZ15" s="233"/>
      <c r="MEA15" s="233"/>
      <c r="MEB15" s="233"/>
      <c r="MEC15" s="233"/>
      <c r="MED15" s="233"/>
      <c r="MEE15" s="233"/>
      <c r="MEF15" s="233"/>
      <c r="MEG15" s="233"/>
      <c r="MEH15" s="233"/>
      <c r="MEI15" s="233"/>
      <c r="MEJ15" s="233"/>
      <c r="MEK15" s="233"/>
      <c r="MEL15" s="233"/>
      <c r="MEM15" s="233"/>
      <c r="MEN15" s="233"/>
      <c r="MEO15" s="233"/>
      <c r="MEP15" s="233"/>
      <c r="MEQ15" s="233"/>
      <c r="MER15" s="233"/>
      <c r="MES15" s="233"/>
      <c r="MET15" s="233"/>
      <c r="MEU15" s="233"/>
      <c r="MEV15" s="233"/>
      <c r="MEW15" s="233"/>
      <c r="MEX15" s="233"/>
      <c r="MEY15" s="233"/>
      <c r="MEZ15" s="233"/>
      <c r="MFA15" s="233"/>
      <c r="MFB15" s="233"/>
      <c r="MFC15" s="233"/>
      <c r="MFD15" s="233"/>
      <c r="MFE15" s="233"/>
      <c r="MFF15" s="233"/>
      <c r="MFG15" s="233"/>
      <c r="MFH15" s="233"/>
      <c r="MFI15" s="233"/>
      <c r="MFJ15" s="233"/>
      <c r="MFK15" s="233"/>
      <c r="MFL15" s="233"/>
      <c r="MFM15" s="233"/>
      <c r="MFN15" s="233"/>
      <c r="MFO15" s="233"/>
      <c r="MFP15" s="233"/>
      <c r="MFQ15" s="233"/>
      <c r="MFR15" s="233"/>
      <c r="MFS15" s="233"/>
      <c r="MFT15" s="233"/>
      <c r="MFU15" s="233"/>
      <c r="MFV15" s="233"/>
      <c r="MFW15" s="233"/>
      <c r="MFX15" s="233"/>
      <c r="MFY15" s="233"/>
      <c r="MFZ15" s="233"/>
      <c r="MGA15" s="233"/>
      <c r="MGB15" s="233"/>
      <c r="MGC15" s="233"/>
      <c r="MGD15" s="233"/>
      <c r="MGE15" s="233"/>
      <c r="MGF15" s="233"/>
      <c r="MGG15" s="233"/>
      <c r="MGH15" s="233"/>
      <c r="MGI15" s="233"/>
      <c r="MGJ15" s="233"/>
      <c r="MGK15" s="233"/>
      <c r="MGL15" s="233"/>
      <c r="MGM15" s="233"/>
      <c r="MGN15" s="233"/>
      <c r="MGO15" s="233"/>
      <c r="MGP15" s="233"/>
      <c r="MGQ15" s="233"/>
      <c r="MGR15" s="233"/>
      <c r="MGS15" s="233"/>
      <c r="MGT15" s="233"/>
      <c r="MGU15" s="233"/>
      <c r="MGV15" s="233"/>
      <c r="MGW15" s="233"/>
      <c r="MGX15" s="233"/>
      <c r="MGY15" s="233"/>
      <c r="MGZ15" s="233"/>
      <c r="MHA15" s="233"/>
      <c r="MHB15" s="233"/>
      <c r="MHC15" s="233"/>
      <c r="MHD15" s="233"/>
      <c r="MHE15" s="233"/>
      <c r="MHF15" s="233"/>
      <c r="MHG15" s="233"/>
      <c r="MHH15" s="233"/>
      <c r="MHI15" s="233"/>
      <c r="MHJ15" s="233"/>
      <c r="MHK15" s="233"/>
      <c r="MHL15" s="233"/>
      <c r="MHM15" s="233"/>
      <c r="MHN15" s="233"/>
      <c r="MHO15" s="233"/>
      <c r="MHP15" s="233"/>
      <c r="MHQ15" s="233"/>
      <c r="MHR15" s="233"/>
      <c r="MHS15" s="233"/>
      <c r="MHT15" s="233"/>
      <c r="MHU15" s="233"/>
      <c r="MHV15" s="233"/>
      <c r="MHW15" s="233"/>
      <c r="MHX15" s="233"/>
      <c r="MHY15" s="233"/>
      <c r="MHZ15" s="233"/>
      <c r="MIA15" s="233"/>
      <c r="MIB15" s="233"/>
      <c r="MIC15" s="233"/>
      <c r="MID15" s="233"/>
      <c r="MIE15" s="233"/>
      <c r="MIF15" s="233"/>
      <c r="MIG15" s="233"/>
      <c r="MIH15" s="233"/>
      <c r="MII15" s="233"/>
      <c r="MIJ15" s="233"/>
      <c r="MIK15" s="233"/>
      <c r="MIL15" s="233"/>
      <c r="MIM15" s="233"/>
      <c r="MIN15" s="233"/>
      <c r="MIO15" s="233"/>
      <c r="MIP15" s="233"/>
      <c r="MIQ15" s="233"/>
      <c r="MIR15" s="233"/>
      <c r="MIS15" s="233"/>
      <c r="MIT15" s="233"/>
      <c r="MIU15" s="233"/>
      <c r="MIV15" s="233"/>
      <c r="MIW15" s="233"/>
      <c r="MIX15" s="233"/>
      <c r="MIY15" s="233"/>
      <c r="MIZ15" s="233"/>
      <c r="MJA15" s="233"/>
      <c r="MJB15" s="233"/>
      <c r="MJC15" s="233"/>
      <c r="MJD15" s="233"/>
      <c r="MJE15" s="233"/>
      <c r="MJF15" s="233"/>
      <c r="MJG15" s="233"/>
      <c r="MJH15" s="233"/>
      <c r="MJI15" s="233"/>
      <c r="MJJ15" s="233"/>
      <c r="MJK15" s="233"/>
      <c r="MJL15" s="233"/>
      <c r="MJM15" s="233"/>
      <c r="MJN15" s="233"/>
      <c r="MJO15" s="233"/>
      <c r="MJP15" s="233"/>
      <c r="MJQ15" s="233"/>
      <c r="MJR15" s="233"/>
      <c r="MJS15" s="233"/>
      <c r="MJT15" s="233"/>
      <c r="MJU15" s="233"/>
      <c r="MJV15" s="233"/>
      <c r="MJW15" s="233"/>
      <c r="MJX15" s="233"/>
      <c r="MJY15" s="233"/>
      <c r="MJZ15" s="233"/>
      <c r="MKA15" s="233"/>
      <c r="MKB15" s="233"/>
      <c r="MKC15" s="233"/>
      <c r="MKD15" s="233"/>
      <c r="MKE15" s="233"/>
      <c r="MKF15" s="233"/>
      <c r="MKG15" s="233"/>
      <c r="MKH15" s="233"/>
      <c r="MKI15" s="233"/>
      <c r="MKJ15" s="233"/>
      <c r="MKK15" s="233"/>
      <c r="MKL15" s="233"/>
      <c r="MKM15" s="233"/>
      <c r="MKN15" s="233"/>
      <c r="MKO15" s="233"/>
      <c r="MKP15" s="233"/>
      <c r="MKQ15" s="233"/>
      <c r="MKR15" s="233"/>
      <c r="MKS15" s="233"/>
      <c r="MKT15" s="233"/>
      <c r="MKU15" s="233"/>
      <c r="MKV15" s="233"/>
      <c r="MKW15" s="233"/>
      <c r="MKX15" s="233"/>
      <c r="MKY15" s="233"/>
      <c r="MKZ15" s="233"/>
      <c r="MLA15" s="233"/>
      <c r="MLB15" s="233"/>
      <c r="MLC15" s="233"/>
      <c r="MLD15" s="233"/>
      <c r="MLE15" s="233"/>
      <c r="MLF15" s="233"/>
      <c r="MLG15" s="233"/>
      <c r="MLH15" s="233"/>
      <c r="MLI15" s="233"/>
      <c r="MLJ15" s="233"/>
      <c r="MLK15" s="233"/>
      <c r="MLL15" s="233"/>
      <c r="MLM15" s="233"/>
      <c r="MLN15" s="233"/>
      <c r="MLO15" s="233"/>
      <c r="MLP15" s="233"/>
      <c r="MLQ15" s="233"/>
      <c r="MLR15" s="233"/>
      <c r="MLS15" s="233"/>
      <c r="MLT15" s="233"/>
      <c r="MLU15" s="233"/>
      <c r="MLV15" s="233"/>
      <c r="MLW15" s="233"/>
      <c r="MLX15" s="233"/>
      <c r="MLY15" s="233"/>
      <c r="MLZ15" s="233"/>
      <c r="MMA15" s="233"/>
      <c r="MMB15" s="233"/>
      <c r="MMC15" s="233"/>
      <c r="MMD15" s="233"/>
      <c r="MME15" s="233"/>
      <c r="MMF15" s="233"/>
      <c r="MMG15" s="233"/>
      <c r="MMH15" s="233"/>
      <c r="MMI15" s="233"/>
      <c r="MMJ15" s="233"/>
      <c r="MMK15" s="233"/>
      <c r="MML15" s="233"/>
      <c r="MMM15" s="233"/>
      <c r="MMN15" s="233"/>
      <c r="MMO15" s="233"/>
      <c r="MMP15" s="233"/>
      <c r="MMQ15" s="233"/>
      <c r="MMR15" s="233"/>
      <c r="MMS15" s="233"/>
      <c r="MMT15" s="233"/>
      <c r="MMU15" s="233"/>
      <c r="MMV15" s="233"/>
      <c r="MMW15" s="233"/>
      <c r="MMX15" s="233"/>
      <c r="MMY15" s="233"/>
      <c r="MMZ15" s="233"/>
      <c r="MNA15" s="233"/>
      <c r="MNB15" s="233"/>
      <c r="MNC15" s="233"/>
      <c r="MND15" s="233"/>
      <c r="MNE15" s="233"/>
      <c r="MNF15" s="233"/>
      <c r="MNG15" s="233"/>
      <c r="MNH15" s="233"/>
      <c r="MNI15" s="233"/>
      <c r="MNJ15" s="233"/>
      <c r="MNK15" s="233"/>
      <c r="MNL15" s="233"/>
      <c r="MNM15" s="233"/>
      <c r="MNN15" s="233"/>
      <c r="MNO15" s="233"/>
      <c r="MNP15" s="233"/>
      <c r="MNQ15" s="233"/>
      <c r="MNR15" s="233"/>
      <c r="MNS15" s="233"/>
      <c r="MNT15" s="233"/>
      <c r="MNU15" s="233"/>
      <c r="MNV15" s="233"/>
      <c r="MNW15" s="233"/>
      <c r="MNX15" s="233"/>
      <c r="MNY15" s="233"/>
      <c r="MNZ15" s="233"/>
      <c r="MOA15" s="233"/>
      <c r="MOB15" s="233"/>
      <c r="MOC15" s="233"/>
      <c r="MOD15" s="233"/>
      <c r="MOE15" s="233"/>
      <c r="MOF15" s="233"/>
      <c r="MOG15" s="233"/>
      <c r="MOH15" s="233"/>
      <c r="MOI15" s="233"/>
      <c r="MOJ15" s="233"/>
      <c r="MOK15" s="233"/>
      <c r="MOL15" s="233"/>
      <c r="MOM15" s="233"/>
      <c r="MON15" s="233"/>
      <c r="MOO15" s="233"/>
      <c r="MOP15" s="233"/>
      <c r="MOQ15" s="233"/>
      <c r="MOR15" s="233"/>
      <c r="MOS15" s="233"/>
      <c r="MOT15" s="233"/>
      <c r="MOU15" s="233"/>
      <c r="MOV15" s="233"/>
      <c r="MOW15" s="233"/>
      <c r="MOX15" s="233"/>
      <c r="MOY15" s="233"/>
      <c r="MOZ15" s="233"/>
      <c r="MPA15" s="233"/>
      <c r="MPB15" s="233"/>
      <c r="MPC15" s="233"/>
      <c r="MPD15" s="233"/>
      <c r="MPE15" s="233"/>
      <c r="MPF15" s="233"/>
      <c r="MPG15" s="233"/>
      <c r="MPH15" s="233"/>
      <c r="MPI15" s="233"/>
      <c r="MPJ15" s="233"/>
      <c r="MPK15" s="233"/>
      <c r="MPL15" s="233"/>
      <c r="MPM15" s="233"/>
      <c r="MPN15" s="233"/>
      <c r="MPO15" s="233"/>
      <c r="MPP15" s="233"/>
      <c r="MPQ15" s="233"/>
      <c r="MPR15" s="233"/>
      <c r="MPS15" s="233"/>
      <c r="MPT15" s="233"/>
      <c r="MPU15" s="233"/>
      <c r="MPV15" s="233"/>
      <c r="MPW15" s="233"/>
      <c r="MPX15" s="233"/>
      <c r="MPY15" s="233"/>
      <c r="MPZ15" s="233"/>
      <c r="MQA15" s="233"/>
      <c r="MQB15" s="233"/>
      <c r="MQC15" s="233"/>
      <c r="MQD15" s="233"/>
      <c r="MQE15" s="233"/>
      <c r="MQF15" s="233"/>
      <c r="MQG15" s="233"/>
      <c r="MQH15" s="233"/>
      <c r="MQI15" s="233"/>
      <c r="MQJ15" s="233"/>
      <c r="MQK15" s="233"/>
      <c r="MQL15" s="233"/>
      <c r="MQM15" s="233"/>
      <c r="MQN15" s="233"/>
      <c r="MQO15" s="233"/>
      <c r="MQP15" s="233"/>
      <c r="MQQ15" s="233"/>
      <c r="MQR15" s="233"/>
      <c r="MQS15" s="233"/>
      <c r="MQT15" s="233"/>
      <c r="MQU15" s="233"/>
      <c r="MQV15" s="233"/>
      <c r="MQW15" s="233"/>
      <c r="MQX15" s="233"/>
      <c r="MQY15" s="233"/>
      <c r="MQZ15" s="233"/>
      <c r="MRA15" s="233"/>
      <c r="MRB15" s="233"/>
      <c r="MRC15" s="233"/>
      <c r="MRD15" s="233"/>
      <c r="MRE15" s="233"/>
      <c r="MRF15" s="233"/>
      <c r="MRG15" s="233"/>
      <c r="MRH15" s="233"/>
      <c r="MRI15" s="233"/>
      <c r="MRJ15" s="233"/>
      <c r="MRK15" s="233"/>
      <c r="MRL15" s="233"/>
      <c r="MRM15" s="233"/>
      <c r="MRN15" s="233"/>
      <c r="MRO15" s="233"/>
      <c r="MRP15" s="233"/>
      <c r="MRQ15" s="233"/>
      <c r="MRR15" s="233"/>
      <c r="MRS15" s="233"/>
      <c r="MRT15" s="233"/>
      <c r="MRU15" s="233"/>
      <c r="MRV15" s="233"/>
      <c r="MRW15" s="233"/>
      <c r="MRX15" s="233"/>
      <c r="MRY15" s="233"/>
      <c r="MRZ15" s="233"/>
      <c r="MSA15" s="233"/>
      <c r="MSB15" s="233"/>
      <c r="MSC15" s="233"/>
      <c r="MSD15" s="233"/>
      <c r="MSE15" s="233"/>
      <c r="MSF15" s="233"/>
      <c r="MSG15" s="233"/>
      <c r="MSH15" s="233"/>
      <c r="MSI15" s="233"/>
      <c r="MSJ15" s="233"/>
      <c r="MSK15" s="233"/>
      <c r="MSL15" s="233"/>
      <c r="MSM15" s="233"/>
      <c r="MSN15" s="233"/>
      <c r="MSO15" s="233"/>
      <c r="MSP15" s="233"/>
      <c r="MSQ15" s="233"/>
      <c r="MSR15" s="233"/>
      <c r="MSS15" s="233"/>
      <c r="MST15" s="233"/>
      <c r="MSU15" s="233"/>
      <c r="MSV15" s="233"/>
      <c r="MSW15" s="233"/>
      <c r="MSX15" s="233"/>
      <c r="MSY15" s="233"/>
      <c r="MSZ15" s="233"/>
      <c r="MTA15" s="233"/>
      <c r="MTB15" s="233"/>
      <c r="MTC15" s="233"/>
      <c r="MTD15" s="233"/>
      <c r="MTE15" s="233"/>
      <c r="MTF15" s="233"/>
      <c r="MTG15" s="233"/>
      <c r="MTH15" s="233"/>
      <c r="MTI15" s="233"/>
      <c r="MTJ15" s="233"/>
      <c r="MTK15" s="233"/>
      <c r="MTL15" s="233"/>
      <c r="MTM15" s="233"/>
      <c r="MTN15" s="233"/>
      <c r="MTO15" s="233"/>
      <c r="MTP15" s="233"/>
      <c r="MTQ15" s="233"/>
      <c r="MTR15" s="233"/>
      <c r="MTS15" s="233"/>
      <c r="MTT15" s="233"/>
      <c r="MTU15" s="233"/>
      <c r="MTV15" s="233"/>
      <c r="MTW15" s="233"/>
      <c r="MTX15" s="233"/>
      <c r="MTY15" s="233"/>
      <c r="MTZ15" s="233"/>
      <c r="MUA15" s="233"/>
      <c r="MUB15" s="233"/>
      <c r="MUC15" s="233"/>
      <c r="MUD15" s="233"/>
      <c r="MUE15" s="233"/>
      <c r="MUF15" s="233"/>
      <c r="MUG15" s="233"/>
      <c r="MUH15" s="233"/>
      <c r="MUI15" s="233"/>
      <c r="MUJ15" s="233"/>
      <c r="MUK15" s="233"/>
      <c r="MUL15" s="233"/>
      <c r="MUM15" s="233"/>
      <c r="MUN15" s="233"/>
      <c r="MUO15" s="233"/>
      <c r="MUP15" s="233"/>
      <c r="MUQ15" s="233"/>
      <c r="MUR15" s="233"/>
      <c r="MUS15" s="233"/>
      <c r="MUT15" s="233"/>
      <c r="MUU15" s="233"/>
      <c r="MUV15" s="233"/>
      <c r="MUW15" s="233"/>
      <c r="MUX15" s="233"/>
      <c r="MUY15" s="233"/>
      <c r="MUZ15" s="233"/>
      <c r="MVA15" s="233"/>
      <c r="MVB15" s="233"/>
      <c r="MVC15" s="233"/>
      <c r="MVD15" s="233"/>
      <c r="MVE15" s="233"/>
      <c r="MVF15" s="233"/>
      <c r="MVG15" s="233"/>
      <c r="MVH15" s="233"/>
      <c r="MVI15" s="233"/>
      <c r="MVJ15" s="233"/>
      <c r="MVK15" s="233"/>
      <c r="MVL15" s="233"/>
      <c r="MVM15" s="233"/>
      <c r="MVN15" s="233"/>
      <c r="MVO15" s="233"/>
      <c r="MVP15" s="233"/>
      <c r="MVQ15" s="233"/>
      <c r="MVR15" s="233"/>
      <c r="MVS15" s="233"/>
      <c r="MVT15" s="233"/>
      <c r="MVU15" s="233"/>
      <c r="MVV15" s="233"/>
      <c r="MVW15" s="233"/>
      <c r="MVX15" s="233"/>
      <c r="MVY15" s="233"/>
      <c r="MVZ15" s="233"/>
      <c r="MWA15" s="233"/>
      <c r="MWB15" s="233"/>
      <c r="MWC15" s="233"/>
      <c r="MWD15" s="233"/>
      <c r="MWE15" s="233"/>
      <c r="MWF15" s="233"/>
      <c r="MWG15" s="233"/>
      <c r="MWH15" s="233"/>
      <c r="MWI15" s="233"/>
      <c r="MWJ15" s="233"/>
      <c r="MWK15" s="233"/>
      <c r="MWL15" s="233"/>
      <c r="MWM15" s="233"/>
      <c r="MWN15" s="233"/>
      <c r="MWO15" s="233"/>
      <c r="MWP15" s="233"/>
      <c r="MWQ15" s="233"/>
      <c r="MWR15" s="233"/>
      <c r="MWS15" s="233"/>
      <c r="MWT15" s="233"/>
      <c r="MWU15" s="233"/>
      <c r="MWV15" s="233"/>
      <c r="MWW15" s="233"/>
      <c r="MWX15" s="233"/>
      <c r="MWY15" s="233"/>
      <c r="MWZ15" s="233"/>
      <c r="MXA15" s="233"/>
      <c r="MXB15" s="233"/>
      <c r="MXC15" s="233"/>
      <c r="MXD15" s="233"/>
      <c r="MXE15" s="233"/>
      <c r="MXF15" s="233"/>
      <c r="MXG15" s="233"/>
      <c r="MXH15" s="233"/>
      <c r="MXI15" s="233"/>
      <c r="MXJ15" s="233"/>
      <c r="MXK15" s="233"/>
      <c r="MXL15" s="233"/>
      <c r="MXM15" s="233"/>
      <c r="MXN15" s="233"/>
      <c r="MXO15" s="233"/>
      <c r="MXP15" s="233"/>
      <c r="MXQ15" s="233"/>
      <c r="MXR15" s="233"/>
      <c r="MXS15" s="233"/>
      <c r="MXT15" s="233"/>
      <c r="MXU15" s="233"/>
      <c r="MXV15" s="233"/>
      <c r="MXW15" s="233"/>
      <c r="MXX15" s="233"/>
      <c r="MXY15" s="233"/>
      <c r="MXZ15" s="233"/>
      <c r="MYA15" s="233"/>
      <c r="MYB15" s="233"/>
      <c r="MYC15" s="233"/>
      <c r="MYD15" s="233"/>
      <c r="MYE15" s="233"/>
      <c r="MYF15" s="233"/>
      <c r="MYG15" s="233"/>
      <c r="MYH15" s="233"/>
      <c r="MYI15" s="233"/>
      <c r="MYJ15" s="233"/>
      <c r="MYK15" s="233"/>
      <c r="MYL15" s="233"/>
      <c r="MYM15" s="233"/>
      <c r="MYN15" s="233"/>
      <c r="MYO15" s="233"/>
      <c r="MYP15" s="233"/>
      <c r="MYQ15" s="233"/>
      <c r="MYR15" s="233"/>
      <c r="MYS15" s="233"/>
      <c r="MYT15" s="233"/>
      <c r="MYU15" s="233"/>
      <c r="MYV15" s="233"/>
      <c r="MYW15" s="233"/>
      <c r="MYX15" s="233"/>
      <c r="MYY15" s="233"/>
      <c r="MYZ15" s="233"/>
      <c r="MZA15" s="233"/>
      <c r="MZB15" s="233"/>
      <c r="MZC15" s="233"/>
      <c r="MZD15" s="233"/>
      <c r="MZE15" s="233"/>
      <c r="MZF15" s="233"/>
      <c r="MZG15" s="233"/>
      <c r="MZH15" s="233"/>
      <c r="MZI15" s="233"/>
      <c r="MZJ15" s="233"/>
      <c r="MZK15" s="233"/>
      <c r="MZL15" s="233"/>
      <c r="MZM15" s="233"/>
      <c r="MZN15" s="233"/>
      <c r="MZO15" s="233"/>
      <c r="MZP15" s="233"/>
      <c r="MZQ15" s="233"/>
      <c r="MZR15" s="233"/>
      <c r="MZS15" s="233"/>
      <c r="MZT15" s="233"/>
      <c r="MZU15" s="233"/>
      <c r="MZV15" s="233"/>
      <c r="MZW15" s="233"/>
      <c r="MZX15" s="233"/>
      <c r="MZY15" s="233"/>
      <c r="MZZ15" s="233"/>
      <c r="NAA15" s="233"/>
      <c r="NAB15" s="233"/>
      <c r="NAC15" s="233"/>
      <c r="NAD15" s="233"/>
      <c r="NAE15" s="233"/>
      <c r="NAF15" s="233"/>
      <c r="NAG15" s="233"/>
      <c r="NAH15" s="233"/>
      <c r="NAI15" s="233"/>
      <c r="NAJ15" s="233"/>
      <c r="NAK15" s="233"/>
      <c r="NAL15" s="233"/>
      <c r="NAM15" s="233"/>
      <c r="NAN15" s="233"/>
      <c r="NAO15" s="233"/>
      <c r="NAP15" s="233"/>
      <c r="NAQ15" s="233"/>
      <c r="NAR15" s="233"/>
      <c r="NAS15" s="233"/>
      <c r="NAT15" s="233"/>
      <c r="NAU15" s="233"/>
      <c r="NAV15" s="233"/>
      <c r="NAW15" s="233"/>
      <c r="NAX15" s="233"/>
      <c r="NAY15" s="233"/>
      <c r="NAZ15" s="233"/>
      <c r="NBA15" s="233"/>
      <c r="NBB15" s="233"/>
      <c r="NBC15" s="233"/>
      <c r="NBD15" s="233"/>
      <c r="NBE15" s="233"/>
      <c r="NBF15" s="233"/>
      <c r="NBG15" s="233"/>
      <c r="NBH15" s="233"/>
      <c r="NBI15" s="233"/>
      <c r="NBJ15" s="233"/>
      <c r="NBK15" s="233"/>
      <c r="NBL15" s="233"/>
      <c r="NBM15" s="233"/>
      <c r="NBN15" s="233"/>
      <c r="NBO15" s="233"/>
      <c r="NBP15" s="233"/>
      <c r="NBQ15" s="233"/>
      <c r="NBR15" s="233"/>
      <c r="NBS15" s="233"/>
      <c r="NBT15" s="233"/>
      <c r="NBU15" s="233"/>
      <c r="NBV15" s="233"/>
      <c r="NBW15" s="233"/>
      <c r="NBX15" s="233"/>
      <c r="NBY15" s="233"/>
      <c r="NBZ15" s="233"/>
      <c r="NCA15" s="233"/>
      <c r="NCB15" s="233"/>
      <c r="NCC15" s="233"/>
      <c r="NCD15" s="233"/>
      <c r="NCE15" s="233"/>
      <c r="NCF15" s="233"/>
      <c r="NCG15" s="233"/>
      <c r="NCH15" s="233"/>
      <c r="NCI15" s="233"/>
      <c r="NCJ15" s="233"/>
      <c r="NCK15" s="233"/>
      <c r="NCL15" s="233"/>
      <c r="NCM15" s="233"/>
      <c r="NCN15" s="233"/>
      <c r="NCO15" s="233"/>
      <c r="NCP15" s="233"/>
      <c r="NCQ15" s="233"/>
      <c r="NCR15" s="233"/>
      <c r="NCS15" s="233"/>
      <c r="NCT15" s="233"/>
      <c r="NCU15" s="233"/>
      <c r="NCV15" s="233"/>
      <c r="NCW15" s="233"/>
      <c r="NCX15" s="233"/>
      <c r="NCY15" s="233"/>
      <c r="NCZ15" s="233"/>
      <c r="NDA15" s="233"/>
      <c r="NDB15" s="233"/>
      <c r="NDC15" s="233"/>
      <c r="NDD15" s="233"/>
      <c r="NDE15" s="233"/>
      <c r="NDF15" s="233"/>
      <c r="NDG15" s="233"/>
      <c r="NDH15" s="233"/>
      <c r="NDI15" s="233"/>
      <c r="NDJ15" s="233"/>
      <c r="NDK15" s="233"/>
      <c r="NDL15" s="233"/>
      <c r="NDM15" s="233"/>
      <c r="NDN15" s="233"/>
      <c r="NDO15" s="233"/>
      <c r="NDP15" s="233"/>
      <c r="NDQ15" s="233"/>
      <c r="NDR15" s="233"/>
      <c r="NDS15" s="233"/>
      <c r="NDT15" s="233"/>
      <c r="NDU15" s="233"/>
      <c r="NDV15" s="233"/>
      <c r="NDW15" s="233"/>
      <c r="NDX15" s="233"/>
      <c r="NDY15" s="233"/>
      <c r="NDZ15" s="233"/>
      <c r="NEA15" s="233"/>
      <c r="NEB15" s="233"/>
      <c r="NEC15" s="233"/>
      <c r="NED15" s="233"/>
      <c r="NEE15" s="233"/>
      <c r="NEF15" s="233"/>
      <c r="NEG15" s="233"/>
      <c r="NEH15" s="233"/>
      <c r="NEI15" s="233"/>
      <c r="NEJ15" s="233"/>
      <c r="NEK15" s="233"/>
      <c r="NEL15" s="233"/>
      <c r="NEM15" s="233"/>
      <c r="NEN15" s="233"/>
      <c r="NEO15" s="233"/>
      <c r="NEP15" s="233"/>
      <c r="NEQ15" s="233"/>
      <c r="NER15" s="233"/>
      <c r="NES15" s="233"/>
      <c r="NET15" s="233"/>
      <c r="NEU15" s="233"/>
      <c r="NEV15" s="233"/>
      <c r="NEW15" s="233"/>
      <c r="NEX15" s="233"/>
      <c r="NEY15" s="233"/>
      <c r="NEZ15" s="233"/>
      <c r="NFA15" s="233"/>
      <c r="NFB15" s="233"/>
      <c r="NFC15" s="233"/>
      <c r="NFD15" s="233"/>
      <c r="NFE15" s="233"/>
      <c r="NFF15" s="233"/>
      <c r="NFG15" s="233"/>
      <c r="NFH15" s="233"/>
      <c r="NFI15" s="233"/>
      <c r="NFJ15" s="233"/>
      <c r="NFK15" s="233"/>
      <c r="NFL15" s="233"/>
      <c r="NFM15" s="233"/>
      <c r="NFN15" s="233"/>
      <c r="NFO15" s="233"/>
      <c r="NFP15" s="233"/>
      <c r="NFQ15" s="233"/>
      <c r="NFR15" s="233"/>
      <c r="NFS15" s="233"/>
      <c r="NFT15" s="233"/>
      <c r="NFU15" s="233"/>
      <c r="NFV15" s="233"/>
      <c r="NFW15" s="233"/>
      <c r="NFX15" s="233"/>
      <c r="NFY15" s="233"/>
      <c r="NFZ15" s="233"/>
      <c r="NGA15" s="233"/>
      <c r="NGB15" s="233"/>
      <c r="NGC15" s="233"/>
      <c r="NGD15" s="233"/>
      <c r="NGE15" s="233"/>
      <c r="NGF15" s="233"/>
      <c r="NGG15" s="233"/>
      <c r="NGH15" s="233"/>
      <c r="NGI15" s="233"/>
      <c r="NGJ15" s="233"/>
      <c r="NGK15" s="233"/>
      <c r="NGL15" s="233"/>
      <c r="NGM15" s="233"/>
      <c r="NGN15" s="233"/>
      <c r="NGO15" s="233"/>
      <c r="NGP15" s="233"/>
      <c r="NGQ15" s="233"/>
      <c r="NGR15" s="233"/>
      <c r="NGS15" s="233"/>
      <c r="NGT15" s="233"/>
      <c r="NGU15" s="233"/>
      <c r="NGV15" s="233"/>
      <c r="NGW15" s="233"/>
      <c r="NGX15" s="233"/>
      <c r="NGY15" s="233"/>
      <c r="NGZ15" s="233"/>
      <c r="NHA15" s="233"/>
      <c r="NHB15" s="233"/>
      <c r="NHC15" s="233"/>
      <c r="NHD15" s="233"/>
      <c r="NHE15" s="233"/>
      <c r="NHF15" s="233"/>
      <c r="NHG15" s="233"/>
      <c r="NHH15" s="233"/>
      <c r="NHI15" s="233"/>
      <c r="NHJ15" s="233"/>
      <c r="NHK15" s="233"/>
      <c r="NHL15" s="233"/>
      <c r="NHM15" s="233"/>
      <c r="NHN15" s="233"/>
      <c r="NHO15" s="233"/>
      <c r="NHP15" s="233"/>
      <c r="NHQ15" s="233"/>
      <c r="NHR15" s="233"/>
      <c r="NHS15" s="233"/>
      <c r="NHT15" s="233"/>
      <c r="NHU15" s="233"/>
      <c r="NHV15" s="233"/>
      <c r="NHW15" s="233"/>
      <c r="NHX15" s="233"/>
      <c r="NHY15" s="233"/>
      <c r="NHZ15" s="233"/>
      <c r="NIA15" s="233"/>
      <c r="NIB15" s="233"/>
      <c r="NIC15" s="233"/>
      <c r="NID15" s="233"/>
      <c r="NIE15" s="233"/>
      <c r="NIF15" s="233"/>
      <c r="NIG15" s="233"/>
      <c r="NIH15" s="233"/>
      <c r="NII15" s="233"/>
      <c r="NIJ15" s="233"/>
      <c r="NIK15" s="233"/>
      <c r="NIL15" s="233"/>
      <c r="NIM15" s="233"/>
      <c r="NIN15" s="233"/>
      <c r="NIO15" s="233"/>
      <c r="NIP15" s="233"/>
      <c r="NIQ15" s="233"/>
      <c r="NIR15" s="233"/>
      <c r="NIS15" s="233"/>
      <c r="NIT15" s="233"/>
      <c r="NIU15" s="233"/>
      <c r="NIV15" s="233"/>
      <c r="NIW15" s="233"/>
      <c r="NIX15" s="233"/>
      <c r="NIY15" s="233"/>
      <c r="NIZ15" s="233"/>
      <c r="NJA15" s="233"/>
      <c r="NJB15" s="233"/>
      <c r="NJC15" s="233"/>
      <c r="NJD15" s="233"/>
      <c r="NJE15" s="233"/>
      <c r="NJF15" s="233"/>
      <c r="NJG15" s="233"/>
      <c r="NJH15" s="233"/>
      <c r="NJI15" s="233"/>
      <c r="NJJ15" s="233"/>
      <c r="NJK15" s="233"/>
      <c r="NJL15" s="233"/>
      <c r="NJM15" s="233"/>
      <c r="NJN15" s="233"/>
      <c r="NJO15" s="233"/>
      <c r="NJP15" s="233"/>
      <c r="NJQ15" s="233"/>
      <c r="NJR15" s="233"/>
      <c r="NJS15" s="233"/>
      <c r="NJT15" s="233"/>
      <c r="NJU15" s="233"/>
      <c r="NJV15" s="233"/>
      <c r="NJW15" s="233"/>
      <c r="NJX15" s="233"/>
      <c r="NJY15" s="233"/>
      <c r="NJZ15" s="233"/>
      <c r="NKA15" s="233"/>
      <c r="NKB15" s="233"/>
      <c r="NKC15" s="233"/>
      <c r="NKD15" s="233"/>
      <c r="NKE15" s="233"/>
      <c r="NKF15" s="233"/>
      <c r="NKG15" s="233"/>
      <c r="NKH15" s="233"/>
      <c r="NKI15" s="233"/>
      <c r="NKJ15" s="233"/>
      <c r="NKK15" s="233"/>
      <c r="NKL15" s="233"/>
      <c r="NKM15" s="233"/>
      <c r="NKN15" s="233"/>
      <c r="NKO15" s="233"/>
      <c r="NKP15" s="233"/>
      <c r="NKQ15" s="233"/>
      <c r="NKR15" s="233"/>
      <c r="NKS15" s="233"/>
      <c r="NKT15" s="233"/>
      <c r="NKU15" s="233"/>
      <c r="NKV15" s="233"/>
      <c r="NKW15" s="233"/>
      <c r="NKX15" s="233"/>
      <c r="NKY15" s="233"/>
      <c r="NKZ15" s="233"/>
      <c r="NLA15" s="233"/>
      <c r="NLB15" s="233"/>
      <c r="NLC15" s="233"/>
      <c r="NLD15" s="233"/>
      <c r="NLE15" s="233"/>
      <c r="NLF15" s="233"/>
      <c r="NLG15" s="233"/>
      <c r="NLH15" s="233"/>
      <c r="NLI15" s="233"/>
      <c r="NLJ15" s="233"/>
      <c r="NLK15" s="233"/>
      <c r="NLL15" s="233"/>
      <c r="NLM15" s="233"/>
      <c r="NLN15" s="233"/>
      <c r="NLO15" s="233"/>
      <c r="NLP15" s="233"/>
      <c r="NLQ15" s="233"/>
      <c r="NLR15" s="233"/>
      <c r="NLS15" s="233"/>
      <c r="NLT15" s="233"/>
      <c r="NLU15" s="233"/>
      <c r="NLV15" s="233"/>
      <c r="NLW15" s="233"/>
      <c r="NLX15" s="233"/>
      <c r="NLY15" s="233"/>
      <c r="NLZ15" s="233"/>
      <c r="NMA15" s="233"/>
      <c r="NMB15" s="233"/>
      <c r="NMC15" s="233"/>
      <c r="NMD15" s="233"/>
      <c r="NME15" s="233"/>
      <c r="NMF15" s="233"/>
      <c r="NMG15" s="233"/>
      <c r="NMH15" s="233"/>
      <c r="NMI15" s="233"/>
      <c r="NMJ15" s="233"/>
      <c r="NMK15" s="233"/>
      <c r="NML15" s="233"/>
      <c r="NMM15" s="233"/>
      <c r="NMN15" s="233"/>
      <c r="NMO15" s="233"/>
      <c r="NMP15" s="233"/>
      <c r="NMQ15" s="233"/>
      <c r="NMR15" s="233"/>
      <c r="NMS15" s="233"/>
      <c r="NMT15" s="233"/>
      <c r="NMU15" s="233"/>
      <c r="NMV15" s="233"/>
      <c r="NMW15" s="233"/>
      <c r="NMX15" s="233"/>
      <c r="NMY15" s="233"/>
      <c r="NMZ15" s="233"/>
      <c r="NNA15" s="233"/>
      <c r="NNB15" s="233"/>
      <c r="NNC15" s="233"/>
      <c r="NND15" s="233"/>
      <c r="NNE15" s="233"/>
      <c r="NNF15" s="233"/>
      <c r="NNG15" s="233"/>
      <c r="NNH15" s="233"/>
      <c r="NNI15" s="233"/>
      <c r="NNJ15" s="233"/>
      <c r="NNK15" s="233"/>
      <c r="NNL15" s="233"/>
      <c r="NNM15" s="233"/>
      <c r="NNN15" s="233"/>
      <c r="NNO15" s="233"/>
      <c r="NNP15" s="233"/>
      <c r="NNQ15" s="233"/>
      <c r="NNR15" s="233"/>
      <c r="NNS15" s="233"/>
      <c r="NNT15" s="233"/>
      <c r="NNU15" s="233"/>
      <c r="NNV15" s="233"/>
      <c r="NNW15" s="233"/>
      <c r="NNX15" s="233"/>
      <c r="NNY15" s="233"/>
      <c r="NNZ15" s="233"/>
      <c r="NOA15" s="233"/>
      <c r="NOB15" s="233"/>
      <c r="NOC15" s="233"/>
      <c r="NOD15" s="233"/>
      <c r="NOE15" s="233"/>
      <c r="NOF15" s="233"/>
      <c r="NOG15" s="233"/>
      <c r="NOH15" s="233"/>
      <c r="NOI15" s="233"/>
      <c r="NOJ15" s="233"/>
      <c r="NOK15" s="233"/>
      <c r="NOL15" s="233"/>
      <c r="NOM15" s="233"/>
      <c r="NON15" s="233"/>
      <c r="NOO15" s="233"/>
      <c r="NOP15" s="233"/>
      <c r="NOQ15" s="233"/>
      <c r="NOR15" s="233"/>
      <c r="NOS15" s="233"/>
      <c r="NOT15" s="233"/>
      <c r="NOU15" s="233"/>
      <c r="NOV15" s="233"/>
      <c r="NOW15" s="233"/>
      <c r="NOX15" s="233"/>
      <c r="NOY15" s="233"/>
      <c r="NOZ15" s="233"/>
      <c r="NPA15" s="233"/>
      <c r="NPB15" s="233"/>
      <c r="NPC15" s="233"/>
      <c r="NPD15" s="233"/>
      <c r="NPE15" s="233"/>
      <c r="NPF15" s="233"/>
      <c r="NPG15" s="233"/>
      <c r="NPH15" s="233"/>
      <c r="NPI15" s="233"/>
      <c r="NPJ15" s="233"/>
      <c r="NPK15" s="233"/>
      <c r="NPL15" s="233"/>
      <c r="NPM15" s="233"/>
      <c r="NPN15" s="233"/>
      <c r="NPO15" s="233"/>
      <c r="NPP15" s="233"/>
      <c r="NPQ15" s="233"/>
      <c r="NPR15" s="233"/>
      <c r="NPS15" s="233"/>
      <c r="NPT15" s="233"/>
      <c r="NPU15" s="233"/>
      <c r="NPV15" s="233"/>
      <c r="NPW15" s="233"/>
      <c r="NPX15" s="233"/>
      <c r="NPY15" s="233"/>
      <c r="NPZ15" s="233"/>
      <c r="NQA15" s="233"/>
      <c r="NQB15" s="233"/>
      <c r="NQC15" s="233"/>
      <c r="NQD15" s="233"/>
      <c r="NQE15" s="233"/>
      <c r="NQF15" s="233"/>
      <c r="NQG15" s="233"/>
      <c r="NQH15" s="233"/>
      <c r="NQI15" s="233"/>
      <c r="NQJ15" s="233"/>
      <c r="NQK15" s="233"/>
      <c r="NQL15" s="233"/>
      <c r="NQM15" s="233"/>
      <c r="NQN15" s="233"/>
      <c r="NQO15" s="233"/>
      <c r="NQP15" s="233"/>
      <c r="NQQ15" s="233"/>
      <c r="NQR15" s="233"/>
      <c r="NQS15" s="233"/>
      <c r="NQT15" s="233"/>
      <c r="NQU15" s="233"/>
      <c r="NQV15" s="233"/>
      <c r="NQW15" s="233"/>
      <c r="NQX15" s="233"/>
      <c r="NQY15" s="233"/>
      <c r="NQZ15" s="233"/>
      <c r="NRA15" s="233"/>
      <c r="NRB15" s="233"/>
      <c r="NRC15" s="233"/>
      <c r="NRD15" s="233"/>
      <c r="NRE15" s="233"/>
      <c r="NRF15" s="233"/>
      <c r="NRG15" s="233"/>
      <c r="NRH15" s="233"/>
      <c r="NRI15" s="233"/>
      <c r="NRJ15" s="233"/>
      <c r="NRK15" s="233"/>
      <c r="NRL15" s="233"/>
      <c r="NRM15" s="233"/>
      <c r="NRN15" s="233"/>
      <c r="NRO15" s="233"/>
      <c r="NRP15" s="233"/>
      <c r="NRQ15" s="233"/>
      <c r="NRR15" s="233"/>
      <c r="NRS15" s="233"/>
      <c r="NRT15" s="233"/>
      <c r="NRU15" s="233"/>
      <c r="NRV15" s="233"/>
      <c r="NRW15" s="233"/>
      <c r="NRX15" s="233"/>
      <c r="NRY15" s="233"/>
      <c r="NRZ15" s="233"/>
      <c r="NSA15" s="233"/>
      <c r="NSB15" s="233"/>
      <c r="NSC15" s="233"/>
      <c r="NSD15" s="233"/>
      <c r="NSE15" s="233"/>
      <c r="NSF15" s="233"/>
      <c r="NSG15" s="233"/>
      <c r="NSH15" s="233"/>
      <c r="NSI15" s="233"/>
      <c r="NSJ15" s="233"/>
      <c r="NSK15" s="233"/>
      <c r="NSL15" s="233"/>
      <c r="NSM15" s="233"/>
      <c r="NSN15" s="233"/>
      <c r="NSO15" s="233"/>
      <c r="NSP15" s="233"/>
      <c r="NSQ15" s="233"/>
      <c r="NSR15" s="233"/>
      <c r="NSS15" s="233"/>
      <c r="NST15" s="233"/>
      <c r="NSU15" s="233"/>
      <c r="NSV15" s="233"/>
      <c r="NSW15" s="233"/>
      <c r="NSX15" s="233"/>
      <c r="NSY15" s="233"/>
      <c r="NSZ15" s="233"/>
      <c r="NTA15" s="233"/>
      <c r="NTB15" s="233"/>
      <c r="NTC15" s="233"/>
      <c r="NTD15" s="233"/>
      <c r="NTE15" s="233"/>
      <c r="NTF15" s="233"/>
      <c r="NTG15" s="233"/>
      <c r="NTH15" s="233"/>
      <c r="NTI15" s="233"/>
      <c r="NTJ15" s="233"/>
      <c r="NTK15" s="233"/>
      <c r="NTL15" s="233"/>
      <c r="NTM15" s="233"/>
      <c r="NTN15" s="233"/>
      <c r="NTO15" s="233"/>
      <c r="NTP15" s="233"/>
      <c r="NTQ15" s="233"/>
      <c r="NTR15" s="233"/>
      <c r="NTS15" s="233"/>
      <c r="NTT15" s="233"/>
      <c r="NTU15" s="233"/>
      <c r="NTV15" s="233"/>
      <c r="NTW15" s="233"/>
      <c r="NTX15" s="233"/>
      <c r="NTY15" s="233"/>
      <c r="NTZ15" s="233"/>
      <c r="NUA15" s="233"/>
      <c r="NUB15" s="233"/>
      <c r="NUC15" s="233"/>
      <c r="NUD15" s="233"/>
      <c r="NUE15" s="233"/>
      <c r="NUF15" s="233"/>
      <c r="NUG15" s="233"/>
      <c r="NUH15" s="233"/>
      <c r="NUI15" s="233"/>
      <c r="NUJ15" s="233"/>
      <c r="NUK15" s="233"/>
      <c r="NUL15" s="233"/>
      <c r="NUM15" s="233"/>
      <c r="NUN15" s="233"/>
      <c r="NUO15" s="233"/>
      <c r="NUP15" s="233"/>
      <c r="NUQ15" s="233"/>
      <c r="NUR15" s="233"/>
      <c r="NUS15" s="233"/>
      <c r="NUT15" s="233"/>
      <c r="NUU15" s="233"/>
      <c r="NUV15" s="233"/>
      <c r="NUW15" s="233"/>
      <c r="NUX15" s="233"/>
      <c r="NUY15" s="233"/>
      <c r="NUZ15" s="233"/>
      <c r="NVA15" s="233"/>
      <c r="NVB15" s="233"/>
      <c r="NVC15" s="233"/>
      <c r="NVD15" s="233"/>
      <c r="NVE15" s="233"/>
      <c r="NVF15" s="233"/>
      <c r="NVG15" s="233"/>
      <c r="NVH15" s="233"/>
      <c r="NVI15" s="233"/>
      <c r="NVJ15" s="233"/>
      <c r="NVK15" s="233"/>
      <c r="NVL15" s="233"/>
      <c r="NVM15" s="233"/>
      <c r="NVN15" s="233"/>
      <c r="NVO15" s="233"/>
      <c r="NVP15" s="233"/>
      <c r="NVQ15" s="233"/>
      <c r="NVR15" s="233"/>
      <c r="NVS15" s="233"/>
      <c r="NVT15" s="233"/>
      <c r="NVU15" s="233"/>
      <c r="NVV15" s="233"/>
      <c r="NVW15" s="233"/>
      <c r="NVX15" s="233"/>
      <c r="NVY15" s="233"/>
      <c r="NVZ15" s="233"/>
      <c r="NWA15" s="233"/>
      <c r="NWB15" s="233"/>
      <c r="NWC15" s="233"/>
      <c r="NWD15" s="233"/>
      <c r="NWE15" s="233"/>
      <c r="NWF15" s="233"/>
      <c r="NWG15" s="233"/>
      <c r="NWH15" s="233"/>
      <c r="NWI15" s="233"/>
      <c r="NWJ15" s="233"/>
      <c r="NWK15" s="233"/>
      <c r="NWL15" s="233"/>
      <c r="NWM15" s="233"/>
      <c r="NWN15" s="233"/>
      <c r="NWO15" s="233"/>
      <c r="NWP15" s="233"/>
      <c r="NWQ15" s="233"/>
      <c r="NWR15" s="233"/>
      <c r="NWS15" s="233"/>
      <c r="NWT15" s="233"/>
      <c r="NWU15" s="233"/>
      <c r="NWV15" s="233"/>
      <c r="NWW15" s="233"/>
      <c r="NWX15" s="233"/>
      <c r="NWY15" s="233"/>
      <c r="NWZ15" s="233"/>
      <c r="NXA15" s="233"/>
      <c r="NXB15" s="233"/>
      <c r="NXC15" s="233"/>
      <c r="NXD15" s="233"/>
      <c r="NXE15" s="233"/>
      <c r="NXF15" s="233"/>
      <c r="NXG15" s="233"/>
      <c r="NXH15" s="233"/>
      <c r="NXI15" s="233"/>
      <c r="NXJ15" s="233"/>
      <c r="NXK15" s="233"/>
      <c r="NXL15" s="233"/>
      <c r="NXM15" s="233"/>
      <c r="NXN15" s="233"/>
      <c r="NXO15" s="233"/>
      <c r="NXP15" s="233"/>
      <c r="NXQ15" s="233"/>
      <c r="NXR15" s="233"/>
      <c r="NXS15" s="233"/>
      <c r="NXT15" s="233"/>
      <c r="NXU15" s="233"/>
      <c r="NXV15" s="233"/>
      <c r="NXW15" s="233"/>
      <c r="NXX15" s="233"/>
      <c r="NXY15" s="233"/>
      <c r="NXZ15" s="233"/>
      <c r="NYA15" s="233"/>
      <c r="NYB15" s="233"/>
      <c r="NYC15" s="233"/>
      <c r="NYD15" s="233"/>
      <c r="NYE15" s="233"/>
      <c r="NYF15" s="233"/>
      <c r="NYG15" s="233"/>
      <c r="NYH15" s="233"/>
      <c r="NYI15" s="233"/>
      <c r="NYJ15" s="233"/>
      <c r="NYK15" s="233"/>
      <c r="NYL15" s="233"/>
      <c r="NYM15" s="233"/>
      <c r="NYN15" s="233"/>
      <c r="NYO15" s="233"/>
      <c r="NYP15" s="233"/>
      <c r="NYQ15" s="233"/>
      <c r="NYR15" s="233"/>
      <c r="NYS15" s="233"/>
      <c r="NYT15" s="233"/>
      <c r="NYU15" s="233"/>
      <c r="NYV15" s="233"/>
      <c r="NYW15" s="233"/>
      <c r="NYX15" s="233"/>
      <c r="NYY15" s="233"/>
      <c r="NYZ15" s="233"/>
      <c r="NZA15" s="233"/>
      <c r="NZB15" s="233"/>
      <c r="NZC15" s="233"/>
      <c r="NZD15" s="233"/>
      <c r="NZE15" s="233"/>
      <c r="NZF15" s="233"/>
      <c r="NZG15" s="233"/>
      <c r="NZH15" s="233"/>
      <c r="NZI15" s="233"/>
      <c r="NZJ15" s="233"/>
      <c r="NZK15" s="233"/>
      <c r="NZL15" s="233"/>
      <c r="NZM15" s="233"/>
      <c r="NZN15" s="233"/>
      <c r="NZO15" s="233"/>
      <c r="NZP15" s="233"/>
      <c r="NZQ15" s="233"/>
      <c r="NZR15" s="233"/>
      <c r="NZS15" s="233"/>
      <c r="NZT15" s="233"/>
      <c r="NZU15" s="233"/>
      <c r="NZV15" s="233"/>
      <c r="NZW15" s="233"/>
      <c r="NZX15" s="233"/>
      <c r="NZY15" s="233"/>
      <c r="NZZ15" s="233"/>
      <c r="OAA15" s="233"/>
      <c r="OAB15" s="233"/>
      <c r="OAC15" s="233"/>
      <c r="OAD15" s="233"/>
      <c r="OAE15" s="233"/>
      <c r="OAF15" s="233"/>
      <c r="OAG15" s="233"/>
      <c r="OAH15" s="233"/>
      <c r="OAI15" s="233"/>
      <c r="OAJ15" s="233"/>
      <c r="OAK15" s="233"/>
      <c r="OAL15" s="233"/>
      <c r="OAM15" s="233"/>
      <c r="OAN15" s="233"/>
      <c r="OAO15" s="233"/>
      <c r="OAP15" s="233"/>
      <c r="OAQ15" s="233"/>
      <c r="OAR15" s="233"/>
      <c r="OAS15" s="233"/>
      <c r="OAT15" s="233"/>
      <c r="OAU15" s="233"/>
      <c r="OAV15" s="233"/>
      <c r="OAW15" s="233"/>
      <c r="OAX15" s="233"/>
      <c r="OAY15" s="233"/>
      <c r="OAZ15" s="233"/>
      <c r="OBA15" s="233"/>
      <c r="OBB15" s="233"/>
      <c r="OBC15" s="233"/>
      <c r="OBD15" s="233"/>
      <c r="OBE15" s="233"/>
      <c r="OBF15" s="233"/>
      <c r="OBG15" s="233"/>
      <c r="OBH15" s="233"/>
      <c r="OBI15" s="233"/>
      <c r="OBJ15" s="233"/>
      <c r="OBK15" s="233"/>
      <c r="OBL15" s="233"/>
      <c r="OBM15" s="233"/>
      <c r="OBN15" s="233"/>
      <c r="OBO15" s="233"/>
      <c r="OBP15" s="233"/>
      <c r="OBQ15" s="233"/>
      <c r="OBR15" s="233"/>
      <c r="OBS15" s="233"/>
      <c r="OBT15" s="233"/>
      <c r="OBU15" s="233"/>
      <c r="OBV15" s="233"/>
      <c r="OBW15" s="233"/>
      <c r="OBX15" s="233"/>
      <c r="OBY15" s="233"/>
      <c r="OBZ15" s="233"/>
      <c r="OCA15" s="233"/>
      <c r="OCB15" s="233"/>
      <c r="OCC15" s="233"/>
      <c r="OCD15" s="233"/>
      <c r="OCE15" s="233"/>
      <c r="OCF15" s="233"/>
      <c r="OCG15" s="233"/>
      <c r="OCH15" s="233"/>
      <c r="OCI15" s="233"/>
      <c r="OCJ15" s="233"/>
      <c r="OCK15" s="233"/>
      <c r="OCL15" s="233"/>
      <c r="OCM15" s="233"/>
      <c r="OCN15" s="233"/>
      <c r="OCO15" s="233"/>
      <c r="OCP15" s="233"/>
      <c r="OCQ15" s="233"/>
      <c r="OCR15" s="233"/>
      <c r="OCS15" s="233"/>
      <c r="OCT15" s="233"/>
      <c r="OCU15" s="233"/>
      <c r="OCV15" s="233"/>
      <c r="OCW15" s="233"/>
      <c r="OCX15" s="233"/>
      <c r="OCY15" s="233"/>
      <c r="OCZ15" s="233"/>
      <c r="ODA15" s="233"/>
      <c r="ODB15" s="233"/>
      <c r="ODC15" s="233"/>
      <c r="ODD15" s="233"/>
      <c r="ODE15" s="233"/>
      <c r="ODF15" s="233"/>
      <c r="ODG15" s="233"/>
      <c r="ODH15" s="233"/>
      <c r="ODI15" s="233"/>
      <c r="ODJ15" s="233"/>
      <c r="ODK15" s="233"/>
      <c r="ODL15" s="233"/>
      <c r="ODM15" s="233"/>
      <c r="ODN15" s="233"/>
      <c r="ODO15" s="233"/>
      <c r="ODP15" s="233"/>
      <c r="ODQ15" s="233"/>
      <c r="ODR15" s="233"/>
      <c r="ODS15" s="233"/>
      <c r="ODT15" s="233"/>
      <c r="ODU15" s="233"/>
      <c r="ODV15" s="233"/>
      <c r="ODW15" s="233"/>
      <c r="ODX15" s="233"/>
      <c r="ODY15" s="233"/>
      <c r="ODZ15" s="233"/>
      <c r="OEA15" s="233"/>
      <c r="OEB15" s="233"/>
      <c r="OEC15" s="233"/>
      <c r="OED15" s="233"/>
      <c r="OEE15" s="233"/>
      <c r="OEF15" s="233"/>
      <c r="OEG15" s="233"/>
      <c r="OEH15" s="233"/>
      <c r="OEI15" s="233"/>
      <c r="OEJ15" s="233"/>
      <c r="OEK15" s="233"/>
      <c r="OEL15" s="233"/>
      <c r="OEM15" s="233"/>
      <c r="OEN15" s="233"/>
      <c r="OEO15" s="233"/>
      <c r="OEP15" s="233"/>
      <c r="OEQ15" s="233"/>
      <c r="OER15" s="233"/>
      <c r="OES15" s="233"/>
      <c r="OET15" s="233"/>
      <c r="OEU15" s="233"/>
      <c r="OEV15" s="233"/>
      <c r="OEW15" s="233"/>
      <c r="OEX15" s="233"/>
      <c r="OEY15" s="233"/>
      <c r="OEZ15" s="233"/>
      <c r="OFA15" s="233"/>
      <c r="OFB15" s="233"/>
      <c r="OFC15" s="233"/>
      <c r="OFD15" s="233"/>
      <c r="OFE15" s="233"/>
      <c r="OFF15" s="233"/>
      <c r="OFG15" s="233"/>
      <c r="OFH15" s="233"/>
      <c r="OFI15" s="233"/>
      <c r="OFJ15" s="233"/>
      <c r="OFK15" s="233"/>
      <c r="OFL15" s="233"/>
      <c r="OFM15" s="233"/>
      <c r="OFN15" s="233"/>
      <c r="OFO15" s="233"/>
      <c r="OFP15" s="233"/>
      <c r="OFQ15" s="233"/>
      <c r="OFR15" s="233"/>
      <c r="OFS15" s="233"/>
      <c r="OFT15" s="233"/>
      <c r="OFU15" s="233"/>
      <c r="OFV15" s="233"/>
      <c r="OFW15" s="233"/>
      <c r="OFX15" s="233"/>
      <c r="OFY15" s="233"/>
      <c r="OFZ15" s="233"/>
      <c r="OGA15" s="233"/>
      <c r="OGB15" s="233"/>
      <c r="OGC15" s="233"/>
      <c r="OGD15" s="233"/>
      <c r="OGE15" s="233"/>
      <c r="OGF15" s="233"/>
      <c r="OGG15" s="233"/>
      <c r="OGH15" s="233"/>
      <c r="OGI15" s="233"/>
      <c r="OGJ15" s="233"/>
      <c r="OGK15" s="233"/>
      <c r="OGL15" s="233"/>
      <c r="OGM15" s="233"/>
      <c r="OGN15" s="233"/>
      <c r="OGO15" s="233"/>
      <c r="OGP15" s="233"/>
      <c r="OGQ15" s="233"/>
      <c r="OGR15" s="233"/>
      <c r="OGS15" s="233"/>
      <c r="OGT15" s="233"/>
      <c r="OGU15" s="233"/>
      <c r="OGV15" s="233"/>
      <c r="OGW15" s="233"/>
      <c r="OGX15" s="233"/>
      <c r="OGY15" s="233"/>
      <c r="OGZ15" s="233"/>
      <c r="OHA15" s="233"/>
      <c r="OHB15" s="233"/>
      <c r="OHC15" s="233"/>
      <c r="OHD15" s="233"/>
      <c r="OHE15" s="233"/>
      <c r="OHF15" s="233"/>
      <c r="OHG15" s="233"/>
      <c r="OHH15" s="233"/>
      <c r="OHI15" s="233"/>
      <c r="OHJ15" s="233"/>
      <c r="OHK15" s="233"/>
      <c r="OHL15" s="233"/>
      <c r="OHM15" s="233"/>
      <c r="OHN15" s="233"/>
      <c r="OHO15" s="233"/>
      <c r="OHP15" s="233"/>
      <c r="OHQ15" s="233"/>
      <c r="OHR15" s="233"/>
      <c r="OHS15" s="233"/>
      <c r="OHT15" s="233"/>
      <c r="OHU15" s="233"/>
      <c r="OHV15" s="233"/>
      <c r="OHW15" s="233"/>
      <c r="OHX15" s="233"/>
      <c r="OHY15" s="233"/>
      <c r="OHZ15" s="233"/>
      <c r="OIA15" s="233"/>
      <c r="OIB15" s="233"/>
      <c r="OIC15" s="233"/>
      <c r="OID15" s="233"/>
      <c r="OIE15" s="233"/>
      <c r="OIF15" s="233"/>
      <c r="OIG15" s="233"/>
      <c r="OIH15" s="233"/>
      <c r="OII15" s="233"/>
      <c r="OIJ15" s="233"/>
      <c r="OIK15" s="233"/>
      <c r="OIL15" s="233"/>
      <c r="OIM15" s="233"/>
      <c r="OIN15" s="233"/>
      <c r="OIO15" s="233"/>
      <c r="OIP15" s="233"/>
      <c r="OIQ15" s="233"/>
      <c r="OIR15" s="233"/>
      <c r="OIS15" s="233"/>
      <c r="OIT15" s="233"/>
      <c r="OIU15" s="233"/>
      <c r="OIV15" s="233"/>
      <c r="OIW15" s="233"/>
      <c r="OIX15" s="233"/>
      <c r="OIY15" s="233"/>
      <c r="OIZ15" s="233"/>
      <c r="OJA15" s="233"/>
      <c r="OJB15" s="233"/>
      <c r="OJC15" s="233"/>
      <c r="OJD15" s="233"/>
      <c r="OJE15" s="233"/>
      <c r="OJF15" s="233"/>
      <c r="OJG15" s="233"/>
      <c r="OJH15" s="233"/>
      <c r="OJI15" s="233"/>
      <c r="OJJ15" s="233"/>
      <c r="OJK15" s="233"/>
      <c r="OJL15" s="233"/>
      <c r="OJM15" s="233"/>
      <c r="OJN15" s="233"/>
      <c r="OJO15" s="233"/>
      <c r="OJP15" s="233"/>
      <c r="OJQ15" s="233"/>
      <c r="OJR15" s="233"/>
      <c r="OJS15" s="233"/>
      <c r="OJT15" s="233"/>
      <c r="OJU15" s="233"/>
      <c r="OJV15" s="233"/>
      <c r="OJW15" s="233"/>
      <c r="OJX15" s="233"/>
      <c r="OJY15" s="233"/>
      <c r="OJZ15" s="233"/>
      <c r="OKA15" s="233"/>
      <c r="OKB15" s="233"/>
      <c r="OKC15" s="233"/>
      <c r="OKD15" s="233"/>
      <c r="OKE15" s="233"/>
      <c r="OKF15" s="233"/>
      <c r="OKG15" s="233"/>
      <c r="OKH15" s="233"/>
      <c r="OKI15" s="233"/>
      <c r="OKJ15" s="233"/>
      <c r="OKK15" s="233"/>
      <c r="OKL15" s="233"/>
      <c r="OKM15" s="233"/>
      <c r="OKN15" s="233"/>
      <c r="OKO15" s="233"/>
      <c r="OKP15" s="233"/>
      <c r="OKQ15" s="233"/>
      <c r="OKR15" s="233"/>
      <c r="OKS15" s="233"/>
      <c r="OKT15" s="233"/>
      <c r="OKU15" s="233"/>
      <c r="OKV15" s="233"/>
      <c r="OKW15" s="233"/>
      <c r="OKX15" s="233"/>
      <c r="OKY15" s="233"/>
      <c r="OKZ15" s="233"/>
      <c r="OLA15" s="233"/>
      <c r="OLB15" s="233"/>
      <c r="OLC15" s="233"/>
      <c r="OLD15" s="233"/>
      <c r="OLE15" s="233"/>
      <c r="OLF15" s="233"/>
      <c r="OLG15" s="233"/>
      <c r="OLH15" s="233"/>
      <c r="OLI15" s="233"/>
      <c r="OLJ15" s="233"/>
      <c r="OLK15" s="233"/>
      <c r="OLL15" s="233"/>
      <c r="OLM15" s="233"/>
      <c r="OLN15" s="233"/>
      <c r="OLO15" s="233"/>
      <c r="OLP15" s="233"/>
      <c r="OLQ15" s="233"/>
      <c r="OLR15" s="233"/>
      <c r="OLS15" s="233"/>
      <c r="OLT15" s="233"/>
      <c r="OLU15" s="233"/>
      <c r="OLV15" s="233"/>
      <c r="OLW15" s="233"/>
      <c r="OLX15" s="233"/>
      <c r="OLY15" s="233"/>
      <c r="OLZ15" s="233"/>
      <c r="OMA15" s="233"/>
      <c r="OMB15" s="233"/>
      <c r="OMC15" s="233"/>
      <c r="OMD15" s="233"/>
      <c r="OME15" s="233"/>
      <c r="OMF15" s="233"/>
      <c r="OMG15" s="233"/>
      <c r="OMH15" s="233"/>
      <c r="OMI15" s="233"/>
      <c r="OMJ15" s="233"/>
      <c r="OMK15" s="233"/>
      <c r="OML15" s="233"/>
      <c r="OMM15" s="233"/>
      <c r="OMN15" s="233"/>
      <c r="OMO15" s="233"/>
      <c r="OMP15" s="233"/>
      <c r="OMQ15" s="233"/>
      <c r="OMR15" s="233"/>
      <c r="OMS15" s="233"/>
      <c r="OMT15" s="233"/>
      <c r="OMU15" s="233"/>
      <c r="OMV15" s="233"/>
      <c r="OMW15" s="233"/>
      <c r="OMX15" s="233"/>
      <c r="OMY15" s="233"/>
      <c r="OMZ15" s="233"/>
      <c r="ONA15" s="233"/>
      <c r="ONB15" s="233"/>
      <c r="ONC15" s="233"/>
      <c r="OND15" s="233"/>
      <c r="ONE15" s="233"/>
      <c r="ONF15" s="233"/>
      <c r="ONG15" s="233"/>
      <c r="ONH15" s="233"/>
      <c r="ONI15" s="233"/>
      <c r="ONJ15" s="233"/>
      <c r="ONK15" s="233"/>
      <c r="ONL15" s="233"/>
      <c r="ONM15" s="233"/>
      <c r="ONN15" s="233"/>
      <c r="ONO15" s="233"/>
      <c r="ONP15" s="233"/>
      <c r="ONQ15" s="233"/>
      <c r="ONR15" s="233"/>
      <c r="ONS15" s="233"/>
      <c r="ONT15" s="233"/>
      <c r="ONU15" s="233"/>
      <c r="ONV15" s="233"/>
      <c r="ONW15" s="233"/>
      <c r="ONX15" s="233"/>
      <c r="ONY15" s="233"/>
      <c r="ONZ15" s="233"/>
      <c r="OOA15" s="233"/>
      <c r="OOB15" s="233"/>
      <c r="OOC15" s="233"/>
      <c r="OOD15" s="233"/>
      <c r="OOE15" s="233"/>
      <c r="OOF15" s="233"/>
      <c r="OOG15" s="233"/>
      <c r="OOH15" s="233"/>
      <c r="OOI15" s="233"/>
      <c r="OOJ15" s="233"/>
      <c r="OOK15" s="233"/>
      <c r="OOL15" s="233"/>
      <c r="OOM15" s="233"/>
      <c r="OON15" s="233"/>
      <c r="OOO15" s="233"/>
      <c r="OOP15" s="233"/>
      <c r="OOQ15" s="233"/>
      <c r="OOR15" s="233"/>
      <c r="OOS15" s="233"/>
      <c r="OOT15" s="233"/>
      <c r="OOU15" s="233"/>
      <c r="OOV15" s="233"/>
      <c r="OOW15" s="233"/>
      <c r="OOX15" s="233"/>
      <c r="OOY15" s="233"/>
      <c r="OOZ15" s="233"/>
      <c r="OPA15" s="233"/>
      <c r="OPB15" s="233"/>
      <c r="OPC15" s="233"/>
      <c r="OPD15" s="233"/>
      <c r="OPE15" s="233"/>
      <c r="OPF15" s="233"/>
      <c r="OPG15" s="233"/>
      <c r="OPH15" s="233"/>
      <c r="OPI15" s="233"/>
      <c r="OPJ15" s="233"/>
      <c r="OPK15" s="233"/>
      <c r="OPL15" s="233"/>
      <c r="OPM15" s="233"/>
      <c r="OPN15" s="233"/>
      <c r="OPO15" s="233"/>
      <c r="OPP15" s="233"/>
      <c r="OPQ15" s="233"/>
      <c r="OPR15" s="233"/>
      <c r="OPS15" s="233"/>
      <c r="OPT15" s="233"/>
      <c r="OPU15" s="233"/>
      <c r="OPV15" s="233"/>
      <c r="OPW15" s="233"/>
      <c r="OPX15" s="233"/>
      <c r="OPY15" s="233"/>
      <c r="OPZ15" s="233"/>
      <c r="OQA15" s="233"/>
      <c r="OQB15" s="233"/>
      <c r="OQC15" s="233"/>
      <c r="OQD15" s="233"/>
      <c r="OQE15" s="233"/>
      <c r="OQF15" s="233"/>
      <c r="OQG15" s="233"/>
      <c r="OQH15" s="233"/>
      <c r="OQI15" s="233"/>
      <c r="OQJ15" s="233"/>
      <c r="OQK15" s="233"/>
      <c r="OQL15" s="233"/>
      <c r="OQM15" s="233"/>
      <c r="OQN15" s="233"/>
      <c r="OQO15" s="233"/>
      <c r="OQP15" s="233"/>
      <c r="OQQ15" s="233"/>
      <c r="OQR15" s="233"/>
      <c r="OQS15" s="233"/>
      <c r="OQT15" s="233"/>
      <c r="OQU15" s="233"/>
      <c r="OQV15" s="233"/>
      <c r="OQW15" s="233"/>
      <c r="OQX15" s="233"/>
      <c r="OQY15" s="233"/>
      <c r="OQZ15" s="233"/>
      <c r="ORA15" s="233"/>
      <c r="ORB15" s="233"/>
      <c r="ORC15" s="233"/>
      <c r="ORD15" s="233"/>
      <c r="ORE15" s="233"/>
      <c r="ORF15" s="233"/>
      <c r="ORG15" s="233"/>
      <c r="ORH15" s="233"/>
      <c r="ORI15" s="233"/>
      <c r="ORJ15" s="233"/>
      <c r="ORK15" s="233"/>
      <c r="ORL15" s="233"/>
      <c r="ORM15" s="233"/>
      <c r="ORN15" s="233"/>
      <c r="ORO15" s="233"/>
      <c r="ORP15" s="233"/>
      <c r="ORQ15" s="233"/>
      <c r="ORR15" s="233"/>
      <c r="ORS15" s="233"/>
      <c r="ORT15" s="233"/>
      <c r="ORU15" s="233"/>
      <c r="ORV15" s="233"/>
      <c r="ORW15" s="233"/>
      <c r="ORX15" s="233"/>
      <c r="ORY15" s="233"/>
      <c r="ORZ15" s="233"/>
      <c r="OSA15" s="233"/>
      <c r="OSB15" s="233"/>
      <c r="OSC15" s="233"/>
      <c r="OSD15" s="233"/>
      <c r="OSE15" s="233"/>
      <c r="OSF15" s="233"/>
      <c r="OSG15" s="233"/>
      <c r="OSH15" s="233"/>
      <c r="OSI15" s="233"/>
      <c r="OSJ15" s="233"/>
      <c r="OSK15" s="233"/>
      <c r="OSL15" s="233"/>
      <c r="OSM15" s="233"/>
      <c r="OSN15" s="233"/>
      <c r="OSO15" s="233"/>
      <c r="OSP15" s="233"/>
      <c r="OSQ15" s="233"/>
      <c r="OSR15" s="233"/>
      <c r="OSS15" s="233"/>
      <c r="OST15" s="233"/>
      <c r="OSU15" s="233"/>
      <c r="OSV15" s="233"/>
      <c r="OSW15" s="233"/>
      <c r="OSX15" s="233"/>
      <c r="OSY15" s="233"/>
      <c r="OSZ15" s="233"/>
      <c r="OTA15" s="233"/>
      <c r="OTB15" s="233"/>
      <c r="OTC15" s="233"/>
      <c r="OTD15" s="233"/>
      <c r="OTE15" s="233"/>
      <c r="OTF15" s="233"/>
      <c r="OTG15" s="233"/>
      <c r="OTH15" s="233"/>
      <c r="OTI15" s="233"/>
      <c r="OTJ15" s="233"/>
      <c r="OTK15" s="233"/>
      <c r="OTL15" s="233"/>
      <c r="OTM15" s="233"/>
      <c r="OTN15" s="233"/>
      <c r="OTO15" s="233"/>
      <c r="OTP15" s="233"/>
      <c r="OTQ15" s="233"/>
      <c r="OTR15" s="233"/>
      <c r="OTS15" s="233"/>
      <c r="OTT15" s="233"/>
      <c r="OTU15" s="233"/>
      <c r="OTV15" s="233"/>
      <c r="OTW15" s="233"/>
      <c r="OTX15" s="233"/>
      <c r="OTY15" s="233"/>
      <c r="OTZ15" s="233"/>
      <c r="OUA15" s="233"/>
      <c r="OUB15" s="233"/>
      <c r="OUC15" s="233"/>
      <c r="OUD15" s="233"/>
      <c r="OUE15" s="233"/>
      <c r="OUF15" s="233"/>
      <c r="OUG15" s="233"/>
      <c r="OUH15" s="233"/>
      <c r="OUI15" s="233"/>
      <c r="OUJ15" s="233"/>
      <c r="OUK15" s="233"/>
      <c r="OUL15" s="233"/>
      <c r="OUM15" s="233"/>
      <c r="OUN15" s="233"/>
      <c r="OUO15" s="233"/>
      <c r="OUP15" s="233"/>
      <c r="OUQ15" s="233"/>
      <c r="OUR15" s="233"/>
      <c r="OUS15" s="233"/>
      <c r="OUT15" s="233"/>
      <c r="OUU15" s="233"/>
      <c r="OUV15" s="233"/>
      <c r="OUW15" s="233"/>
      <c r="OUX15" s="233"/>
      <c r="OUY15" s="233"/>
      <c r="OUZ15" s="233"/>
      <c r="OVA15" s="233"/>
      <c r="OVB15" s="233"/>
      <c r="OVC15" s="233"/>
      <c r="OVD15" s="233"/>
      <c r="OVE15" s="233"/>
      <c r="OVF15" s="233"/>
      <c r="OVG15" s="233"/>
      <c r="OVH15" s="233"/>
      <c r="OVI15" s="233"/>
      <c r="OVJ15" s="233"/>
      <c r="OVK15" s="233"/>
      <c r="OVL15" s="233"/>
      <c r="OVM15" s="233"/>
      <c r="OVN15" s="233"/>
      <c r="OVO15" s="233"/>
      <c r="OVP15" s="233"/>
      <c r="OVQ15" s="233"/>
      <c r="OVR15" s="233"/>
      <c r="OVS15" s="233"/>
      <c r="OVT15" s="233"/>
      <c r="OVU15" s="233"/>
      <c r="OVV15" s="233"/>
      <c r="OVW15" s="233"/>
      <c r="OVX15" s="233"/>
      <c r="OVY15" s="233"/>
      <c r="OVZ15" s="233"/>
      <c r="OWA15" s="233"/>
      <c r="OWB15" s="233"/>
      <c r="OWC15" s="233"/>
      <c r="OWD15" s="233"/>
      <c r="OWE15" s="233"/>
      <c r="OWF15" s="233"/>
      <c r="OWG15" s="233"/>
      <c r="OWH15" s="233"/>
      <c r="OWI15" s="233"/>
      <c r="OWJ15" s="233"/>
      <c r="OWK15" s="233"/>
      <c r="OWL15" s="233"/>
      <c r="OWM15" s="233"/>
      <c r="OWN15" s="233"/>
      <c r="OWO15" s="233"/>
      <c r="OWP15" s="233"/>
      <c r="OWQ15" s="233"/>
      <c r="OWR15" s="233"/>
      <c r="OWS15" s="233"/>
      <c r="OWT15" s="233"/>
      <c r="OWU15" s="233"/>
      <c r="OWV15" s="233"/>
      <c r="OWW15" s="233"/>
      <c r="OWX15" s="233"/>
      <c r="OWY15" s="233"/>
      <c r="OWZ15" s="233"/>
      <c r="OXA15" s="233"/>
      <c r="OXB15" s="233"/>
      <c r="OXC15" s="233"/>
      <c r="OXD15" s="233"/>
      <c r="OXE15" s="233"/>
      <c r="OXF15" s="233"/>
      <c r="OXG15" s="233"/>
      <c r="OXH15" s="233"/>
      <c r="OXI15" s="233"/>
      <c r="OXJ15" s="233"/>
      <c r="OXK15" s="233"/>
      <c r="OXL15" s="233"/>
      <c r="OXM15" s="233"/>
      <c r="OXN15" s="233"/>
      <c r="OXO15" s="233"/>
      <c r="OXP15" s="233"/>
      <c r="OXQ15" s="233"/>
      <c r="OXR15" s="233"/>
      <c r="OXS15" s="233"/>
      <c r="OXT15" s="233"/>
      <c r="OXU15" s="233"/>
      <c r="OXV15" s="233"/>
      <c r="OXW15" s="233"/>
      <c r="OXX15" s="233"/>
      <c r="OXY15" s="233"/>
      <c r="OXZ15" s="233"/>
      <c r="OYA15" s="233"/>
      <c r="OYB15" s="233"/>
      <c r="OYC15" s="233"/>
      <c r="OYD15" s="233"/>
      <c r="OYE15" s="233"/>
      <c r="OYF15" s="233"/>
      <c r="OYG15" s="233"/>
      <c r="OYH15" s="233"/>
      <c r="OYI15" s="233"/>
      <c r="OYJ15" s="233"/>
      <c r="OYK15" s="233"/>
      <c r="OYL15" s="233"/>
      <c r="OYM15" s="233"/>
      <c r="OYN15" s="233"/>
      <c r="OYO15" s="233"/>
      <c r="OYP15" s="233"/>
      <c r="OYQ15" s="233"/>
      <c r="OYR15" s="233"/>
      <c r="OYS15" s="233"/>
      <c r="OYT15" s="233"/>
      <c r="OYU15" s="233"/>
      <c r="OYV15" s="233"/>
      <c r="OYW15" s="233"/>
      <c r="OYX15" s="233"/>
      <c r="OYY15" s="233"/>
      <c r="OYZ15" s="233"/>
      <c r="OZA15" s="233"/>
      <c r="OZB15" s="233"/>
      <c r="OZC15" s="233"/>
      <c r="OZD15" s="233"/>
      <c r="OZE15" s="233"/>
      <c r="OZF15" s="233"/>
      <c r="OZG15" s="233"/>
      <c r="OZH15" s="233"/>
      <c r="OZI15" s="233"/>
      <c r="OZJ15" s="233"/>
      <c r="OZK15" s="233"/>
      <c r="OZL15" s="233"/>
      <c r="OZM15" s="233"/>
      <c r="OZN15" s="233"/>
      <c r="OZO15" s="233"/>
      <c r="OZP15" s="233"/>
      <c r="OZQ15" s="233"/>
      <c r="OZR15" s="233"/>
      <c r="OZS15" s="233"/>
      <c r="OZT15" s="233"/>
      <c r="OZU15" s="233"/>
      <c r="OZV15" s="233"/>
      <c r="OZW15" s="233"/>
      <c r="OZX15" s="233"/>
      <c r="OZY15" s="233"/>
      <c r="OZZ15" s="233"/>
      <c r="PAA15" s="233"/>
      <c r="PAB15" s="233"/>
      <c r="PAC15" s="233"/>
      <c r="PAD15" s="233"/>
      <c r="PAE15" s="233"/>
      <c r="PAF15" s="233"/>
      <c r="PAG15" s="233"/>
      <c r="PAH15" s="233"/>
      <c r="PAI15" s="233"/>
      <c r="PAJ15" s="233"/>
      <c r="PAK15" s="233"/>
      <c r="PAL15" s="233"/>
      <c r="PAM15" s="233"/>
      <c r="PAN15" s="233"/>
      <c r="PAO15" s="233"/>
      <c r="PAP15" s="233"/>
      <c r="PAQ15" s="233"/>
      <c r="PAR15" s="233"/>
      <c r="PAS15" s="233"/>
      <c r="PAT15" s="233"/>
      <c r="PAU15" s="233"/>
      <c r="PAV15" s="233"/>
      <c r="PAW15" s="233"/>
      <c r="PAX15" s="233"/>
      <c r="PAY15" s="233"/>
      <c r="PAZ15" s="233"/>
      <c r="PBA15" s="233"/>
      <c r="PBB15" s="233"/>
      <c r="PBC15" s="233"/>
      <c r="PBD15" s="233"/>
      <c r="PBE15" s="233"/>
      <c r="PBF15" s="233"/>
      <c r="PBG15" s="233"/>
      <c r="PBH15" s="233"/>
      <c r="PBI15" s="233"/>
      <c r="PBJ15" s="233"/>
      <c r="PBK15" s="233"/>
      <c r="PBL15" s="233"/>
      <c r="PBM15" s="233"/>
      <c r="PBN15" s="233"/>
      <c r="PBO15" s="233"/>
      <c r="PBP15" s="233"/>
      <c r="PBQ15" s="233"/>
      <c r="PBR15" s="233"/>
      <c r="PBS15" s="233"/>
      <c r="PBT15" s="233"/>
      <c r="PBU15" s="233"/>
      <c r="PBV15" s="233"/>
      <c r="PBW15" s="233"/>
      <c r="PBX15" s="233"/>
      <c r="PBY15" s="233"/>
      <c r="PBZ15" s="233"/>
      <c r="PCA15" s="233"/>
      <c r="PCB15" s="233"/>
      <c r="PCC15" s="233"/>
      <c r="PCD15" s="233"/>
      <c r="PCE15" s="233"/>
      <c r="PCF15" s="233"/>
      <c r="PCG15" s="233"/>
      <c r="PCH15" s="233"/>
      <c r="PCI15" s="233"/>
      <c r="PCJ15" s="233"/>
      <c r="PCK15" s="233"/>
      <c r="PCL15" s="233"/>
      <c r="PCM15" s="233"/>
      <c r="PCN15" s="233"/>
      <c r="PCO15" s="233"/>
      <c r="PCP15" s="233"/>
      <c r="PCQ15" s="233"/>
      <c r="PCR15" s="233"/>
      <c r="PCS15" s="233"/>
      <c r="PCT15" s="233"/>
      <c r="PCU15" s="233"/>
      <c r="PCV15" s="233"/>
      <c r="PCW15" s="233"/>
      <c r="PCX15" s="233"/>
      <c r="PCY15" s="233"/>
      <c r="PCZ15" s="233"/>
      <c r="PDA15" s="233"/>
      <c r="PDB15" s="233"/>
      <c r="PDC15" s="233"/>
      <c r="PDD15" s="233"/>
      <c r="PDE15" s="233"/>
      <c r="PDF15" s="233"/>
      <c r="PDG15" s="233"/>
      <c r="PDH15" s="233"/>
      <c r="PDI15" s="233"/>
      <c r="PDJ15" s="233"/>
      <c r="PDK15" s="233"/>
      <c r="PDL15" s="233"/>
      <c r="PDM15" s="233"/>
      <c r="PDN15" s="233"/>
      <c r="PDO15" s="233"/>
      <c r="PDP15" s="233"/>
      <c r="PDQ15" s="233"/>
      <c r="PDR15" s="233"/>
      <c r="PDS15" s="233"/>
      <c r="PDT15" s="233"/>
      <c r="PDU15" s="233"/>
      <c r="PDV15" s="233"/>
      <c r="PDW15" s="233"/>
      <c r="PDX15" s="233"/>
      <c r="PDY15" s="233"/>
      <c r="PDZ15" s="233"/>
      <c r="PEA15" s="233"/>
      <c r="PEB15" s="233"/>
      <c r="PEC15" s="233"/>
      <c r="PED15" s="233"/>
      <c r="PEE15" s="233"/>
      <c r="PEF15" s="233"/>
      <c r="PEG15" s="233"/>
      <c r="PEH15" s="233"/>
      <c r="PEI15" s="233"/>
      <c r="PEJ15" s="233"/>
      <c r="PEK15" s="233"/>
      <c r="PEL15" s="233"/>
      <c r="PEM15" s="233"/>
      <c r="PEN15" s="233"/>
      <c r="PEO15" s="233"/>
      <c r="PEP15" s="233"/>
      <c r="PEQ15" s="233"/>
      <c r="PER15" s="233"/>
      <c r="PES15" s="233"/>
      <c r="PET15" s="233"/>
      <c r="PEU15" s="233"/>
      <c r="PEV15" s="233"/>
      <c r="PEW15" s="233"/>
      <c r="PEX15" s="233"/>
      <c r="PEY15" s="233"/>
      <c r="PEZ15" s="233"/>
      <c r="PFA15" s="233"/>
      <c r="PFB15" s="233"/>
      <c r="PFC15" s="233"/>
      <c r="PFD15" s="233"/>
      <c r="PFE15" s="233"/>
      <c r="PFF15" s="233"/>
      <c r="PFG15" s="233"/>
      <c r="PFH15" s="233"/>
      <c r="PFI15" s="233"/>
      <c r="PFJ15" s="233"/>
      <c r="PFK15" s="233"/>
      <c r="PFL15" s="233"/>
      <c r="PFM15" s="233"/>
      <c r="PFN15" s="233"/>
      <c r="PFO15" s="233"/>
      <c r="PFP15" s="233"/>
      <c r="PFQ15" s="233"/>
      <c r="PFR15" s="233"/>
      <c r="PFS15" s="233"/>
      <c r="PFT15" s="233"/>
      <c r="PFU15" s="233"/>
      <c r="PFV15" s="233"/>
      <c r="PFW15" s="233"/>
      <c r="PFX15" s="233"/>
      <c r="PFY15" s="233"/>
      <c r="PFZ15" s="233"/>
      <c r="PGA15" s="233"/>
      <c r="PGB15" s="233"/>
      <c r="PGC15" s="233"/>
      <c r="PGD15" s="233"/>
      <c r="PGE15" s="233"/>
      <c r="PGF15" s="233"/>
      <c r="PGG15" s="233"/>
      <c r="PGH15" s="233"/>
      <c r="PGI15" s="233"/>
      <c r="PGJ15" s="233"/>
      <c r="PGK15" s="233"/>
      <c r="PGL15" s="233"/>
      <c r="PGM15" s="233"/>
      <c r="PGN15" s="233"/>
      <c r="PGO15" s="233"/>
      <c r="PGP15" s="233"/>
      <c r="PGQ15" s="233"/>
      <c r="PGR15" s="233"/>
      <c r="PGS15" s="233"/>
      <c r="PGT15" s="233"/>
      <c r="PGU15" s="233"/>
      <c r="PGV15" s="233"/>
      <c r="PGW15" s="233"/>
      <c r="PGX15" s="233"/>
      <c r="PGY15" s="233"/>
      <c r="PGZ15" s="233"/>
      <c r="PHA15" s="233"/>
      <c r="PHB15" s="233"/>
      <c r="PHC15" s="233"/>
      <c r="PHD15" s="233"/>
      <c r="PHE15" s="233"/>
      <c r="PHF15" s="233"/>
      <c r="PHG15" s="233"/>
      <c r="PHH15" s="233"/>
      <c r="PHI15" s="233"/>
      <c r="PHJ15" s="233"/>
      <c r="PHK15" s="233"/>
      <c r="PHL15" s="233"/>
      <c r="PHM15" s="233"/>
      <c r="PHN15" s="233"/>
      <c r="PHO15" s="233"/>
      <c r="PHP15" s="233"/>
      <c r="PHQ15" s="233"/>
      <c r="PHR15" s="233"/>
      <c r="PHS15" s="233"/>
      <c r="PHT15" s="233"/>
      <c r="PHU15" s="233"/>
      <c r="PHV15" s="233"/>
      <c r="PHW15" s="233"/>
      <c r="PHX15" s="233"/>
      <c r="PHY15" s="233"/>
      <c r="PHZ15" s="233"/>
      <c r="PIA15" s="233"/>
      <c r="PIB15" s="233"/>
      <c r="PIC15" s="233"/>
      <c r="PID15" s="233"/>
      <c r="PIE15" s="233"/>
      <c r="PIF15" s="233"/>
      <c r="PIG15" s="233"/>
      <c r="PIH15" s="233"/>
      <c r="PII15" s="233"/>
      <c r="PIJ15" s="233"/>
      <c r="PIK15" s="233"/>
      <c r="PIL15" s="233"/>
      <c r="PIM15" s="233"/>
      <c r="PIN15" s="233"/>
      <c r="PIO15" s="233"/>
      <c r="PIP15" s="233"/>
      <c r="PIQ15" s="233"/>
      <c r="PIR15" s="233"/>
      <c r="PIS15" s="233"/>
      <c r="PIT15" s="233"/>
      <c r="PIU15" s="233"/>
      <c r="PIV15" s="233"/>
      <c r="PIW15" s="233"/>
      <c r="PIX15" s="233"/>
      <c r="PIY15" s="233"/>
      <c r="PIZ15" s="233"/>
      <c r="PJA15" s="233"/>
      <c r="PJB15" s="233"/>
      <c r="PJC15" s="233"/>
      <c r="PJD15" s="233"/>
      <c r="PJE15" s="233"/>
      <c r="PJF15" s="233"/>
      <c r="PJG15" s="233"/>
      <c r="PJH15" s="233"/>
      <c r="PJI15" s="233"/>
      <c r="PJJ15" s="233"/>
      <c r="PJK15" s="233"/>
      <c r="PJL15" s="233"/>
      <c r="PJM15" s="233"/>
      <c r="PJN15" s="233"/>
      <c r="PJO15" s="233"/>
      <c r="PJP15" s="233"/>
      <c r="PJQ15" s="233"/>
      <c r="PJR15" s="233"/>
      <c r="PJS15" s="233"/>
      <c r="PJT15" s="233"/>
      <c r="PJU15" s="233"/>
      <c r="PJV15" s="233"/>
      <c r="PJW15" s="233"/>
      <c r="PJX15" s="233"/>
      <c r="PJY15" s="233"/>
      <c r="PJZ15" s="233"/>
      <c r="PKA15" s="233"/>
      <c r="PKB15" s="233"/>
      <c r="PKC15" s="233"/>
      <c r="PKD15" s="233"/>
      <c r="PKE15" s="233"/>
      <c r="PKF15" s="233"/>
      <c r="PKG15" s="233"/>
      <c r="PKH15" s="233"/>
      <c r="PKI15" s="233"/>
      <c r="PKJ15" s="233"/>
      <c r="PKK15" s="233"/>
      <c r="PKL15" s="233"/>
      <c r="PKM15" s="233"/>
      <c r="PKN15" s="233"/>
      <c r="PKO15" s="233"/>
      <c r="PKP15" s="233"/>
      <c r="PKQ15" s="233"/>
      <c r="PKR15" s="233"/>
      <c r="PKS15" s="233"/>
      <c r="PKT15" s="233"/>
      <c r="PKU15" s="233"/>
      <c r="PKV15" s="233"/>
      <c r="PKW15" s="233"/>
      <c r="PKX15" s="233"/>
      <c r="PKY15" s="233"/>
      <c r="PKZ15" s="233"/>
      <c r="PLA15" s="233"/>
      <c r="PLB15" s="233"/>
      <c r="PLC15" s="233"/>
      <c r="PLD15" s="233"/>
      <c r="PLE15" s="233"/>
      <c r="PLF15" s="233"/>
      <c r="PLG15" s="233"/>
      <c r="PLH15" s="233"/>
      <c r="PLI15" s="233"/>
      <c r="PLJ15" s="233"/>
      <c r="PLK15" s="233"/>
      <c r="PLL15" s="233"/>
      <c r="PLM15" s="233"/>
      <c r="PLN15" s="233"/>
      <c r="PLO15" s="233"/>
      <c r="PLP15" s="233"/>
      <c r="PLQ15" s="233"/>
      <c r="PLR15" s="233"/>
      <c r="PLS15" s="233"/>
      <c r="PLT15" s="233"/>
      <c r="PLU15" s="233"/>
      <c r="PLV15" s="233"/>
      <c r="PLW15" s="233"/>
      <c r="PLX15" s="233"/>
      <c r="PLY15" s="233"/>
      <c r="PLZ15" s="233"/>
      <c r="PMA15" s="233"/>
      <c r="PMB15" s="233"/>
      <c r="PMC15" s="233"/>
      <c r="PMD15" s="233"/>
      <c r="PME15" s="233"/>
      <c r="PMF15" s="233"/>
      <c r="PMG15" s="233"/>
      <c r="PMH15" s="233"/>
      <c r="PMI15" s="233"/>
      <c r="PMJ15" s="233"/>
      <c r="PMK15" s="233"/>
      <c r="PML15" s="233"/>
      <c r="PMM15" s="233"/>
      <c r="PMN15" s="233"/>
      <c r="PMO15" s="233"/>
      <c r="PMP15" s="233"/>
      <c r="PMQ15" s="233"/>
      <c r="PMR15" s="233"/>
      <c r="PMS15" s="233"/>
      <c r="PMT15" s="233"/>
      <c r="PMU15" s="233"/>
      <c r="PMV15" s="233"/>
      <c r="PMW15" s="233"/>
      <c r="PMX15" s="233"/>
      <c r="PMY15" s="233"/>
      <c r="PMZ15" s="233"/>
      <c r="PNA15" s="233"/>
      <c r="PNB15" s="233"/>
      <c r="PNC15" s="233"/>
      <c r="PND15" s="233"/>
      <c r="PNE15" s="233"/>
      <c r="PNF15" s="233"/>
      <c r="PNG15" s="233"/>
      <c r="PNH15" s="233"/>
      <c r="PNI15" s="233"/>
      <c r="PNJ15" s="233"/>
      <c r="PNK15" s="233"/>
      <c r="PNL15" s="233"/>
      <c r="PNM15" s="233"/>
      <c r="PNN15" s="233"/>
      <c r="PNO15" s="233"/>
      <c r="PNP15" s="233"/>
      <c r="PNQ15" s="233"/>
      <c r="PNR15" s="233"/>
      <c r="PNS15" s="233"/>
      <c r="PNT15" s="233"/>
      <c r="PNU15" s="233"/>
      <c r="PNV15" s="233"/>
      <c r="PNW15" s="233"/>
      <c r="PNX15" s="233"/>
      <c r="PNY15" s="233"/>
      <c r="PNZ15" s="233"/>
      <c r="POA15" s="233"/>
      <c r="POB15" s="233"/>
      <c r="POC15" s="233"/>
      <c r="POD15" s="233"/>
      <c r="POE15" s="233"/>
      <c r="POF15" s="233"/>
      <c r="POG15" s="233"/>
      <c r="POH15" s="233"/>
      <c r="POI15" s="233"/>
      <c r="POJ15" s="233"/>
      <c r="POK15" s="233"/>
      <c r="POL15" s="233"/>
      <c r="POM15" s="233"/>
      <c r="PON15" s="233"/>
      <c r="POO15" s="233"/>
      <c r="POP15" s="233"/>
      <c r="POQ15" s="233"/>
      <c r="POR15" s="233"/>
      <c r="POS15" s="233"/>
      <c r="POT15" s="233"/>
      <c r="POU15" s="233"/>
      <c r="POV15" s="233"/>
      <c r="POW15" s="233"/>
      <c r="POX15" s="233"/>
      <c r="POY15" s="233"/>
      <c r="POZ15" s="233"/>
      <c r="PPA15" s="233"/>
      <c r="PPB15" s="233"/>
      <c r="PPC15" s="233"/>
      <c r="PPD15" s="233"/>
      <c r="PPE15" s="233"/>
      <c r="PPF15" s="233"/>
      <c r="PPG15" s="233"/>
      <c r="PPH15" s="233"/>
      <c r="PPI15" s="233"/>
      <c r="PPJ15" s="233"/>
      <c r="PPK15" s="233"/>
      <c r="PPL15" s="233"/>
      <c r="PPM15" s="233"/>
      <c r="PPN15" s="233"/>
      <c r="PPO15" s="233"/>
      <c r="PPP15" s="233"/>
      <c r="PPQ15" s="233"/>
      <c r="PPR15" s="233"/>
      <c r="PPS15" s="233"/>
      <c r="PPT15" s="233"/>
      <c r="PPU15" s="233"/>
      <c r="PPV15" s="233"/>
      <c r="PPW15" s="233"/>
      <c r="PPX15" s="233"/>
      <c r="PPY15" s="233"/>
      <c r="PPZ15" s="233"/>
      <c r="PQA15" s="233"/>
      <c r="PQB15" s="233"/>
      <c r="PQC15" s="233"/>
      <c r="PQD15" s="233"/>
      <c r="PQE15" s="233"/>
      <c r="PQF15" s="233"/>
      <c r="PQG15" s="233"/>
      <c r="PQH15" s="233"/>
      <c r="PQI15" s="233"/>
      <c r="PQJ15" s="233"/>
      <c r="PQK15" s="233"/>
      <c r="PQL15" s="233"/>
      <c r="PQM15" s="233"/>
      <c r="PQN15" s="233"/>
      <c r="PQO15" s="233"/>
      <c r="PQP15" s="233"/>
      <c r="PQQ15" s="233"/>
      <c r="PQR15" s="233"/>
      <c r="PQS15" s="233"/>
      <c r="PQT15" s="233"/>
      <c r="PQU15" s="233"/>
      <c r="PQV15" s="233"/>
      <c r="PQW15" s="233"/>
      <c r="PQX15" s="233"/>
      <c r="PQY15" s="233"/>
      <c r="PQZ15" s="233"/>
      <c r="PRA15" s="233"/>
      <c r="PRB15" s="233"/>
      <c r="PRC15" s="233"/>
      <c r="PRD15" s="233"/>
      <c r="PRE15" s="233"/>
      <c r="PRF15" s="233"/>
      <c r="PRG15" s="233"/>
      <c r="PRH15" s="233"/>
      <c r="PRI15" s="233"/>
      <c r="PRJ15" s="233"/>
      <c r="PRK15" s="233"/>
      <c r="PRL15" s="233"/>
      <c r="PRM15" s="233"/>
      <c r="PRN15" s="233"/>
      <c r="PRO15" s="233"/>
      <c r="PRP15" s="233"/>
      <c r="PRQ15" s="233"/>
      <c r="PRR15" s="233"/>
      <c r="PRS15" s="233"/>
      <c r="PRT15" s="233"/>
      <c r="PRU15" s="233"/>
      <c r="PRV15" s="233"/>
      <c r="PRW15" s="233"/>
      <c r="PRX15" s="233"/>
      <c r="PRY15" s="233"/>
      <c r="PRZ15" s="233"/>
      <c r="PSA15" s="233"/>
      <c r="PSB15" s="233"/>
      <c r="PSC15" s="233"/>
      <c r="PSD15" s="233"/>
      <c r="PSE15" s="233"/>
      <c r="PSF15" s="233"/>
      <c r="PSG15" s="233"/>
      <c r="PSH15" s="233"/>
      <c r="PSI15" s="233"/>
      <c r="PSJ15" s="233"/>
      <c r="PSK15" s="233"/>
      <c r="PSL15" s="233"/>
      <c r="PSM15" s="233"/>
      <c r="PSN15" s="233"/>
      <c r="PSO15" s="233"/>
      <c r="PSP15" s="233"/>
      <c r="PSQ15" s="233"/>
      <c r="PSR15" s="233"/>
      <c r="PSS15" s="233"/>
      <c r="PST15" s="233"/>
      <c r="PSU15" s="233"/>
      <c r="PSV15" s="233"/>
      <c r="PSW15" s="233"/>
      <c r="PSX15" s="233"/>
      <c r="PSY15" s="233"/>
      <c r="PSZ15" s="233"/>
      <c r="PTA15" s="233"/>
      <c r="PTB15" s="233"/>
      <c r="PTC15" s="233"/>
      <c r="PTD15" s="233"/>
      <c r="PTE15" s="233"/>
      <c r="PTF15" s="233"/>
      <c r="PTG15" s="233"/>
      <c r="PTH15" s="233"/>
      <c r="PTI15" s="233"/>
      <c r="PTJ15" s="233"/>
      <c r="PTK15" s="233"/>
      <c r="PTL15" s="233"/>
      <c r="PTM15" s="233"/>
      <c r="PTN15" s="233"/>
      <c r="PTO15" s="233"/>
      <c r="PTP15" s="233"/>
      <c r="PTQ15" s="233"/>
      <c r="PTR15" s="233"/>
      <c r="PTS15" s="233"/>
      <c r="PTT15" s="233"/>
      <c r="PTU15" s="233"/>
      <c r="PTV15" s="233"/>
      <c r="PTW15" s="233"/>
      <c r="PTX15" s="233"/>
      <c r="PTY15" s="233"/>
      <c r="PTZ15" s="233"/>
      <c r="PUA15" s="233"/>
      <c r="PUB15" s="233"/>
      <c r="PUC15" s="233"/>
      <c r="PUD15" s="233"/>
      <c r="PUE15" s="233"/>
      <c r="PUF15" s="233"/>
      <c r="PUG15" s="233"/>
      <c r="PUH15" s="233"/>
      <c r="PUI15" s="233"/>
      <c r="PUJ15" s="233"/>
      <c r="PUK15" s="233"/>
      <c r="PUL15" s="233"/>
      <c r="PUM15" s="233"/>
      <c r="PUN15" s="233"/>
      <c r="PUO15" s="233"/>
      <c r="PUP15" s="233"/>
      <c r="PUQ15" s="233"/>
      <c r="PUR15" s="233"/>
      <c r="PUS15" s="233"/>
      <c r="PUT15" s="233"/>
      <c r="PUU15" s="233"/>
      <c r="PUV15" s="233"/>
      <c r="PUW15" s="233"/>
      <c r="PUX15" s="233"/>
      <c r="PUY15" s="233"/>
      <c r="PUZ15" s="233"/>
      <c r="PVA15" s="233"/>
      <c r="PVB15" s="233"/>
      <c r="PVC15" s="233"/>
      <c r="PVD15" s="233"/>
      <c r="PVE15" s="233"/>
      <c r="PVF15" s="233"/>
      <c r="PVG15" s="233"/>
      <c r="PVH15" s="233"/>
      <c r="PVI15" s="233"/>
      <c r="PVJ15" s="233"/>
      <c r="PVK15" s="233"/>
      <c r="PVL15" s="233"/>
      <c r="PVM15" s="233"/>
      <c r="PVN15" s="233"/>
      <c r="PVO15" s="233"/>
      <c r="PVP15" s="233"/>
      <c r="PVQ15" s="233"/>
      <c r="PVR15" s="233"/>
      <c r="PVS15" s="233"/>
      <c r="PVT15" s="233"/>
      <c r="PVU15" s="233"/>
      <c r="PVV15" s="233"/>
      <c r="PVW15" s="233"/>
      <c r="PVX15" s="233"/>
      <c r="PVY15" s="233"/>
      <c r="PVZ15" s="233"/>
      <c r="PWA15" s="233"/>
      <c r="PWB15" s="233"/>
      <c r="PWC15" s="233"/>
      <c r="PWD15" s="233"/>
      <c r="PWE15" s="233"/>
      <c r="PWF15" s="233"/>
      <c r="PWG15" s="233"/>
      <c r="PWH15" s="233"/>
      <c r="PWI15" s="233"/>
      <c r="PWJ15" s="233"/>
      <c r="PWK15" s="233"/>
      <c r="PWL15" s="233"/>
      <c r="PWM15" s="233"/>
      <c r="PWN15" s="233"/>
      <c r="PWO15" s="233"/>
      <c r="PWP15" s="233"/>
      <c r="PWQ15" s="233"/>
      <c r="PWR15" s="233"/>
      <c r="PWS15" s="233"/>
      <c r="PWT15" s="233"/>
      <c r="PWU15" s="233"/>
      <c r="PWV15" s="233"/>
      <c r="PWW15" s="233"/>
      <c r="PWX15" s="233"/>
      <c r="PWY15" s="233"/>
      <c r="PWZ15" s="233"/>
      <c r="PXA15" s="233"/>
      <c r="PXB15" s="233"/>
      <c r="PXC15" s="233"/>
      <c r="PXD15" s="233"/>
      <c r="PXE15" s="233"/>
      <c r="PXF15" s="233"/>
      <c r="PXG15" s="233"/>
      <c r="PXH15" s="233"/>
      <c r="PXI15" s="233"/>
      <c r="PXJ15" s="233"/>
      <c r="PXK15" s="233"/>
      <c r="PXL15" s="233"/>
      <c r="PXM15" s="233"/>
      <c r="PXN15" s="233"/>
      <c r="PXO15" s="233"/>
      <c r="PXP15" s="233"/>
      <c r="PXQ15" s="233"/>
      <c r="PXR15" s="233"/>
      <c r="PXS15" s="233"/>
      <c r="PXT15" s="233"/>
      <c r="PXU15" s="233"/>
      <c r="PXV15" s="233"/>
      <c r="PXW15" s="233"/>
      <c r="PXX15" s="233"/>
      <c r="PXY15" s="233"/>
      <c r="PXZ15" s="233"/>
      <c r="PYA15" s="233"/>
      <c r="PYB15" s="233"/>
      <c r="PYC15" s="233"/>
      <c r="PYD15" s="233"/>
      <c r="PYE15" s="233"/>
      <c r="PYF15" s="233"/>
      <c r="PYG15" s="233"/>
      <c r="PYH15" s="233"/>
      <c r="PYI15" s="233"/>
      <c r="PYJ15" s="233"/>
      <c r="PYK15" s="233"/>
      <c r="PYL15" s="233"/>
      <c r="PYM15" s="233"/>
      <c r="PYN15" s="233"/>
      <c r="PYO15" s="233"/>
      <c r="PYP15" s="233"/>
      <c r="PYQ15" s="233"/>
      <c r="PYR15" s="233"/>
      <c r="PYS15" s="233"/>
      <c r="PYT15" s="233"/>
      <c r="PYU15" s="233"/>
      <c r="PYV15" s="233"/>
      <c r="PYW15" s="233"/>
      <c r="PYX15" s="233"/>
      <c r="PYY15" s="233"/>
      <c r="PYZ15" s="233"/>
      <c r="PZA15" s="233"/>
      <c r="PZB15" s="233"/>
      <c r="PZC15" s="233"/>
      <c r="PZD15" s="233"/>
      <c r="PZE15" s="233"/>
      <c r="PZF15" s="233"/>
      <c r="PZG15" s="233"/>
      <c r="PZH15" s="233"/>
      <c r="PZI15" s="233"/>
      <c r="PZJ15" s="233"/>
      <c r="PZK15" s="233"/>
      <c r="PZL15" s="233"/>
      <c r="PZM15" s="233"/>
      <c r="PZN15" s="233"/>
      <c r="PZO15" s="233"/>
      <c r="PZP15" s="233"/>
      <c r="PZQ15" s="233"/>
      <c r="PZR15" s="233"/>
      <c r="PZS15" s="233"/>
      <c r="PZT15" s="233"/>
      <c r="PZU15" s="233"/>
      <c r="PZV15" s="233"/>
      <c r="PZW15" s="233"/>
      <c r="PZX15" s="233"/>
      <c r="PZY15" s="233"/>
      <c r="PZZ15" s="233"/>
      <c r="QAA15" s="233"/>
      <c r="QAB15" s="233"/>
      <c r="QAC15" s="233"/>
      <c r="QAD15" s="233"/>
      <c r="QAE15" s="233"/>
      <c r="QAF15" s="233"/>
      <c r="QAG15" s="233"/>
      <c r="QAH15" s="233"/>
      <c r="QAI15" s="233"/>
      <c r="QAJ15" s="233"/>
      <c r="QAK15" s="233"/>
      <c r="QAL15" s="233"/>
      <c r="QAM15" s="233"/>
      <c r="QAN15" s="233"/>
      <c r="QAO15" s="233"/>
      <c r="QAP15" s="233"/>
      <c r="QAQ15" s="233"/>
      <c r="QAR15" s="233"/>
      <c r="QAS15" s="233"/>
      <c r="QAT15" s="233"/>
      <c r="QAU15" s="233"/>
      <c r="QAV15" s="233"/>
      <c r="QAW15" s="233"/>
      <c r="QAX15" s="233"/>
      <c r="QAY15" s="233"/>
      <c r="QAZ15" s="233"/>
      <c r="QBA15" s="233"/>
      <c r="QBB15" s="233"/>
      <c r="QBC15" s="233"/>
      <c r="QBD15" s="233"/>
      <c r="QBE15" s="233"/>
      <c r="QBF15" s="233"/>
      <c r="QBG15" s="233"/>
      <c r="QBH15" s="233"/>
      <c r="QBI15" s="233"/>
      <c r="QBJ15" s="233"/>
      <c r="QBK15" s="233"/>
      <c r="QBL15" s="233"/>
      <c r="QBM15" s="233"/>
      <c r="QBN15" s="233"/>
      <c r="QBO15" s="233"/>
      <c r="QBP15" s="233"/>
      <c r="QBQ15" s="233"/>
      <c r="QBR15" s="233"/>
      <c r="QBS15" s="233"/>
      <c r="QBT15" s="233"/>
      <c r="QBU15" s="233"/>
      <c r="QBV15" s="233"/>
      <c r="QBW15" s="233"/>
      <c r="QBX15" s="233"/>
      <c r="QBY15" s="233"/>
      <c r="QBZ15" s="233"/>
      <c r="QCA15" s="233"/>
      <c r="QCB15" s="233"/>
      <c r="QCC15" s="233"/>
      <c r="QCD15" s="233"/>
      <c r="QCE15" s="233"/>
      <c r="QCF15" s="233"/>
      <c r="QCG15" s="233"/>
      <c r="QCH15" s="233"/>
      <c r="QCI15" s="233"/>
      <c r="QCJ15" s="233"/>
      <c r="QCK15" s="233"/>
      <c r="QCL15" s="233"/>
      <c r="QCM15" s="233"/>
      <c r="QCN15" s="233"/>
      <c r="QCO15" s="233"/>
      <c r="QCP15" s="233"/>
      <c r="QCQ15" s="233"/>
      <c r="QCR15" s="233"/>
      <c r="QCS15" s="233"/>
      <c r="QCT15" s="233"/>
      <c r="QCU15" s="233"/>
      <c r="QCV15" s="233"/>
      <c r="QCW15" s="233"/>
      <c r="QCX15" s="233"/>
      <c r="QCY15" s="233"/>
      <c r="QCZ15" s="233"/>
      <c r="QDA15" s="233"/>
      <c r="QDB15" s="233"/>
      <c r="QDC15" s="233"/>
      <c r="QDD15" s="233"/>
      <c r="QDE15" s="233"/>
      <c r="QDF15" s="233"/>
      <c r="QDG15" s="233"/>
      <c r="QDH15" s="233"/>
      <c r="QDI15" s="233"/>
      <c r="QDJ15" s="233"/>
      <c r="QDK15" s="233"/>
      <c r="QDL15" s="233"/>
      <c r="QDM15" s="233"/>
      <c r="QDN15" s="233"/>
      <c r="QDO15" s="233"/>
      <c r="QDP15" s="233"/>
      <c r="QDQ15" s="233"/>
      <c r="QDR15" s="233"/>
      <c r="QDS15" s="233"/>
      <c r="QDT15" s="233"/>
      <c r="QDU15" s="233"/>
      <c r="QDV15" s="233"/>
      <c r="QDW15" s="233"/>
      <c r="QDX15" s="233"/>
      <c r="QDY15" s="233"/>
      <c r="QDZ15" s="233"/>
      <c r="QEA15" s="233"/>
      <c r="QEB15" s="233"/>
      <c r="QEC15" s="233"/>
      <c r="QED15" s="233"/>
      <c r="QEE15" s="233"/>
      <c r="QEF15" s="233"/>
      <c r="QEG15" s="233"/>
      <c r="QEH15" s="233"/>
      <c r="QEI15" s="233"/>
      <c r="QEJ15" s="233"/>
      <c r="QEK15" s="233"/>
      <c r="QEL15" s="233"/>
      <c r="QEM15" s="233"/>
      <c r="QEN15" s="233"/>
      <c r="QEO15" s="233"/>
      <c r="QEP15" s="233"/>
      <c r="QEQ15" s="233"/>
      <c r="QER15" s="233"/>
      <c r="QES15" s="233"/>
      <c r="QET15" s="233"/>
      <c r="QEU15" s="233"/>
      <c r="QEV15" s="233"/>
      <c r="QEW15" s="233"/>
      <c r="QEX15" s="233"/>
      <c r="QEY15" s="233"/>
      <c r="QEZ15" s="233"/>
      <c r="QFA15" s="233"/>
      <c r="QFB15" s="233"/>
      <c r="QFC15" s="233"/>
      <c r="QFD15" s="233"/>
      <c r="QFE15" s="233"/>
      <c r="QFF15" s="233"/>
      <c r="QFG15" s="233"/>
      <c r="QFH15" s="233"/>
      <c r="QFI15" s="233"/>
      <c r="QFJ15" s="233"/>
      <c r="QFK15" s="233"/>
      <c r="QFL15" s="233"/>
      <c r="QFM15" s="233"/>
      <c r="QFN15" s="233"/>
      <c r="QFO15" s="233"/>
      <c r="QFP15" s="233"/>
      <c r="QFQ15" s="233"/>
      <c r="QFR15" s="233"/>
      <c r="QFS15" s="233"/>
      <c r="QFT15" s="233"/>
      <c r="QFU15" s="233"/>
      <c r="QFV15" s="233"/>
      <c r="QFW15" s="233"/>
      <c r="QFX15" s="233"/>
      <c r="QFY15" s="233"/>
      <c r="QFZ15" s="233"/>
      <c r="QGA15" s="233"/>
      <c r="QGB15" s="233"/>
      <c r="QGC15" s="233"/>
      <c r="QGD15" s="233"/>
      <c r="QGE15" s="233"/>
      <c r="QGF15" s="233"/>
      <c r="QGG15" s="233"/>
      <c r="QGH15" s="233"/>
      <c r="QGI15" s="233"/>
      <c r="QGJ15" s="233"/>
      <c r="QGK15" s="233"/>
      <c r="QGL15" s="233"/>
      <c r="QGM15" s="233"/>
      <c r="QGN15" s="233"/>
      <c r="QGO15" s="233"/>
      <c r="QGP15" s="233"/>
      <c r="QGQ15" s="233"/>
      <c r="QGR15" s="233"/>
      <c r="QGS15" s="233"/>
      <c r="QGT15" s="233"/>
      <c r="QGU15" s="233"/>
      <c r="QGV15" s="233"/>
      <c r="QGW15" s="233"/>
      <c r="QGX15" s="233"/>
      <c r="QGY15" s="233"/>
      <c r="QGZ15" s="233"/>
      <c r="QHA15" s="233"/>
      <c r="QHB15" s="233"/>
      <c r="QHC15" s="233"/>
      <c r="QHD15" s="233"/>
      <c r="QHE15" s="233"/>
      <c r="QHF15" s="233"/>
      <c r="QHG15" s="233"/>
      <c r="QHH15" s="233"/>
      <c r="QHI15" s="233"/>
      <c r="QHJ15" s="233"/>
      <c r="QHK15" s="233"/>
      <c r="QHL15" s="233"/>
      <c r="QHM15" s="233"/>
      <c r="QHN15" s="233"/>
      <c r="QHO15" s="233"/>
      <c r="QHP15" s="233"/>
      <c r="QHQ15" s="233"/>
      <c r="QHR15" s="233"/>
      <c r="QHS15" s="233"/>
      <c r="QHT15" s="233"/>
      <c r="QHU15" s="233"/>
      <c r="QHV15" s="233"/>
      <c r="QHW15" s="233"/>
      <c r="QHX15" s="233"/>
      <c r="QHY15" s="233"/>
      <c r="QHZ15" s="233"/>
      <c r="QIA15" s="233"/>
      <c r="QIB15" s="233"/>
      <c r="QIC15" s="233"/>
      <c r="QID15" s="233"/>
      <c r="QIE15" s="233"/>
      <c r="QIF15" s="233"/>
      <c r="QIG15" s="233"/>
      <c r="QIH15" s="233"/>
      <c r="QII15" s="233"/>
      <c r="QIJ15" s="233"/>
      <c r="QIK15" s="233"/>
      <c r="QIL15" s="233"/>
      <c r="QIM15" s="233"/>
      <c r="QIN15" s="233"/>
      <c r="QIO15" s="233"/>
      <c r="QIP15" s="233"/>
      <c r="QIQ15" s="233"/>
      <c r="QIR15" s="233"/>
      <c r="QIS15" s="233"/>
      <c r="QIT15" s="233"/>
      <c r="QIU15" s="233"/>
      <c r="QIV15" s="233"/>
      <c r="QIW15" s="233"/>
      <c r="QIX15" s="233"/>
      <c r="QIY15" s="233"/>
      <c r="QIZ15" s="233"/>
      <c r="QJA15" s="233"/>
      <c r="QJB15" s="233"/>
      <c r="QJC15" s="233"/>
      <c r="QJD15" s="233"/>
      <c r="QJE15" s="233"/>
      <c r="QJF15" s="233"/>
      <c r="QJG15" s="233"/>
      <c r="QJH15" s="233"/>
      <c r="QJI15" s="233"/>
      <c r="QJJ15" s="233"/>
      <c r="QJK15" s="233"/>
      <c r="QJL15" s="233"/>
      <c r="QJM15" s="233"/>
      <c r="QJN15" s="233"/>
      <c r="QJO15" s="233"/>
      <c r="QJP15" s="233"/>
      <c r="QJQ15" s="233"/>
      <c r="QJR15" s="233"/>
      <c r="QJS15" s="233"/>
      <c r="QJT15" s="233"/>
      <c r="QJU15" s="233"/>
      <c r="QJV15" s="233"/>
      <c r="QJW15" s="233"/>
      <c r="QJX15" s="233"/>
      <c r="QJY15" s="233"/>
      <c r="QJZ15" s="233"/>
      <c r="QKA15" s="233"/>
      <c r="QKB15" s="233"/>
      <c r="QKC15" s="233"/>
      <c r="QKD15" s="233"/>
      <c r="QKE15" s="233"/>
      <c r="QKF15" s="233"/>
      <c r="QKG15" s="233"/>
      <c r="QKH15" s="233"/>
      <c r="QKI15" s="233"/>
      <c r="QKJ15" s="233"/>
      <c r="QKK15" s="233"/>
      <c r="QKL15" s="233"/>
      <c r="QKM15" s="233"/>
      <c r="QKN15" s="233"/>
      <c r="QKO15" s="233"/>
      <c r="QKP15" s="233"/>
      <c r="QKQ15" s="233"/>
      <c r="QKR15" s="233"/>
      <c r="QKS15" s="233"/>
      <c r="QKT15" s="233"/>
      <c r="QKU15" s="233"/>
      <c r="QKV15" s="233"/>
      <c r="QKW15" s="233"/>
      <c r="QKX15" s="233"/>
      <c r="QKY15" s="233"/>
      <c r="QKZ15" s="233"/>
      <c r="QLA15" s="233"/>
      <c r="QLB15" s="233"/>
      <c r="QLC15" s="233"/>
      <c r="QLD15" s="233"/>
      <c r="QLE15" s="233"/>
      <c r="QLF15" s="233"/>
      <c r="QLG15" s="233"/>
      <c r="QLH15" s="233"/>
      <c r="QLI15" s="233"/>
      <c r="QLJ15" s="233"/>
      <c r="QLK15" s="233"/>
      <c r="QLL15" s="233"/>
      <c r="QLM15" s="233"/>
      <c r="QLN15" s="233"/>
      <c r="QLO15" s="233"/>
      <c r="QLP15" s="233"/>
      <c r="QLQ15" s="233"/>
      <c r="QLR15" s="233"/>
      <c r="QLS15" s="233"/>
      <c r="QLT15" s="233"/>
      <c r="QLU15" s="233"/>
      <c r="QLV15" s="233"/>
      <c r="QLW15" s="233"/>
      <c r="QLX15" s="233"/>
      <c r="QLY15" s="233"/>
      <c r="QLZ15" s="233"/>
      <c r="QMA15" s="233"/>
      <c r="QMB15" s="233"/>
      <c r="QMC15" s="233"/>
      <c r="QMD15" s="233"/>
      <c r="QME15" s="233"/>
      <c r="QMF15" s="233"/>
      <c r="QMG15" s="233"/>
      <c r="QMH15" s="233"/>
      <c r="QMI15" s="233"/>
      <c r="QMJ15" s="233"/>
      <c r="QMK15" s="233"/>
      <c r="QML15" s="233"/>
      <c r="QMM15" s="233"/>
      <c r="QMN15" s="233"/>
      <c r="QMO15" s="233"/>
      <c r="QMP15" s="233"/>
      <c r="QMQ15" s="233"/>
      <c r="QMR15" s="233"/>
      <c r="QMS15" s="233"/>
      <c r="QMT15" s="233"/>
      <c r="QMU15" s="233"/>
      <c r="QMV15" s="233"/>
      <c r="QMW15" s="233"/>
      <c r="QMX15" s="233"/>
      <c r="QMY15" s="233"/>
      <c r="QMZ15" s="233"/>
      <c r="QNA15" s="233"/>
      <c r="QNB15" s="233"/>
      <c r="QNC15" s="233"/>
      <c r="QND15" s="233"/>
      <c r="QNE15" s="233"/>
      <c r="QNF15" s="233"/>
      <c r="QNG15" s="233"/>
      <c r="QNH15" s="233"/>
      <c r="QNI15" s="233"/>
      <c r="QNJ15" s="233"/>
      <c r="QNK15" s="233"/>
      <c r="QNL15" s="233"/>
      <c r="QNM15" s="233"/>
      <c r="QNN15" s="233"/>
      <c r="QNO15" s="233"/>
      <c r="QNP15" s="233"/>
      <c r="QNQ15" s="233"/>
      <c r="QNR15" s="233"/>
      <c r="QNS15" s="233"/>
      <c r="QNT15" s="233"/>
      <c r="QNU15" s="233"/>
      <c r="QNV15" s="233"/>
      <c r="QNW15" s="233"/>
      <c r="QNX15" s="233"/>
      <c r="QNY15" s="233"/>
      <c r="QNZ15" s="233"/>
      <c r="QOA15" s="233"/>
      <c r="QOB15" s="233"/>
      <c r="QOC15" s="233"/>
      <c r="QOD15" s="233"/>
      <c r="QOE15" s="233"/>
      <c r="QOF15" s="233"/>
      <c r="QOG15" s="233"/>
      <c r="QOH15" s="233"/>
      <c r="QOI15" s="233"/>
      <c r="QOJ15" s="233"/>
      <c r="QOK15" s="233"/>
      <c r="QOL15" s="233"/>
      <c r="QOM15" s="233"/>
      <c r="QON15" s="233"/>
      <c r="QOO15" s="233"/>
      <c r="QOP15" s="233"/>
      <c r="QOQ15" s="233"/>
      <c r="QOR15" s="233"/>
      <c r="QOS15" s="233"/>
      <c r="QOT15" s="233"/>
      <c r="QOU15" s="233"/>
      <c r="QOV15" s="233"/>
      <c r="QOW15" s="233"/>
      <c r="QOX15" s="233"/>
      <c r="QOY15" s="233"/>
      <c r="QOZ15" s="233"/>
      <c r="QPA15" s="233"/>
      <c r="QPB15" s="233"/>
      <c r="QPC15" s="233"/>
      <c r="QPD15" s="233"/>
      <c r="QPE15" s="233"/>
      <c r="QPF15" s="233"/>
      <c r="QPG15" s="233"/>
      <c r="QPH15" s="233"/>
      <c r="QPI15" s="233"/>
      <c r="QPJ15" s="233"/>
      <c r="QPK15" s="233"/>
      <c r="QPL15" s="233"/>
      <c r="QPM15" s="233"/>
      <c r="QPN15" s="233"/>
      <c r="QPO15" s="233"/>
      <c r="QPP15" s="233"/>
      <c r="QPQ15" s="233"/>
      <c r="QPR15" s="233"/>
      <c r="QPS15" s="233"/>
      <c r="QPT15" s="233"/>
      <c r="QPU15" s="233"/>
      <c r="QPV15" s="233"/>
      <c r="QPW15" s="233"/>
      <c r="QPX15" s="233"/>
      <c r="QPY15" s="233"/>
      <c r="QPZ15" s="233"/>
      <c r="QQA15" s="233"/>
      <c r="QQB15" s="233"/>
      <c r="QQC15" s="233"/>
      <c r="QQD15" s="233"/>
      <c r="QQE15" s="233"/>
      <c r="QQF15" s="233"/>
      <c r="QQG15" s="233"/>
      <c r="QQH15" s="233"/>
      <c r="QQI15" s="233"/>
      <c r="QQJ15" s="233"/>
      <c r="QQK15" s="233"/>
      <c r="QQL15" s="233"/>
      <c r="QQM15" s="233"/>
      <c r="QQN15" s="233"/>
      <c r="QQO15" s="233"/>
      <c r="QQP15" s="233"/>
      <c r="QQQ15" s="233"/>
      <c r="QQR15" s="233"/>
      <c r="QQS15" s="233"/>
      <c r="QQT15" s="233"/>
      <c r="QQU15" s="233"/>
      <c r="QQV15" s="233"/>
      <c r="QQW15" s="233"/>
      <c r="QQX15" s="233"/>
      <c r="QQY15" s="233"/>
      <c r="QQZ15" s="233"/>
      <c r="QRA15" s="233"/>
      <c r="QRB15" s="233"/>
      <c r="QRC15" s="233"/>
      <c r="QRD15" s="233"/>
      <c r="QRE15" s="233"/>
      <c r="QRF15" s="233"/>
      <c r="QRG15" s="233"/>
      <c r="QRH15" s="233"/>
      <c r="QRI15" s="233"/>
      <c r="QRJ15" s="233"/>
      <c r="QRK15" s="233"/>
      <c r="QRL15" s="233"/>
      <c r="QRM15" s="233"/>
      <c r="QRN15" s="233"/>
      <c r="QRO15" s="233"/>
      <c r="QRP15" s="233"/>
      <c r="QRQ15" s="233"/>
      <c r="QRR15" s="233"/>
      <c r="QRS15" s="233"/>
      <c r="QRT15" s="233"/>
      <c r="QRU15" s="233"/>
      <c r="QRV15" s="233"/>
      <c r="QRW15" s="233"/>
      <c r="QRX15" s="233"/>
      <c r="QRY15" s="233"/>
      <c r="QRZ15" s="233"/>
      <c r="QSA15" s="233"/>
      <c r="QSB15" s="233"/>
      <c r="QSC15" s="233"/>
      <c r="QSD15" s="233"/>
      <c r="QSE15" s="233"/>
      <c r="QSF15" s="233"/>
      <c r="QSG15" s="233"/>
      <c r="QSH15" s="233"/>
      <c r="QSI15" s="233"/>
      <c r="QSJ15" s="233"/>
      <c r="QSK15" s="233"/>
      <c r="QSL15" s="233"/>
      <c r="QSM15" s="233"/>
      <c r="QSN15" s="233"/>
      <c r="QSO15" s="233"/>
      <c r="QSP15" s="233"/>
      <c r="QSQ15" s="233"/>
      <c r="QSR15" s="233"/>
      <c r="QSS15" s="233"/>
      <c r="QST15" s="233"/>
      <c r="QSU15" s="233"/>
      <c r="QSV15" s="233"/>
      <c r="QSW15" s="233"/>
      <c r="QSX15" s="233"/>
      <c r="QSY15" s="233"/>
      <c r="QSZ15" s="233"/>
      <c r="QTA15" s="233"/>
      <c r="QTB15" s="233"/>
      <c r="QTC15" s="233"/>
      <c r="QTD15" s="233"/>
      <c r="QTE15" s="233"/>
      <c r="QTF15" s="233"/>
      <c r="QTG15" s="233"/>
      <c r="QTH15" s="233"/>
      <c r="QTI15" s="233"/>
      <c r="QTJ15" s="233"/>
      <c r="QTK15" s="233"/>
      <c r="QTL15" s="233"/>
      <c r="QTM15" s="233"/>
      <c r="QTN15" s="233"/>
      <c r="QTO15" s="233"/>
      <c r="QTP15" s="233"/>
      <c r="QTQ15" s="233"/>
      <c r="QTR15" s="233"/>
      <c r="QTS15" s="233"/>
      <c r="QTT15" s="233"/>
      <c r="QTU15" s="233"/>
      <c r="QTV15" s="233"/>
      <c r="QTW15" s="233"/>
      <c r="QTX15" s="233"/>
      <c r="QTY15" s="233"/>
      <c r="QTZ15" s="233"/>
      <c r="QUA15" s="233"/>
      <c r="QUB15" s="233"/>
      <c r="QUC15" s="233"/>
      <c r="QUD15" s="233"/>
      <c r="QUE15" s="233"/>
      <c r="QUF15" s="233"/>
      <c r="QUG15" s="233"/>
      <c r="QUH15" s="233"/>
      <c r="QUI15" s="233"/>
      <c r="QUJ15" s="233"/>
      <c r="QUK15" s="233"/>
      <c r="QUL15" s="233"/>
      <c r="QUM15" s="233"/>
      <c r="QUN15" s="233"/>
      <c r="QUO15" s="233"/>
      <c r="QUP15" s="233"/>
      <c r="QUQ15" s="233"/>
      <c r="QUR15" s="233"/>
      <c r="QUS15" s="233"/>
      <c r="QUT15" s="233"/>
      <c r="QUU15" s="233"/>
      <c r="QUV15" s="233"/>
      <c r="QUW15" s="233"/>
      <c r="QUX15" s="233"/>
      <c r="QUY15" s="233"/>
      <c r="QUZ15" s="233"/>
      <c r="QVA15" s="233"/>
      <c r="QVB15" s="233"/>
      <c r="QVC15" s="233"/>
      <c r="QVD15" s="233"/>
      <c r="QVE15" s="233"/>
      <c r="QVF15" s="233"/>
      <c r="QVG15" s="233"/>
      <c r="QVH15" s="233"/>
      <c r="QVI15" s="233"/>
      <c r="QVJ15" s="233"/>
      <c r="QVK15" s="233"/>
      <c r="QVL15" s="233"/>
      <c r="QVM15" s="233"/>
      <c r="QVN15" s="233"/>
      <c r="QVO15" s="233"/>
      <c r="QVP15" s="233"/>
      <c r="QVQ15" s="233"/>
      <c r="QVR15" s="233"/>
      <c r="QVS15" s="233"/>
      <c r="QVT15" s="233"/>
      <c r="QVU15" s="233"/>
      <c r="QVV15" s="233"/>
      <c r="QVW15" s="233"/>
      <c r="QVX15" s="233"/>
      <c r="QVY15" s="233"/>
      <c r="QVZ15" s="233"/>
      <c r="QWA15" s="233"/>
      <c r="QWB15" s="233"/>
      <c r="QWC15" s="233"/>
      <c r="QWD15" s="233"/>
      <c r="QWE15" s="233"/>
      <c r="QWF15" s="233"/>
      <c r="QWG15" s="233"/>
      <c r="QWH15" s="233"/>
      <c r="QWI15" s="233"/>
      <c r="QWJ15" s="233"/>
      <c r="QWK15" s="233"/>
      <c r="QWL15" s="233"/>
      <c r="QWM15" s="233"/>
      <c r="QWN15" s="233"/>
      <c r="QWO15" s="233"/>
      <c r="QWP15" s="233"/>
      <c r="QWQ15" s="233"/>
      <c r="QWR15" s="233"/>
      <c r="QWS15" s="233"/>
      <c r="QWT15" s="233"/>
      <c r="QWU15" s="233"/>
      <c r="QWV15" s="233"/>
      <c r="QWW15" s="233"/>
      <c r="QWX15" s="233"/>
      <c r="QWY15" s="233"/>
      <c r="QWZ15" s="233"/>
      <c r="QXA15" s="233"/>
      <c r="QXB15" s="233"/>
      <c r="QXC15" s="233"/>
      <c r="QXD15" s="233"/>
      <c r="QXE15" s="233"/>
      <c r="QXF15" s="233"/>
      <c r="QXG15" s="233"/>
      <c r="QXH15" s="233"/>
      <c r="QXI15" s="233"/>
      <c r="QXJ15" s="233"/>
      <c r="QXK15" s="233"/>
      <c r="QXL15" s="233"/>
      <c r="QXM15" s="233"/>
      <c r="QXN15" s="233"/>
      <c r="QXO15" s="233"/>
      <c r="QXP15" s="233"/>
      <c r="QXQ15" s="233"/>
      <c r="QXR15" s="233"/>
      <c r="QXS15" s="233"/>
      <c r="QXT15" s="233"/>
      <c r="QXU15" s="233"/>
      <c r="QXV15" s="233"/>
      <c r="QXW15" s="233"/>
      <c r="QXX15" s="233"/>
      <c r="QXY15" s="233"/>
      <c r="QXZ15" s="233"/>
      <c r="QYA15" s="233"/>
      <c r="QYB15" s="233"/>
      <c r="QYC15" s="233"/>
      <c r="QYD15" s="233"/>
      <c r="QYE15" s="233"/>
      <c r="QYF15" s="233"/>
      <c r="QYG15" s="233"/>
      <c r="QYH15" s="233"/>
      <c r="QYI15" s="233"/>
      <c r="QYJ15" s="233"/>
      <c r="QYK15" s="233"/>
      <c r="QYL15" s="233"/>
      <c r="QYM15" s="233"/>
      <c r="QYN15" s="233"/>
      <c r="QYO15" s="233"/>
      <c r="QYP15" s="233"/>
      <c r="QYQ15" s="233"/>
      <c r="QYR15" s="233"/>
      <c r="QYS15" s="233"/>
      <c r="QYT15" s="233"/>
      <c r="QYU15" s="233"/>
      <c r="QYV15" s="233"/>
      <c r="QYW15" s="233"/>
      <c r="QYX15" s="233"/>
      <c r="QYY15" s="233"/>
      <c r="QYZ15" s="233"/>
      <c r="QZA15" s="233"/>
      <c r="QZB15" s="233"/>
      <c r="QZC15" s="233"/>
      <c r="QZD15" s="233"/>
      <c r="QZE15" s="233"/>
      <c r="QZF15" s="233"/>
      <c r="QZG15" s="233"/>
      <c r="QZH15" s="233"/>
      <c r="QZI15" s="233"/>
      <c r="QZJ15" s="233"/>
      <c r="QZK15" s="233"/>
      <c r="QZL15" s="233"/>
      <c r="QZM15" s="233"/>
      <c r="QZN15" s="233"/>
      <c r="QZO15" s="233"/>
      <c r="QZP15" s="233"/>
      <c r="QZQ15" s="233"/>
      <c r="QZR15" s="233"/>
      <c r="QZS15" s="233"/>
      <c r="QZT15" s="233"/>
      <c r="QZU15" s="233"/>
      <c r="QZV15" s="233"/>
      <c r="QZW15" s="233"/>
      <c r="QZX15" s="233"/>
      <c r="QZY15" s="233"/>
      <c r="QZZ15" s="233"/>
      <c r="RAA15" s="233"/>
      <c r="RAB15" s="233"/>
      <c r="RAC15" s="233"/>
      <c r="RAD15" s="233"/>
      <c r="RAE15" s="233"/>
      <c r="RAF15" s="233"/>
      <c r="RAG15" s="233"/>
      <c r="RAH15" s="233"/>
      <c r="RAI15" s="233"/>
      <c r="RAJ15" s="233"/>
      <c r="RAK15" s="233"/>
      <c r="RAL15" s="233"/>
      <c r="RAM15" s="233"/>
      <c r="RAN15" s="233"/>
      <c r="RAO15" s="233"/>
      <c r="RAP15" s="233"/>
      <c r="RAQ15" s="233"/>
      <c r="RAR15" s="233"/>
      <c r="RAS15" s="233"/>
      <c r="RAT15" s="233"/>
      <c r="RAU15" s="233"/>
      <c r="RAV15" s="233"/>
      <c r="RAW15" s="233"/>
      <c r="RAX15" s="233"/>
      <c r="RAY15" s="233"/>
      <c r="RAZ15" s="233"/>
      <c r="RBA15" s="233"/>
      <c r="RBB15" s="233"/>
      <c r="RBC15" s="233"/>
      <c r="RBD15" s="233"/>
      <c r="RBE15" s="233"/>
      <c r="RBF15" s="233"/>
      <c r="RBG15" s="233"/>
      <c r="RBH15" s="233"/>
      <c r="RBI15" s="233"/>
      <c r="RBJ15" s="233"/>
      <c r="RBK15" s="233"/>
      <c r="RBL15" s="233"/>
      <c r="RBM15" s="233"/>
      <c r="RBN15" s="233"/>
      <c r="RBO15" s="233"/>
      <c r="RBP15" s="233"/>
      <c r="RBQ15" s="233"/>
      <c r="RBR15" s="233"/>
      <c r="RBS15" s="233"/>
      <c r="RBT15" s="233"/>
      <c r="RBU15" s="233"/>
      <c r="RBV15" s="233"/>
      <c r="RBW15" s="233"/>
      <c r="RBX15" s="233"/>
      <c r="RBY15" s="233"/>
      <c r="RBZ15" s="233"/>
      <c r="RCA15" s="233"/>
      <c r="RCB15" s="233"/>
      <c r="RCC15" s="233"/>
      <c r="RCD15" s="233"/>
      <c r="RCE15" s="233"/>
      <c r="RCF15" s="233"/>
      <c r="RCG15" s="233"/>
      <c r="RCH15" s="233"/>
      <c r="RCI15" s="233"/>
      <c r="RCJ15" s="233"/>
      <c r="RCK15" s="233"/>
      <c r="RCL15" s="233"/>
      <c r="RCM15" s="233"/>
      <c r="RCN15" s="233"/>
      <c r="RCO15" s="233"/>
      <c r="RCP15" s="233"/>
      <c r="RCQ15" s="233"/>
      <c r="RCR15" s="233"/>
      <c r="RCS15" s="233"/>
      <c r="RCT15" s="233"/>
      <c r="RCU15" s="233"/>
      <c r="RCV15" s="233"/>
      <c r="RCW15" s="233"/>
      <c r="RCX15" s="233"/>
      <c r="RCY15" s="233"/>
      <c r="RCZ15" s="233"/>
      <c r="RDA15" s="233"/>
      <c r="RDB15" s="233"/>
      <c r="RDC15" s="233"/>
      <c r="RDD15" s="233"/>
      <c r="RDE15" s="233"/>
      <c r="RDF15" s="233"/>
      <c r="RDG15" s="233"/>
      <c r="RDH15" s="233"/>
      <c r="RDI15" s="233"/>
      <c r="RDJ15" s="233"/>
      <c r="RDK15" s="233"/>
      <c r="RDL15" s="233"/>
      <c r="RDM15" s="233"/>
      <c r="RDN15" s="233"/>
      <c r="RDO15" s="233"/>
      <c r="RDP15" s="233"/>
      <c r="RDQ15" s="233"/>
      <c r="RDR15" s="233"/>
      <c r="RDS15" s="233"/>
      <c r="RDT15" s="233"/>
      <c r="RDU15" s="233"/>
      <c r="RDV15" s="233"/>
      <c r="RDW15" s="233"/>
      <c r="RDX15" s="233"/>
      <c r="RDY15" s="233"/>
      <c r="RDZ15" s="233"/>
      <c r="REA15" s="233"/>
      <c r="REB15" s="233"/>
      <c r="REC15" s="233"/>
      <c r="RED15" s="233"/>
      <c r="REE15" s="233"/>
      <c r="REF15" s="233"/>
      <c r="REG15" s="233"/>
      <c r="REH15" s="233"/>
      <c r="REI15" s="233"/>
      <c r="REJ15" s="233"/>
      <c r="REK15" s="233"/>
      <c r="REL15" s="233"/>
      <c r="REM15" s="233"/>
      <c r="REN15" s="233"/>
      <c r="REO15" s="233"/>
      <c r="REP15" s="233"/>
      <c r="REQ15" s="233"/>
      <c r="RER15" s="233"/>
      <c r="RES15" s="233"/>
      <c r="RET15" s="233"/>
      <c r="REU15" s="233"/>
      <c r="REV15" s="233"/>
      <c r="REW15" s="233"/>
      <c r="REX15" s="233"/>
      <c r="REY15" s="233"/>
      <c r="REZ15" s="233"/>
      <c r="RFA15" s="233"/>
      <c r="RFB15" s="233"/>
      <c r="RFC15" s="233"/>
      <c r="RFD15" s="233"/>
      <c r="RFE15" s="233"/>
      <c r="RFF15" s="233"/>
      <c r="RFG15" s="233"/>
      <c r="RFH15" s="233"/>
      <c r="RFI15" s="233"/>
      <c r="RFJ15" s="233"/>
      <c r="RFK15" s="233"/>
      <c r="RFL15" s="233"/>
      <c r="RFM15" s="233"/>
      <c r="RFN15" s="233"/>
      <c r="RFO15" s="233"/>
      <c r="RFP15" s="233"/>
      <c r="RFQ15" s="233"/>
      <c r="RFR15" s="233"/>
      <c r="RFS15" s="233"/>
      <c r="RFT15" s="233"/>
      <c r="RFU15" s="233"/>
      <c r="RFV15" s="233"/>
      <c r="RFW15" s="233"/>
      <c r="RFX15" s="233"/>
      <c r="RFY15" s="233"/>
      <c r="RFZ15" s="233"/>
      <c r="RGA15" s="233"/>
      <c r="RGB15" s="233"/>
      <c r="RGC15" s="233"/>
      <c r="RGD15" s="233"/>
      <c r="RGE15" s="233"/>
      <c r="RGF15" s="233"/>
      <c r="RGG15" s="233"/>
      <c r="RGH15" s="233"/>
      <c r="RGI15" s="233"/>
      <c r="RGJ15" s="233"/>
      <c r="RGK15" s="233"/>
      <c r="RGL15" s="233"/>
      <c r="RGM15" s="233"/>
      <c r="RGN15" s="233"/>
      <c r="RGO15" s="233"/>
      <c r="RGP15" s="233"/>
      <c r="RGQ15" s="233"/>
      <c r="RGR15" s="233"/>
      <c r="RGS15" s="233"/>
      <c r="RGT15" s="233"/>
      <c r="RGU15" s="233"/>
      <c r="RGV15" s="233"/>
      <c r="RGW15" s="233"/>
      <c r="RGX15" s="233"/>
      <c r="RGY15" s="233"/>
      <c r="RGZ15" s="233"/>
      <c r="RHA15" s="233"/>
      <c r="RHB15" s="233"/>
      <c r="RHC15" s="233"/>
      <c r="RHD15" s="233"/>
      <c r="RHE15" s="233"/>
      <c r="RHF15" s="233"/>
      <c r="RHG15" s="233"/>
      <c r="RHH15" s="233"/>
      <c r="RHI15" s="233"/>
      <c r="RHJ15" s="233"/>
      <c r="RHK15" s="233"/>
      <c r="RHL15" s="233"/>
      <c r="RHM15" s="233"/>
      <c r="RHN15" s="233"/>
      <c r="RHO15" s="233"/>
      <c r="RHP15" s="233"/>
      <c r="RHQ15" s="233"/>
      <c r="RHR15" s="233"/>
      <c r="RHS15" s="233"/>
      <c r="RHT15" s="233"/>
      <c r="RHU15" s="233"/>
      <c r="RHV15" s="233"/>
      <c r="RHW15" s="233"/>
      <c r="RHX15" s="233"/>
      <c r="RHY15" s="233"/>
      <c r="RHZ15" s="233"/>
      <c r="RIA15" s="233"/>
      <c r="RIB15" s="233"/>
      <c r="RIC15" s="233"/>
      <c r="RID15" s="233"/>
      <c r="RIE15" s="233"/>
      <c r="RIF15" s="233"/>
      <c r="RIG15" s="233"/>
      <c r="RIH15" s="233"/>
      <c r="RII15" s="233"/>
      <c r="RIJ15" s="233"/>
      <c r="RIK15" s="233"/>
      <c r="RIL15" s="233"/>
      <c r="RIM15" s="233"/>
      <c r="RIN15" s="233"/>
      <c r="RIO15" s="233"/>
      <c r="RIP15" s="233"/>
      <c r="RIQ15" s="233"/>
      <c r="RIR15" s="233"/>
      <c r="RIS15" s="233"/>
      <c r="RIT15" s="233"/>
      <c r="RIU15" s="233"/>
      <c r="RIV15" s="233"/>
      <c r="RIW15" s="233"/>
      <c r="RIX15" s="233"/>
      <c r="RIY15" s="233"/>
      <c r="RIZ15" s="233"/>
      <c r="RJA15" s="233"/>
      <c r="RJB15" s="233"/>
      <c r="RJC15" s="233"/>
      <c r="RJD15" s="233"/>
      <c r="RJE15" s="233"/>
      <c r="RJF15" s="233"/>
      <c r="RJG15" s="233"/>
      <c r="RJH15" s="233"/>
      <c r="RJI15" s="233"/>
      <c r="RJJ15" s="233"/>
      <c r="RJK15" s="233"/>
      <c r="RJL15" s="233"/>
      <c r="RJM15" s="233"/>
      <c r="RJN15" s="233"/>
      <c r="RJO15" s="233"/>
      <c r="RJP15" s="233"/>
      <c r="RJQ15" s="233"/>
      <c r="RJR15" s="233"/>
      <c r="RJS15" s="233"/>
      <c r="RJT15" s="233"/>
      <c r="RJU15" s="233"/>
      <c r="RJV15" s="233"/>
      <c r="RJW15" s="233"/>
      <c r="RJX15" s="233"/>
      <c r="RJY15" s="233"/>
      <c r="RJZ15" s="233"/>
      <c r="RKA15" s="233"/>
      <c r="RKB15" s="233"/>
      <c r="RKC15" s="233"/>
      <c r="RKD15" s="233"/>
      <c r="RKE15" s="233"/>
      <c r="RKF15" s="233"/>
      <c r="RKG15" s="233"/>
      <c r="RKH15" s="233"/>
      <c r="RKI15" s="233"/>
      <c r="RKJ15" s="233"/>
      <c r="RKK15" s="233"/>
      <c r="RKL15" s="233"/>
      <c r="RKM15" s="233"/>
      <c r="RKN15" s="233"/>
      <c r="RKO15" s="233"/>
      <c r="RKP15" s="233"/>
      <c r="RKQ15" s="233"/>
      <c r="RKR15" s="233"/>
      <c r="RKS15" s="233"/>
      <c r="RKT15" s="233"/>
      <c r="RKU15" s="233"/>
      <c r="RKV15" s="233"/>
      <c r="RKW15" s="233"/>
      <c r="RKX15" s="233"/>
      <c r="RKY15" s="233"/>
      <c r="RKZ15" s="233"/>
      <c r="RLA15" s="233"/>
      <c r="RLB15" s="233"/>
      <c r="RLC15" s="233"/>
      <c r="RLD15" s="233"/>
      <c r="RLE15" s="233"/>
      <c r="RLF15" s="233"/>
      <c r="RLG15" s="233"/>
      <c r="RLH15" s="233"/>
      <c r="RLI15" s="233"/>
      <c r="RLJ15" s="233"/>
      <c r="RLK15" s="233"/>
      <c r="RLL15" s="233"/>
      <c r="RLM15" s="233"/>
      <c r="RLN15" s="233"/>
      <c r="RLO15" s="233"/>
      <c r="RLP15" s="233"/>
      <c r="RLQ15" s="233"/>
      <c r="RLR15" s="233"/>
      <c r="RLS15" s="233"/>
      <c r="RLT15" s="233"/>
      <c r="RLU15" s="233"/>
      <c r="RLV15" s="233"/>
      <c r="RLW15" s="233"/>
      <c r="RLX15" s="233"/>
      <c r="RLY15" s="233"/>
      <c r="RLZ15" s="233"/>
      <c r="RMA15" s="233"/>
      <c r="RMB15" s="233"/>
      <c r="RMC15" s="233"/>
      <c r="RMD15" s="233"/>
      <c r="RME15" s="233"/>
      <c r="RMF15" s="233"/>
      <c r="RMG15" s="233"/>
      <c r="RMH15" s="233"/>
      <c r="RMI15" s="233"/>
      <c r="RMJ15" s="233"/>
      <c r="RMK15" s="233"/>
      <c r="RML15" s="233"/>
      <c r="RMM15" s="233"/>
      <c r="RMN15" s="233"/>
      <c r="RMO15" s="233"/>
      <c r="RMP15" s="233"/>
      <c r="RMQ15" s="233"/>
      <c r="RMR15" s="233"/>
      <c r="RMS15" s="233"/>
      <c r="RMT15" s="233"/>
      <c r="RMU15" s="233"/>
      <c r="RMV15" s="233"/>
      <c r="RMW15" s="233"/>
      <c r="RMX15" s="233"/>
      <c r="RMY15" s="233"/>
      <c r="RMZ15" s="233"/>
      <c r="RNA15" s="233"/>
      <c r="RNB15" s="233"/>
      <c r="RNC15" s="233"/>
      <c r="RND15" s="233"/>
      <c r="RNE15" s="233"/>
      <c r="RNF15" s="233"/>
      <c r="RNG15" s="233"/>
      <c r="RNH15" s="233"/>
      <c r="RNI15" s="233"/>
      <c r="RNJ15" s="233"/>
      <c r="RNK15" s="233"/>
      <c r="RNL15" s="233"/>
      <c r="RNM15" s="233"/>
      <c r="RNN15" s="233"/>
      <c r="RNO15" s="233"/>
      <c r="RNP15" s="233"/>
      <c r="RNQ15" s="233"/>
      <c r="RNR15" s="233"/>
      <c r="RNS15" s="233"/>
      <c r="RNT15" s="233"/>
      <c r="RNU15" s="233"/>
      <c r="RNV15" s="233"/>
      <c r="RNW15" s="233"/>
      <c r="RNX15" s="233"/>
      <c r="RNY15" s="233"/>
      <c r="RNZ15" s="233"/>
      <c r="ROA15" s="233"/>
      <c r="ROB15" s="233"/>
      <c r="ROC15" s="233"/>
      <c r="ROD15" s="233"/>
      <c r="ROE15" s="233"/>
      <c r="ROF15" s="233"/>
      <c r="ROG15" s="233"/>
      <c r="ROH15" s="233"/>
      <c r="ROI15" s="233"/>
      <c r="ROJ15" s="233"/>
      <c r="ROK15" s="233"/>
      <c r="ROL15" s="233"/>
      <c r="ROM15" s="233"/>
      <c r="RON15" s="233"/>
      <c r="ROO15" s="233"/>
      <c r="ROP15" s="233"/>
      <c r="ROQ15" s="233"/>
      <c r="ROR15" s="233"/>
      <c r="ROS15" s="233"/>
      <c r="ROT15" s="233"/>
      <c r="ROU15" s="233"/>
      <c r="ROV15" s="233"/>
      <c r="ROW15" s="233"/>
      <c r="ROX15" s="233"/>
      <c r="ROY15" s="233"/>
      <c r="ROZ15" s="233"/>
      <c r="RPA15" s="233"/>
      <c r="RPB15" s="233"/>
      <c r="RPC15" s="233"/>
      <c r="RPD15" s="233"/>
      <c r="RPE15" s="233"/>
      <c r="RPF15" s="233"/>
      <c r="RPG15" s="233"/>
      <c r="RPH15" s="233"/>
      <c r="RPI15" s="233"/>
      <c r="RPJ15" s="233"/>
      <c r="RPK15" s="233"/>
      <c r="RPL15" s="233"/>
      <c r="RPM15" s="233"/>
      <c r="RPN15" s="233"/>
      <c r="RPO15" s="233"/>
      <c r="RPP15" s="233"/>
      <c r="RPQ15" s="233"/>
      <c r="RPR15" s="233"/>
      <c r="RPS15" s="233"/>
      <c r="RPT15" s="233"/>
      <c r="RPU15" s="233"/>
      <c r="RPV15" s="233"/>
      <c r="RPW15" s="233"/>
      <c r="RPX15" s="233"/>
      <c r="RPY15" s="233"/>
      <c r="RPZ15" s="233"/>
      <c r="RQA15" s="233"/>
      <c r="RQB15" s="233"/>
      <c r="RQC15" s="233"/>
      <c r="RQD15" s="233"/>
      <c r="RQE15" s="233"/>
      <c r="RQF15" s="233"/>
      <c r="RQG15" s="233"/>
      <c r="RQH15" s="233"/>
      <c r="RQI15" s="233"/>
      <c r="RQJ15" s="233"/>
      <c r="RQK15" s="233"/>
      <c r="RQL15" s="233"/>
      <c r="RQM15" s="233"/>
      <c r="RQN15" s="233"/>
      <c r="RQO15" s="233"/>
      <c r="RQP15" s="233"/>
      <c r="RQQ15" s="233"/>
      <c r="RQR15" s="233"/>
      <c r="RQS15" s="233"/>
      <c r="RQT15" s="233"/>
      <c r="RQU15" s="233"/>
      <c r="RQV15" s="233"/>
      <c r="RQW15" s="233"/>
      <c r="RQX15" s="233"/>
      <c r="RQY15" s="233"/>
      <c r="RQZ15" s="233"/>
      <c r="RRA15" s="233"/>
      <c r="RRB15" s="233"/>
      <c r="RRC15" s="233"/>
      <c r="RRD15" s="233"/>
      <c r="RRE15" s="233"/>
      <c r="RRF15" s="233"/>
      <c r="RRG15" s="233"/>
      <c r="RRH15" s="233"/>
      <c r="RRI15" s="233"/>
      <c r="RRJ15" s="233"/>
      <c r="RRK15" s="233"/>
      <c r="RRL15" s="233"/>
      <c r="RRM15" s="233"/>
      <c r="RRN15" s="233"/>
      <c r="RRO15" s="233"/>
      <c r="RRP15" s="233"/>
      <c r="RRQ15" s="233"/>
      <c r="RRR15" s="233"/>
      <c r="RRS15" s="233"/>
      <c r="RRT15" s="233"/>
      <c r="RRU15" s="233"/>
      <c r="RRV15" s="233"/>
      <c r="RRW15" s="233"/>
      <c r="RRX15" s="233"/>
      <c r="RRY15" s="233"/>
      <c r="RRZ15" s="233"/>
      <c r="RSA15" s="233"/>
      <c r="RSB15" s="233"/>
      <c r="RSC15" s="233"/>
      <c r="RSD15" s="233"/>
      <c r="RSE15" s="233"/>
      <c r="RSF15" s="233"/>
      <c r="RSG15" s="233"/>
      <c r="RSH15" s="233"/>
      <c r="RSI15" s="233"/>
      <c r="RSJ15" s="233"/>
      <c r="RSK15" s="233"/>
      <c r="RSL15" s="233"/>
      <c r="RSM15" s="233"/>
      <c r="RSN15" s="233"/>
      <c r="RSO15" s="233"/>
      <c r="RSP15" s="233"/>
      <c r="RSQ15" s="233"/>
      <c r="RSR15" s="233"/>
      <c r="RSS15" s="233"/>
      <c r="RST15" s="233"/>
      <c r="RSU15" s="233"/>
      <c r="RSV15" s="233"/>
      <c r="RSW15" s="233"/>
      <c r="RSX15" s="233"/>
      <c r="RSY15" s="233"/>
      <c r="RSZ15" s="233"/>
      <c r="RTA15" s="233"/>
      <c r="RTB15" s="233"/>
      <c r="RTC15" s="233"/>
      <c r="RTD15" s="233"/>
      <c r="RTE15" s="233"/>
      <c r="RTF15" s="233"/>
      <c r="RTG15" s="233"/>
      <c r="RTH15" s="233"/>
      <c r="RTI15" s="233"/>
      <c r="RTJ15" s="233"/>
      <c r="RTK15" s="233"/>
      <c r="RTL15" s="233"/>
      <c r="RTM15" s="233"/>
      <c r="RTN15" s="233"/>
      <c r="RTO15" s="233"/>
      <c r="RTP15" s="233"/>
      <c r="RTQ15" s="233"/>
      <c r="RTR15" s="233"/>
      <c r="RTS15" s="233"/>
      <c r="RTT15" s="233"/>
      <c r="RTU15" s="233"/>
      <c r="RTV15" s="233"/>
      <c r="RTW15" s="233"/>
      <c r="RTX15" s="233"/>
      <c r="RTY15" s="233"/>
      <c r="RTZ15" s="233"/>
      <c r="RUA15" s="233"/>
      <c r="RUB15" s="233"/>
      <c r="RUC15" s="233"/>
      <c r="RUD15" s="233"/>
      <c r="RUE15" s="233"/>
      <c r="RUF15" s="233"/>
      <c r="RUG15" s="233"/>
      <c r="RUH15" s="233"/>
      <c r="RUI15" s="233"/>
      <c r="RUJ15" s="233"/>
      <c r="RUK15" s="233"/>
      <c r="RUL15" s="233"/>
      <c r="RUM15" s="233"/>
      <c r="RUN15" s="233"/>
      <c r="RUO15" s="233"/>
      <c r="RUP15" s="233"/>
      <c r="RUQ15" s="233"/>
      <c r="RUR15" s="233"/>
      <c r="RUS15" s="233"/>
      <c r="RUT15" s="233"/>
      <c r="RUU15" s="233"/>
      <c r="RUV15" s="233"/>
      <c r="RUW15" s="233"/>
      <c r="RUX15" s="233"/>
      <c r="RUY15" s="233"/>
      <c r="RUZ15" s="233"/>
      <c r="RVA15" s="233"/>
      <c r="RVB15" s="233"/>
      <c r="RVC15" s="233"/>
      <c r="RVD15" s="233"/>
      <c r="RVE15" s="233"/>
      <c r="RVF15" s="233"/>
      <c r="RVG15" s="233"/>
      <c r="RVH15" s="233"/>
      <c r="RVI15" s="233"/>
      <c r="RVJ15" s="233"/>
      <c r="RVK15" s="233"/>
      <c r="RVL15" s="233"/>
      <c r="RVM15" s="233"/>
      <c r="RVN15" s="233"/>
      <c r="RVO15" s="233"/>
      <c r="RVP15" s="233"/>
      <c r="RVQ15" s="233"/>
      <c r="RVR15" s="233"/>
      <c r="RVS15" s="233"/>
      <c r="RVT15" s="233"/>
      <c r="RVU15" s="233"/>
      <c r="RVV15" s="233"/>
      <c r="RVW15" s="233"/>
      <c r="RVX15" s="233"/>
      <c r="RVY15" s="233"/>
      <c r="RVZ15" s="233"/>
      <c r="RWA15" s="233"/>
      <c r="RWB15" s="233"/>
      <c r="RWC15" s="233"/>
      <c r="RWD15" s="233"/>
      <c r="RWE15" s="233"/>
      <c r="RWF15" s="233"/>
      <c r="RWG15" s="233"/>
      <c r="RWH15" s="233"/>
      <c r="RWI15" s="233"/>
      <c r="RWJ15" s="233"/>
      <c r="RWK15" s="233"/>
      <c r="RWL15" s="233"/>
      <c r="RWM15" s="233"/>
      <c r="RWN15" s="233"/>
      <c r="RWO15" s="233"/>
      <c r="RWP15" s="233"/>
      <c r="RWQ15" s="233"/>
      <c r="RWR15" s="233"/>
      <c r="RWS15" s="233"/>
      <c r="RWT15" s="233"/>
      <c r="RWU15" s="233"/>
      <c r="RWV15" s="233"/>
      <c r="RWW15" s="233"/>
      <c r="RWX15" s="233"/>
      <c r="RWY15" s="233"/>
      <c r="RWZ15" s="233"/>
      <c r="RXA15" s="233"/>
      <c r="RXB15" s="233"/>
      <c r="RXC15" s="233"/>
      <c r="RXD15" s="233"/>
      <c r="RXE15" s="233"/>
      <c r="RXF15" s="233"/>
      <c r="RXG15" s="233"/>
      <c r="RXH15" s="233"/>
      <c r="RXI15" s="233"/>
      <c r="RXJ15" s="233"/>
      <c r="RXK15" s="233"/>
      <c r="RXL15" s="233"/>
      <c r="RXM15" s="233"/>
      <c r="RXN15" s="233"/>
      <c r="RXO15" s="233"/>
      <c r="RXP15" s="233"/>
      <c r="RXQ15" s="233"/>
      <c r="RXR15" s="233"/>
      <c r="RXS15" s="233"/>
      <c r="RXT15" s="233"/>
      <c r="RXU15" s="233"/>
      <c r="RXV15" s="233"/>
      <c r="RXW15" s="233"/>
      <c r="RXX15" s="233"/>
      <c r="RXY15" s="233"/>
      <c r="RXZ15" s="233"/>
      <c r="RYA15" s="233"/>
      <c r="RYB15" s="233"/>
      <c r="RYC15" s="233"/>
      <c r="RYD15" s="233"/>
      <c r="RYE15" s="233"/>
      <c r="RYF15" s="233"/>
      <c r="RYG15" s="233"/>
      <c r="RYH15" s="233"/>
      <c r="RYI15" s="233"/>
      <c r="RYJ15" s="233"/>
      <c r="RYK15" s="233"/>
      <c r="RYL15" s="233"/>
      <c r="RYM15" s="233"/>
      <c r="RYN15" s="233"/>
      <c r="RYO15" s="233"/>
      <c r="RYP15" s="233"/>
      <c r="RYQ15" s="233"/>
      <c r="RYR15" s="233"/>
      <c r="RYS15" s="233"/>
      <c r="RYT15" s="233"/>
      <c r="RYU15" s="233"/>
      <c r="RYV15" s="233"/>
      <c r="RYW15" s="233"/>
      <c r="RYX15" s="233"/>
      <c r="RYY15" s="233"/>
      <c r="RYZ15" s="233"/>
      <c r="RZA15" s="233"/>
      <c r="RZB15" s="233"/>
      <c r="RZC15" s="233"/>
      <c r="RZD15" s="233"/>
      <c r="RZE15" s="233"/>
      <c r="RZF15" s="233"/>
      <c r="RZG15" s="233"/>
      <c r="RZH15" s="233"/>
      <c r="RZI15" s="233"/>
      <c r="RZJ15" s="233"/>
      <c r="RZK15" s="233"/>
      <c r="RZL15" s="233"/>
      <c r="RZM15" s="233"/>
      <c r="RZN15" s="233"/>
      <c r="RZO15" s="233"/>
      <c r="RZP15" s="233"/>
      <c r="RZQ15" s="233"/>
      <c r="RZR15" s="233"/>
      <c r="RZS15" s="233"/>
      <c r="RZT15" s="233"/>
      <c r="RZU15" s="233"/>
      <c r="RZV15" s="233"/>
      <c r="RZW15" s="233"/>
      <c r="RZX15" s="233"/>
      <c r="RZY15" s="233"/>
      <c r="RZZ15" s="233"/>
      <c r="SAA15" s="233"/>
      <c r="SAB15" s="233"/>
      <c r="SAC15" s="233"/>
      <c r="SAD15" s="233"/>
      <c r="SAE15" s="233"/>
      <c r="SAF15" s="233"/>
      <c r="SAG15" s="233"/>
      <c r="SAH15" s="233"/>
      <c r="SAI15" s="233"/>
      <c r="SAJ15" s="233"/>
      <c r="SAK15" s="233"/>
      <c r="SAL15" s="233"/>
      <c r="SAM15" s="233"/>
      <c r="SAN15" s="233"/>
      <c r="SAO15" s="233"/>
      <c r="SAP15" s="233"/>
      <c r="SAQ15" s="233"/>
      <c r="SAR15" s="233"/>
      <c r="SAS15" s="233"/>
      <c r="SAT15" s="233"/>
      <c r="SAU15" s="233"/>
      <c r="SAV15" s="233"/>
      <c r="SAW15" s="233"/>
      <c r="SAX15" s="233"/>
      <c r="SAY15" s="233"/>
      <c r="SAZ15" s="233"/>
      <c r="SBA15" s="233"/>
      <c r="SBB15" s="233"/>
      <c r="SBC15" s="233"/>
      <c r="SBD15" s="233"/>
      <c r="SBE15" s="233"/>
      <c r="SBF15" s="233"/>
      <c r="SBG15" s="233"/>
      <c r="SBH15" s="233"/>
      <c r="SBI15" s="233"/>
      <c r="SBJ15" s="233"/>
      <c r="SBK15" s="233"/>
      <c r="SBL15" s="233"/>
      <c r="SBM15" s="233"/>
      <c r="SBN15" s="233"/>
      <c r="SBO15" s="233"/>
      <c r="SBP15" s="233"/>
      <c r="SBQ15" s="233"/>
      <c r="SBR15" s="233"/>
      <c r="SBS15" s="233"/>
      <c r="SBT15" s="233"/>
      <c r="SBU15" s="233"/>
      <c r="SBV15" s="233"/>
      <c r="SBW15" s="233"/>
      <c r="SBX15" s="233"/>
      <c r="SBY15" s="233"/>
      <c r="SBZ15" s="233"/>
      <c r="SCA15" s="233"/>
      <c r="SCB15" s="233"/>
      <c r="SCC15" s="233"/>
      <c r="SCD15" s="233"/>
      <c r="SCE15" s="233"/>
      <c r="SCF15" s="233"/>
      <c r="SCG15" s="233"/>
      <c r="SCH15" s="233"/>
      <c r="SCI15" s="233"/>
      <c r="SCJ15" s="233"/>
      <c r="SCK15" s="233"/>
      <c r="SCL15" s="233"/>
      <c r="SCM15" s="233"/>
      <c r="SCN15" s="233"/>
      <c r="SCO15" s="233"/>
      <c r="SCP15" s="233"/>
      <c r="SCQ15" s="233"/>
      <c r="SCR15" s="233"/>
      <c r="SCS15" s="233"/>
      <c r="SCT15" s="233"/>
      <c r="SCU15" s="233"/>
      <c r="SCV15" s="233"/>
      <c r="SCW15" s="233"/>
      <c r="SCX15" s="233"/>
      <c r="SCY15" s="233"/>
      <c r="SCZ15" s="233"/>
      <c r="SDA15" s="233"/>
      <c r="SDB15" s="233"/>
      <c r="SDC15" s="233"/>
      <c r="SDD15" s="233"/>
      <c r="SDE15" s="233"/>
      <c r="SDF15" s="233"/>
      <c r="SDG15" s="233"/>
      <c r="SDH15" s="233"/>
      <c r="SDI15" s="233"/>
      <c r="SDJ15" s="233"/>
      <c r="SDK15" s="233"/>
      <c r="SDL15" s="233"/>
      <c r="SDM15" s="233"/>
      <c r="SDN15" s="233"/>
      <c r="SDO15" s="233"/>
      <c r="SDP15" s="233"/>
      <c r="SDQ15" s="233"/>
      <c r="SDR15" s="233"/>
      <c r="SDS15" s="233"/>
      <c r="SDT15" s="233"/>
      <c r="SDU15" s="233"/>
      <c r="SDV15" s="233"/>
      <c r="SDW15" s="233"/>
      <c r="SDX15" s="233"/>
      <c r="SDY15" s="233"/>
      <c r="SDZ15" s="233"/>
      <c r="SEA15" s="233"/>
      <c r="SEB15" s="233"/>
      <c r="SEC15" s="233"/>
      <c r="SED15" s="233"/>
      <c r="SEE15" s="233"/>
      <c r="SEF15" s="233"/>
      <c r="SEG15" s="233"/>
      <c r="SEH15" s="233"/>
      <c r="SEI15" s="233"/>
      <c r="SEJ15" s="233"/>
      <c r="SEK15" s="233"/>
      <c r="SEL15" s="233"/>
      <c r="SEM15" s="233"/>
      <c r="SEN15" s="233"/>
      <c r="SEO15" s="233"/>
      <c r="SEP15" s="233"/>
      <c r="SEQ15" s="233"/>
      <c r="SER15" s="233"/>
      <c r="SES15" s="233"/>
      <c r="SET15" s="233"/>
      <c r="SEU15" s="233"/>
      <c r="SEV15" s="233"/>
      <c r="SEW15" s="233"/>
      <c r="SEX15" s="233"/>
      <c r="SEY15" s="233"/>
      <c r="SEZ15" s="233"/>
      <c r="SFA15" s="233"/>
      <c r="SFB15" s="233"/>
      <c r="SFC15" s="233"/>
      <c r="SFD15" s="233"/>
      <c r="SFE15" s="233"/>
      <c r="SFF15" s="233"/>
      <c r="SFG15" s="233"/>
      <c r="SFH15" s="233"/>
      <c r="SFI15" s="233"/>
      <c r="SFJ15" s="233"/>
      <c r="SFK15" s="233"/>
      <c r="SFL15" s="233"/>
      <c r="SFM15" s="233"/>
      <c r="SFN15" s="233"/>
      <c r="SFO15" s="233"/>
      <c r="SFP15" s="233"/>
      <c r="SFQ15" s="233"/>
      <c r="SFR15" s="233"/>
      <c r="SFS15" s="233"/>
      <c r="SFT15" s="233"/>
      <c r="SFU15" s="233"/>
      <c r="SFV15" s="233"/>
      <c r="SFW15" s="233"/>
      <c r="SFX15" s="233"/>
      <c r="SFY15" s="233"/>
      <c r="SFZ15" s="233"/>
      <c r="SGA15" s="233"/>
      <c r="SGB15" s="233"/>
      <c r="SGC15" s="233"/>
      <c r="SGD15" s="233"/>
      <c r="SGE15" s="233"/>
      <c r="SGF15" s="233"/>
      <c r="SGG15" s="233"/>
      <c r="SGH15" s="233"/>
      <c r="SGI15" s="233"/>
      <c r="SGJ15" s="233"/>
      <c r="SGK15" s="233"/>
      <c r="SGL15" s="233"/>
      <c r="SGM15" s="233"/>
      <c r="SGN15" s="233"/>
      <c r="SGO15" s="233"/>
      <c r="SGP15" s="233"/>
      <c r="SGQ15" s="233"/>
      <c r="SGR15" s="233"/>
      <c r="SGS15" s="233"/>
      <c r="SGT15" s="233"/>
      <c r="SGU15" s="233"/>
      <c r="SGV15" s="233"/>
      <c r="SGW15" s="233"/>
      <c r="SGX15" s="233"/>
      <c r="SGY15" s="233"/>
      <c r="SGZ15" s="233"/>
      <c r="SHA15" s="233"/>
      <c r="SHB15" s="233"/>
      <c r="SHC15" s="233"/>
      <c r="SHD15" s="233"/>
      <c r="SHE15" s="233"/>
      <c r="SHF15" s="233"/>
      <c r="SHG15" s="233"/>
      <c r="SHH15" s="233"/>
      <c r="SHI15" s="233"/>
      <c r="SHJ15" s="233"/>
      <c r="SHK15" s="233"/>
      <c r="SHL15" s="233"/>
      <c r="SHM15" s="233"/>
      <c r="SHN15" s="233"/>
      <c r="SHO15" s="233"/>
      <c r="SHP15" s="233"/>
      <c r="SHQ15" s="233"/>
      <c r="SHR15" s="233"/>
      <c r="SHS15" s="233"/>
      <c r="SHT15" s="233"/>
      <c r="SHU15" s="233"/>
      <c r="SHV15" s="233"/>
      <c r="SHW15" s="233"/>
      <c r="SHX15" s="233"/>
      <c r="SHY15" s="233"/>
      <c r="SHZ15" s="233"/>
      <c r="SIA15" s="233"/>
      <c r="SIB15" s="233"/>
      <c r="SIC15" s="233"/>
      <c r="SID15" s="233"/>
      <c r="SIE15" s="233"/>
      <c r="SIF15" s="233"/>
      <c r="SIG15" s="233"/>
      <c r="SIH15" s="233"/>
      <c r="SII15" s="233"/>
      <c r="SIJ15" s="233"/>
      <c r="SIK15" s="233"/>
      <c r="SIL15" s="233"/>
      <c r="SIM15" s="233"/>
      <c r="SIN15" s="233"/>
      <c r="SIO15" s="233"/>
      <c r="SIP15" s="233"/>
      <c r="SIQ15" s="233"/>
      <c r="SIR15" s="233"/>
      <c r="SIS15" s="233"/>
      <c r="SIT15" s="233"/>
      <c r="SIU15" s="233"/>
      <c r="SIV15" s="233"/>
      <c r="SIW15" s="233"/>
      <c r="SIX15" s="233"/>
      <c r="SIY15" s="233"/>
      <c r="SIZ15" s="233"/>
      <c r="SJA15" s="233"/>
      <c r="SJB15" s="233"/>
      <c r="SJC15" s="233"/>
      <c r="SJD15" s="233"/>
      <c r="SJE15" s="233"/>
      <c r="SJF15" s="233"/>
      <c r="SJG15" s="233"/>
      <c r="SJH15" s="233"/>
      <c r="SJI15" s="233"/>
      <c r="SJJ15" s="233"/>
      <c r="SJK15" s="233"/>
      <c r="SJL15" s="233"/>
      <c r="SJM15" s="233"/>
      <c r="SJN15" s="233"/>
      <c r="SJO15" s="233"/>
      <c r="SJP15" s="233"/>
      <c r="SJQ15" s="233"/>
      <c r="SJR15" s="233"/>
      <c r="SJS15" s="233"/>
      <c r="SJT15" s="233"/>
      <c r="SJU15" s="233"/>
      <c r="SJV15" s="233"/>
      <c r="SJW15" s="233"/>
      <c r="SJX15" s="233"/>
      <c r="SJY15" s="233"/>
      <c r="SJZ15" s="233"/>
      <c r="SKA15" s="233"/>
      <c r="SKB15" s="233"/>
      <c r="SKC15" s="233"/>
      <c r="SKD15" s="233"/>
      <c r="SKE15" s="233"/>
      <c r="SKF15" s="233"/>
      <c r="SKG15" s="233"/>
      <c r="SKH15" s="233"/>
      <c r="SKI15" s="233"/>
      <c r="SKJ15" s="233"/>
      <c r="SKK15" s="233"/>
      <c r="SKL15" s="233"/>
      <c r="SKM15" s="233"/>
      <c r="SKN15" s="233"/>
      <c r="SKO15" s="233"/>
      <c r="SKP15" s="233"/>
      <c r="SKQ15" s="233"/>
      <c r="SKR15" s="233"/>
      <c r="SKS15" s="233"/>
      <c r="SKT15" s="233"/>
      <c r="SKU15" s="233"/>
      <c r="SKV15" s="233"/>
      <c r="SKW15" s="233"/>
      <c r="SKX15" s="233"/>
      <c r="SKY15" s="233"/>
      <c r="SKZ15" s="233"/>
      <c r="SLA15" s="233"/>
      <c r="SLB15" s="233"/>
      <c r="SLC15" s="233"/>
      <c r="SLD15" s="233"/>
      <c r="SLE15" s="233"/>
      <c r="SLF15" s="233"/>
      <c r="SLG15" s="233"/>
      <c r="SLH15" s="233"/>
      <c r="SLI15" s="233"/>
      <c r="SLJ15" s="233"/>
      <c r="SLK15" s="233"/>
      <c r="SLL15" s="233"/>
      <c r="SLM15" s="233"/>
      <c r="SLN15" s="233"/>
      <c r="SLO15" s="233"/>
      <c r="SLP15" s="233"/>
      <c r="SLQ15" s="233"/>
      <c r="SLR15" s="233"/>
      <c r="SLS15" s="233"/>
      <c r="SLT15" s="233"/>
      <c r="SLU15" s="233"/>
      <c r="SLV15" s="233"/>
      <c r="SLW15" s="233"/>
      <c r="SLX15" s="233"/>
      <c r="SLY15" s="233"/>
      <c r="SLZ15" s="233"/>
      <c r="SMA15" s="233"/>
      <c r="SMB15" s="233"/>
      <c r="SMC15" s="233"/>
      <c r="SMD15" s="233"/>
      <c r="SME15" s="233"/>
      <c r="SMF15" s="233"/>
      <c r="SMG15" s="233"/>
      <c r="SMH15" s="233"/>
      <c r="SMI15" s="233"/>
      <c r="SMJ15" s="233"/>
      <c r="SMK15" s="233"/>
      <c r="SML15" s="233"/>
      <c r="SMM15" s="233"/>
      <c r="SMN15" s="233"/>
      <c r="SMO15" s="233"/>
      <c r="SMP15" s="233"/>
      <c r="SMQ15" s="233"/>
      <c r="SMR15" s="233"/>
      <c r="SMS15" s="233"/>
      <c r="SMT15" s="233"/>
      <c r="SMU15" s="233"/>
      <c r="SMV15" s="233"/>
      <c r="SMW15" s="233"/>
      <c r="SMX15" s="233"/>
      <c r="SMY15" s="233"/>
      <c r="SMZ15" s="233"/>
      <c r="SNA15" s="233"/>
      <c r="SNB15" s="233"/>
      <c r="SNC15" s="233"/>
      <c r="SND15" s="233"/>
      <c r="SNE15" s="233"/>
      <c r="SNF15" s="233"/>
      <c r="SNG15" s="233"/>
      <c r="SNH15" s="233"/>
      <c r="SNI15" s="233"/>
      <c r="SNJ15" s="233"/>
      <c r="SNK15" s="233"/>
      <c r="SNL15" s="233"/>
      <c r="SNM15" s="233"/>
      <c r="SNN15" s="233"/>
      <c r="SNO15" s="233"/>
      <c r="SNP15" s="233"/>
      <c r="SNQ15" s="233"/>
      <c r="SNR15" s="233"/>
      <c r="SNS15" s="233"/>
      <c r="SNT15" s="233"/>
      <c r="SNU15" s="233"/>
      <c r="SNV15" s="233"/>
      <c r="SNW15" s="233"/>
      <c r="SNX15" s="233"/>
      <c r="SNY15" s="233"/>
      <c r="SNZ15" s="233"/>
      <c r="SOA15" s="233"/>
      <c r="SOB15" s="233"/>
      <c r="SOC15" s="233"/>
      <c r="SOD15" s="233"/>
      <c r="SOE15" s="233"/>
      <c r="SOF15" s="233"/>
      <c r="SOG15" s="233"/>
      <c r="SOH15" s="233"/>
      <c r="SOI15" s="233"/>
      <c r="SOJ15" s="233"/>
      <c r="SOK15" s="233"/>
      <c r="SOL15" s="233"/>
      <c r="SOM15" s="233"/>
      <c r="SON15" s="233"/>
      <c r="SOO15" s="233"/>
      <c r="SOP15" s="233"/>
      <c r="SOQ15" s="233"/>
      <c r="SOR15" s="233"/>
      <c r="SOS15" s="233"/>
      <c r="SOT15" s="233"/>
      <c r="SOU15" s="233"/>
      <c r="SOV15" s="233"/>
      <c r="SOW15" s="233"/>
      <c r="SOX15" s="233"/>
      <c r="SOY15" s="233"/>
      <c r="SOZ15" s="233"/>
      <c r="SPA15" s="233"/>
      <c r="SPB15" s="233"/>
      <c r="SPC15" s="233"/>
      <c r="SPD15" s="233"/>
      <c r="SPE15" s="233"/>
      <c r="SPF15" s="233"/>
      <c r="SPG15" s="233"/>
      <c r="SPH15" s="233"/>
      <c r="SPI15" s="233"/>
      <c r="SPJ15" s="233"/>
      <c r="SPK15" s="233"/>
      <c r="SPL15" s="233"/>
      <c r="SPM15" s="233"/>
      <c r="SPN15" s="233"/>
      <c r="SPO15" s="233"/>
      <c r="SPP15" s="233"/>
      <c r="SPQ15" s="233"/>
      <c r="SPR15" s="233"/>
      <c r="SPS15" s="233"/>
      <c r="SPT15" s="233"/>
      <c r="SPU15" s="233"/>
      <c r="SPV15" s="233"/>
      <c r="SPW15" s="233"/>
      <c r="SPX15" s="233"/>
      <c r="SPY15" s="233"/>
      <c r="SPZ15" s="233"/>
      <c r="SQA15" s="233"/>
      <c r="SQB15" s="233"/>
      <c r="SQC15" s="233"/>
      <c r="SQD15" s="233"/>
      <c r="SQE15" s="233"/>
      <c r="SQF15" s="233"/>
      <c r="SQG15" s="233"/>
      <c r="SQH15" s="233"/>
      <c r="SQI15" s="233"/>
      <c r="SQJ15" s="233"/>
      <c r="SQK15" s="233"/>
      <c r="SQL15" s="233"/>
      <c r="SQM15" s="233"/>
      <c r="SQN15" s="233"/>
      <c r="SQO15" s="233"/>
      <c r="SQP15" s="233"/>
      <c r="SQQ15" s="233"/>
      <c r="SQR15" s="233"/>
      <c r="SQS15" s="233"/>
      <c r="SQT15" s="233"/>
      <c r="SQU15" s="233"/>
      <c r="SQV15" s="233"/>
      <c r="SQW15" s="233"/>
      <c r="SQX15" s="233"/>
      <c r="SQY15" s="233"/>
      <c r="SQZ15" s="233"/>
      <c r="SRA15" s="233"/>
      <c r="SRB15" s="233"/>
      <c r="SRC15" s="233"/>
      <c r="SRD15" s="233"/>
      <c r="SRE15" s="233"/>
      <c r="SRF15" s="233"/>
      <c r="SRG15" s="233"/>
      <c r="SRH15" s="233"/>
      <c r="SRI15" s="233"/>
      <c r="SRJ15" s="233"/>
      <c r="SRK15" s="233"/>
      <c r="SRL15" s="233"/>
      <c r="SRM15" s="233"/>
      <c r="SRN15" s="233"/>
      <c r="SRO15" s="233"/>
      <c r="SRP15" s="233"/>
      <c r="SRQ15" s="233"/>
      <c r="SRR15" s="233"/>
      <c r="SRS15" s="233"/>
      <c r="SRT15" s="233"/>
      <c r="SRU15" s="233"/>
      <c r="SRV15" s="233"/>
      <c r="SRW15" s="233"/>
      <c r="SRX15" s="233"/>
      <c r="SRY15" s="233"/>
      <c r="SRZ15" s="233"/>
      <c r="SSA15" s="233"/>
      <c r="SSB15" s="233"/>
      <c r="SSC15" s="233"/>
      <c r="SSD15" s="233"/>
      <c r="SSE15" s="233"/>
      <c r="SSF15" s="233"/>
      <c r="SSG15" s="233"/>
      <c r="SSH15" s="233"/>
      <c r="SSI15" s="233"/>
      <c r="SSJ15" s="233"/>
      <c r="SSK15" s="233"/>
      <c r="SSL15" s="233"/>
      <c r="SSM15" s="233"/>
      <c r="SSN15" s="233"/>
      <c r="SSO15" s="233"/>
      <c r="SSP15" s="233"/>
      <c r="SSQ15" s="233"/>
      <c r="SSR15" s="233"/>
      <c r="SSS15" s="233"/>
      <c r="SST15" s="233"/>
      <c r="SSU15" s="233"/>
      <c r="SSV15" s="233"/>
      <c r="SSW15" s="233"/>
      <c r="SSX15" s="233"/>
      <c r="SSY15" s="233"/>
      <c r="SSZ15" s="233"/>
      <c r="STA15" s="233"/>
      <c r="STB15" s="233"/>
      <c r="STC15" s="233"/>
      <c r="STD15" s="233"/>
      <c r="STE15" s="233"/>
      <c r="STF15" s="233"/>
      <c r="STG15" s="233"/>
      <c r="STH15" s="233"/>
      <c r="STI15" s="233"/>
      <c r="STJ15" s="233"/>
      <c r="STK15" s="233"/>
      <c r="STL15" s="233"/>
      <c r="STM15" s="233"/>
      <c r="STN15" s="233"/>
      <c r="STO15" s="233"/>
      <c r="STP15" s="233"/>
      <c r="STQ15" s="233"/>
      <c r="STR15" s="233"/>
      <c r="STS15" s="233"/>
      <c r="STT15" s="233"/>
      <c r="STU15" s="233"/>
      <c r="STV15" s="233"/>
      <c r="STW15" s="233"/>
      <c r="STX15" s="233"/>
      <c r="STY15" s="233"/>
      <c r="STZ15" s="233"/>
      <c r="SUA15" s="233"/>
      <c r="SUB15" s="233"/>
      <c r="SUC15" s="233"/>
      <c r="SUD15" s="233"/>
      <c r="SUE15" s="233"/>
      <c r="SUF15" s="233"/>
      <c r="SUG15" s="233"/>
      <c r="SUH15" s="233"/>
      <c r="SUI15" s="233"/>
      <c r="SUJ15" s="233"/>
      <c r="SUK15" s="233"/>
      <c r="SUL15" s="233"/>
      <c r="SUM15" s="233"/>
      <c r="SUN15" s="233"/>
      <c r="SUO15" s="233"/>
      <c r="SUP15" s="233"/>
      <c r="SUQ15" s="233"/>
      <c r="SUR15" s="233"/>
      <c r="SUS15" s="233"/>
      <c r="SUT15" s="233"/>
      <c r="SUU15" s="233"/>
      <c r="SUV15" s="233"/>
      <c r="SUW15" s="233"/>
      <c r="SUX15" s="233"/>
      <c r="SUY15" s="233"/>
      <c r="SUZ15" s="233"/>
      <c r="SVA15" s="233"/>
      <c r="SVB15" s="233"/>
      <c r="SVC15" s="233"/>
      <c r="SVD15" s="233"/>
      <c r="SVE15" s="233"/>
      <c r="SVF15" s="233"/>
      <c r="SVG15" s="233"/>
      <c r="SVH15" s="233"/>
      <c r="SVI15" s="233"/>
      <c r="SVJ15" s="233"/>
      <c r="SVK15" s="233"/>
      <c r="SVL15" s="233"/>
      <c r="SVM15" s="233"/>
      <c r="SVN15" s="233"/>
      <c r="SVO15" s="233"/>
      <c r="SVP15" s="233"/>
      <c r="SVQ15" s="233"/>
      <c r="SVR15" s="233"/>
      <c r="SVS15" s="233"/>
      <c r="SVT15" s="233"/>
      <c r="SVU15" s="233"/>
      <c r="SVV15" s="233"/>
      <c r="SVW15" s="233"/>
      <c r="SVX15" s="233"/>
      <c r="SVY15" s="233"/>
      <c r="SVZ15" s="233"/>
      <c r="SWA15" s="233"/>
      <c r="SWB15" s="233"/>
      <c r="SWC15" s="233"/>
      <c r="SWD15" s="233"/>
      <c r="SWE15" s="233"/>
      <c r="SWF15" s="233"/>
      <c r="SWG15" s="233"/>
      <c r="SWH15" s="233"/>
      <c r="SWI15" s="233"/>
      <c r="SWJ15" s="233"/>
      <c r="SWK15" s="233"/>
      <c r="SWL15" s="233"/>
      <c r="SWM15" s="233"/>
      <c r="SWN15" s="233"/>
      <c r="SWO15" s="233"/>
      <c r="SWP15" s="233"/>
      <c r="SWQ15" s="233"/>
      <c r="SWR15" s="233"/>
      <c r="SWS15" s="233"/>
      <c r="SWT15" s="233"/>
      <c r="SWU15" s="233"/>
      <c r="SWV15" s="233"/>
      <c r="SWW15" s="233"/>
      <c r="SWX15" s="233"/>
      <c r="SWY15" s="233"/>
      <c r="SWZ15" s="233"/>
      <c r="SXA15" s="233"/>
      <c r="SXB15" s="233"/>
      <c r="SXC15" s="233"/>
      <c r="SXD15" s="233"/>
      <c r="SXE15" s="233"/>
      <c r="SXF15" s="233"/>
      <c r="SXG15" s="233"/>
      <c r="SXH15" s="233"/>
      <c r="SXI15" s="233"/>
      <c r="SXJ15" s="233"/>
      <c r="SXK15" s="233"/>
      <c r="SXL15" s="233"/>
      <c r="SXM15" s="233"/>
      <c r="SXN15" s="233"/>
      <c r="SXO15" s="233"/>
      <c r="SXP15" s="233"/>
      <c r="SXQ15" s="233"/>
      <c r="SXR15" s="233"/>
      <c r="SXS15" s="233"/>
      <c r="SXT15" s="233"/>
      <c r="SXU15" s="233"/>
      <c r="SXV15" s="233"/>
      <c r="SXW15" s="233"/>
      <c r="SXX15" s="233"/>
      <c r="SXY15" s="233"/>
      <c r="SXZ15" s="233"/>
      <c r="SYA15" s="233"/>
      <c r="SYB15" s="233"/>
      <c r="SYC15" s="233"/>
      <c r="SYD15" s="233"/>
      <c r="SYE15" s="233"/>
      <c r="SYF15" s="233"/>
      <c r="SYG15" s="233"/>
      <c r="SYH15" s="233"/>
      <c r="SYI15" s="233"/>
      <c r="SYJ15" s="233"/>
      <c r="SYK15" s="233"/>
      <c r="SYL15" s="233"/>
      <c r="SYM15" s="233"/>
      <c r="SYN15" s="233"/>
      <c r="SYO15" s="233"/>
      <c r="SYP15" s="233"/>
      <c r="SYQ15" s="233"/>
      <c r="SYR15" s="233"/>
      <c r="SYS15" s="233"/>
      <c r="SYT15" s="233"/>
      <c r="SYU15" s="233"/>
      <c r="SYV15" s="233"/>
      <c r="SYW15" s="233"/>
      <c r="SYX15" s="233"/>
      <c r="SYY15" s="233"/>
      <c r="SYZ15" s="233"/>
      <c r="SZA15" s="233"/>
      <c r="SZB15" s="233"/>
      <c r="SZC15" s="233"/>
      <c r="SZD15" s="233"/>
      <c r="SZE15" s="233"/>
      <c r="SZF15" s="233"/>
      <c r="SZG15" s="233"/>
      <c r="SZH15" s="233"/>
      <c r="SZI15" s="233"/>
      <c r="SZJ15" s="233"/>
      <c r="SZK15" s="233"/>
      <c r="SZL15" s="233"/>
      <c r="SZM15" s="233"/>
      <c r="SZN15" s="233"/>
      <c r="SZO15" s="233"/>
      <c r="SZP15" s="233"/>
      <c r="SZQ15" s="233"/>
      <c r="SZR15" s="233"/>
      <c r="SZS15" s="233"/>
      <c r="SZT15" s="233"/>
      <c r="SZU15" s="233"/>
      <c r="SZV15" s="233"/>
      <c r="SZW15" s="233"/>
      <c r="SZX15" s="233"/>
      <c r="SZY15" s="233"/>
      <c r="SZZ15" s="233"/>
      <c r="TAA15" s="233"/>
      <c r="TAB15" s="233"/>
      <c r="TAC15" s="233"/>
      <c r="TAD15" s="233"/>
      <c r="TAE15" s="233"/>
      <c r="TAF15" s="233"/>
      <c r="TAG15" s="233"/>
      <c r="TAH15" s="233"/>
      <c r="TAI15" s="233"/>
      <c r="TAJ15" s="233"/>
      <c r="TAK15" s="233"/>
      <c r="TAL15" s="233"/>
      <c r="TAM15" s="233"/>
      <c r="TAN15" s="233"/>
      <c r="TAO15" s="233"/>
      <c r="TAP15" s="233"/>
      <c r="TAQ15" s="233"/>
      <c r="TAR15" s="233"/>
      <c r="TAS15" s="233"/>
      <c r="TAT15" s="233"/>
      <c r="TAU15" s="233"/>
      <c r="TAV15" s="233"/>
      <c r="TAW15" s="233"/>
      <c r="TAX15" s="233"/>
      <c r="TAY15" s="233"/>
      <c r="TAZ15" s="233"/>
      <c r="TBA15" s="233"/>
      <c r="TBB15" s="233"/>
      <c r="TBC15" s="233"/>
      <c r="TBD15" s="233"/>
      <c r="TBE15" s="233"/>
      <c r="TBF15" s="233"/>
      <c r="TBG15" s="233"/>
      <c r="TBH15" s="233"/>
      <c r="TBI15" s="233"/>
      <c r="TBJ15" s="233"/>
      <c r="TBK15" s="233"/>
      <c r="TBL15" s="233"/>
      <c r="TBM15" s="233"/>
      <c r="TBN15" s="233"/>
      <c r="TBO15" s="233"/>
      <c r="TBP15" s="233"/>
      <c r="TBQ15" s="233"/>
      <c r="TBR15" s="233"/>
      <c r="TBS15" s="233"/>
      <c r="TBT15" s="233"/>
      <c r="TBU15" s="233"/>
      <c r="TBV15" s="233"/>
      <c r="TBW15" s="233"/>
      <c r="TBX15" s="233"/>
      <c r="TBY15" s="233"/>
      <c r="TBZ15" s="233"/>
      <c r="TCA15" s="233"/>
      <c r="TCB15" s="233"/>
      <c r="TCC15" s="233"/>
      <c r="TCD15" s="233"/>
      <c r="TCE15" s="233"/>
      <c r="TCF15" s="233"/>
      <c r="TCG15" s="233"/>
      <c r="TCH15" s="233"/>
      <c r="TCI15" s="233"/>
      <c r="TCJ15" s="233"/>
      <c r="TCK15" s="233"/>
      <c r="TCL15" s="233"/>
      <c r="TCM15" s="233"/>
      <c r="TCN15" s="233"/>
      <c r="TCO15" s="233"/>
      <c r="TCP15" s="233"/>
      <c r="TCQ15" s="233"/>
      <c r="TCR15" s="233"/>
      <c r="TCS15" s="233"/>
      <c r="TCT15" s="233"/>
      <c r="TCU15" s="233"/>
      <c r="TCV15" s="233"/>
      <c r="TCW15" s="233"/>
      <c r="TCX15" s="233"/>
      <c r="TCY15" s="233"/>
      <c r="TCZ15" s="233"/>
      <c r="TDA15" s="233"/>
      <c r="TDB15" s="233"/>
      <c r="TDC15" s="233"/>
      <c r="TDD15" s="233"/>
      <c r="TDE15" s="233"/>
      <c r="TDF15" s="233"/>
      <c r="TDG15" s="233"/>
      <c r="TDH15" s="233"/>
      <c r="TDI15" s="233"/>
      <c r="TDJ15" s="233"/>
      <c r="TDK15" s="233"/>
      <c r="TDL15" s="233"/>
      <c r="TDM15" s="233"/>
      <c r="TDN15" s="233"/>
      <c r="TDO15" s="233"/>
      <c r="TDP15" s="233"/>
      <c r="TDQ15" s="233"/>
      <c r="TDR15" s="233"/>
      <c r="TDS15" s="233"/>
      <c r="TDT15" s="233"/>
      <c r="TDU15" s="233"/>
      <c r="TDV15" s="233"/>
      <c r="TDW15" s="233"/>
      <c r="TDX15" s="233"/>
      <c r="TDY15" s="233"/>
      <c r="TDZ15" s="233"/>
      <c r="TEA15" s="233"/>
      <c r="TEB15" s="233"/>
      <c r="TEC15" s="233"/>
      <c r="TED15" s="233"/>
      <c r="TEE15" s="233"/>
      <c r="TEF15" s="233"/>
      <c r="TEG15" s="233"/>
      <c r="TEH15" s="233"/>
      <c r="TEI15" s="233"/>
      <c r="TEJ15" s="233"/>
      <c r="TEK15" s="233"/>
      <c r="TEL15" s="233"/>
      <c r="TEM15" s="233"/>
      <c r="TEN15" s="233"/>
      <c r="TEO15" s="233"/>
      <c r="TEP15" s="233"/>
      <c r="TEQ15" s="233"/>
      <c r="TER15" s="233"/>
      <c r="TES15" s="233"/>
      <c r="TET15" s="233"/>
      <c r="TEU15" s="233"/>
      <c r="TEV15" s="233"/>
      <c r="TEW15" s="233"/>
      <c r="TEX15" s="233"/>
      <c r="TEY15" s="233"/>
      <c r="TEZ15" s="233"/>
      <c r="TFA15" s="233"/>
      <c r="TFB15" s="233"/>
      <c r="TFC15" s="233"/>
      <c r="TFD15" s="233"/>
      <c r="TFE15" s="233"/>
      <c r="TFF15" s="233"/>
      <c r="TFG15" s="233"/>
      <c r="TFH15" s="233"/>
      <c r="TFI15" s="233"/>
      <c r="TFJ15" s="233"/>
      <c r="TFK15" s="233"/>
      <c r="TFL15" s="233"/>
      <c r="TFM15" s="233"/>
      <c r="TFN15" s="233"/>
      <c r="TFO15" s="233"/>
      <c r="TFP15" s="233"/>
      <c r="TFQ15" s="233"/>
      <c r="TFR15" s="233"/>
      <c r="TFS15" s="233"/>
      <c r="TFT15" s="233"/>
      <c r="TFU15" s="233"/>
      <c r="TFV15" s="233"/>
      <c r="TFW15" s="233"/>
      <c r="TFX15" s="233"/>
      <c r="TFY15" s="233"/>
      <c r="TFZ15" s="233"/>
      <c r="TGA15" s="233"/>
      <c r="TGB15" s="233"/>
      <c r="TGC15" s="233"/>
      <c r="TGD15" s="233"/>
      <c r="TGE15" s="233"/>
      <c r="TGF15" s="233"/>
      <c r="TGG15" s="233"/>
      <c r="TGH15" s="233"/>
      <c r="TGI15" s="233"/>
      <c r="TGJ15" s="233"/>
      <c r="TGK15" s="233"/>
      <c r="TGL15" s="233"/>
      <c r="TGM15" s="233"/>
      <c r="TGN15" s="233"/>
      <c r="TGO15" s="233"/>
      <c r="TGP15" s="233"/>
      <c r="TGQ15" s="233"/>
      <c r="TGR15" s="233"/>
      <c r="TGS15" s="233"/>
      <c r="TGT15" s="233"/>
      <c r="TGU15" s="233"/>
      <c r="TGV15" s="233"/>
      <c r="TGW15" s="233"/>
      <c r="TGX15" s="233"/>
      <c r="TGY15" s="233"/>
      <c r="TGZ15" s="233"/>
      <c r="THA15" s="233"/>
      <c r="THB15" s="233"/>
      <c r="THC15" s="233"/>
      <c r="THD15" s="233"/>
      <c r="THE15" s="233"/>
      <c r="THF15" s="233"/>
      <c r="THG15" s="233"/>
      <c r="THH15" s="233"/>
      <c r="THI15" s="233"/>
      <c r="THJ15" s="233"/>
      <c r="THK15" s="233"/>
      <c r="THL15" s="233"/>
      <c r="THM15" s="233"/>
      <c r="THN15" s="233"/>
      <c r="THO15" s="233"/>
      <c r="THP15" s="233"/>
      <c r="THQ15" s="233"/>
      <c r="THR15" s="233"/>
      <c r="THS15" s="233"/>
      <c r="THT15" s="233"/>
      <c r="THU15" s="233"/>
      <c r="THV15" s="233"/>
      <c r="THW15" s="233"/>
      <c r="THX15" s="233"/>
      <c r="THY15" s="233"/>
      <c r="THZ15" s="233"/>
      <c r="TIA15" s="233"/>
      <c r="TIB15" s="233"/>
      <c r="TIC15" s="233"/>
      <c r="TID15" s="233"/>
      <c r="TIE15" s="233"/>
      <c r="TIF15" s="233"/>
      <c r="TIG15" s="233"/>
      <c r="TIH15" s="233"/>
      <c r="TII15" s="233"/>
      <c r="TIJ15" s="233"/>
      <c r="TIK15" s="233"/>
      <c r="TIL15" s="233"/>
      <c r="TIM15" s="233"/>
      <c r="TIN15" s="233"/>
      <c r="TIO15" s="233"/>
      <c r="TIP15" s="233"/>
      <c r="TIQ15" s="233"/>
      <c r="TIR15" s="233"/>
      <c r="TIS15" s="233"/>
      <c r="TIT15" s="233"/>
      <c r="TIU15" s="233"/>
      <c r="TIV15" s="233"/>
      <c r="TIW15" s="233"/>
      <c r="TIX15" s="233"/>
      <c r="TIY15" s="233"/>
      <c r="TIZ15" s="233"/>
      <c r="TJA15" s="233"/>
      <c r="TJB15" s="233"/>
      <c r="TJC15" s="233"/>
      <c r="TJD15" s="233"/>
      <c r="TJE15" s="233"/>
      <c r="TJF15" s="233"/>
      <c r="TJG15" s="233"/>
      <c r="TJH15" s="233"/>
      <c r="TJI15" s="233"/>
      <c r="TJJ15" s="233"/>
      <c r="TJK15" s="233"/>
      <c r="TJL15" s="233"/>
      <c r="TJM15" s="233"/>
      <c r="TJN15" s="233"/>
      <c r="TJO15" s="233"/>
      <c r="TJP15" s="233"/>
      <c r="TJQ15" s="233"/>
      <c r="TJR15" s="233"/>
      <c r="TJS15" s="233"/>
      <c r="TJT15" s="233"/>
      <c r="TJU15" s="233"/>
      <c r="TJV15" s="233"/>
      <c r="TJW15" s="233"/>
      <c r="TJX15" s="233"/>
      <c r="TJY15" s="233"/>
      <c r="TJZ15" s="233"/>
      <c r="TKA15" s="233"/>
      <c r="TKB15" s="233"/>
      <c r="TKC15" s="233"/>
      <c r="TKD15" s="233"/>
      <c r="TKE15" s="233"/>
      <c r="TKF15" s="233"/>
      <c r="TKG15" s="233"/>
      <c r="TKH15" s="233"/>
      <c r="TKI15" s="233"/>
      <c r="TKJ15" s="233"/>
      <c r="TKK15" s="233"/>
      <c r="TKL15" s="233"/>
      <c r="TKM15" s="233"/>
      <c r="TKN15" s="233"/>
      <c r="TKO15" s="233"/>
      <c r="TKP15" s="233"/>
      <c r="TKQ15" s="233"/>
      <c r="TKR15" s="233"/>
      <c r="TKS15" s="233"/>
      <c r="TKT15" s="233"/>
      <c r="TKU15" s="233"/>
      <c r="TKV15" s="233"/>
      <c r="TKW15" s="233"/>
      <c r="TKX15" s="233"/>
      <c r="TKY15" s="233"/>
      <c r="TKZ15" s="233"/>
      <c r="TLA15" s="233"/>
      <c r="TLB15" s="233"/>
      <c r="TLC15" s="233"/>
      <c r="TLD15" s="233"/>
      <c r="TLE15" s="233"/>
      <c r="TLF15" s="233"/>
      <c r="TLG15" s="233"/>
      <c r="TLH15" s="233"/>
      <c r="TLI15" s="233"/>
      <c r="TLJ15" s="233"/>
      <c r="TLK15" s="233"/>
      <c r="TLL15" s="233"/>
      <c r="TLM15" s="233"/>
      <c r="TLN15" s="233"/>
      <c r="TLO15" s="233"/>
      <c r="TLP15" s="233"/>
      <c r="TLQ15" s="233"/>
      <c r="TLR15" s="233"/>
      <c r="TLS15" s="233"/>
      <c r="TLT15" s="233"/>
      <c r="TLU15" s="233"/>
      <c r="TLV15" s="233"/>
      <c r="TLW15" s="233"/>
      <c r="TLX15" s="233"/>
      <c r="TLY15" s="233"/>
      <c r="TLZ15" s="233"/>
      <c r="TMA15" s="233"/>
      <c r="TMB15" s="233"/>
      <c r="TMC15" s="233"/>
      <c r="TMD15" s="233"/>
      <c r="TME15" s="233"/>
      <c r="TMF15" s="233"/>
      <c r="TMG15" s="233"/>
      <c r="TMH15" s="233"/>
      <c r="TMI15" s="233"/>
      <c r="TMJ15" s="233"/>
      <c r="TMK15" s="233"/>
      <c r="TML15" s="233"/>
      <c r="TMM15" s="233"/>
      <c r="TMN15" s="233"/>
      <c r="TMO15" s="233"/>
      <c r="TMP15" s="233"/>
      <c r="TMQ15" s="233"/>
      <c r="TMR15" s="233"/>
      <c r="TMS15" s="233"/>
      <c r="TMT15" s="233"/>
      <c r="TMU15" s="233"/>
      <c r="TMV15" s="233"/>
      <c r="TMW15" s="233"/>
      <c r="TMX15" s="233"/>
      <c r="TMY15" s="233"/>
      <c r="TMZ15" s="233"/>
      <c r="TNA15" s="233"/>
      <c r="TNB15" s="233"/>
      <c r="TNC15" s="233"/>
      <c r="TND15" s="233"/>
      <c r="TNE15" s="233"/>
      <c r="TNF15" s="233"/>
      <c r="TNG15" s="233"/>
      <c r="TNH15" s="233"/>
      <c r="TNI15" s="233"/>
      <c r="TNJ15" s="233"/>
      <c r="TNK15" s="233"/>
      <c r="TNL15" s="233"/>
      <c r="TNM15" s="233"/>
      <c r="TNN15" s="233"/>
      <c r="TNO15" s="233"/>
      <c r="TNP15" s="233"/>
      <c r="TNQ15" s="233"/>
      <c r="TNR15" s="233"/>
      <c r="TNS15" s="233"/>
      <c r="TNT15" s="233"/>
      <c r="TNU15" s="233"/>
      <c r="TNV15" s="233"/>
      <c r="TNW15" s="233"/>
      <c r="TNX15" s="233"/>
      <c r="TNY15" s="233"/>
      <c r="TNZ15" s="233"/>
      <c r="TOA15" s="233"/>
      <c r="TOB15" s="233"/>
      <c r="TOC15" s="233"/>
      <c r="TOD15" s="233"/>
      <c r="TOE15" s="233"/>
      <c r="TOF15" s="233"/>
      <c r="TOG15" s="233"/>
      <c r="TOH15" s="233"/>
      <c r="TOI15" s="233"/>
      <c r="TOJ15" s="233"/>
      <c r="TOK15" s="233"/>
      <c r="TOL15" s="233"/>
      <c r="TOM15" s="233"/>
      <c r="TON15" s="233"/>
      <c r="TOO15" s="233"/>
      <c r="TOP15" s="233"/>
      <c r="TOQ15" s="233"/>
      <c r="TOR15" s="233"/>
      <c r="TOS15" s="233"/>
      <c r="TOT15" s="233"/>
      <c r="TOU15" s="233"/>
      <c r="TOV15" s="233"/>
      <c r="TOW15" s="233"/>
      <c r="TOX15" s="233"/>
      <c r="TOY15" s="233"/>
      <c r="TOZ15" s="233"/>
      <c r="TPA15" s="233"/>
      <c r="TPB15" s="233"/>
      <c r="TPC15" s="233"/>
      <c r="TPD15" s="233"/>
      <c r="TPE15" s="233"/>
      <c r="TPF15" s="233"/>
      <c r="TPG15" s="233"/>
      <c r="TPH15" s="233"/>
      <c r="TPI15" s="233"/>
      <c r="TPJ15" s="233"/>
      <c r="TPK15" s="233"/>
      <c r="TPL15" s="233"/>
      <c r="TPM15" s="233"/>
      <c r="TPN15" s="233"/>
      <c r="TPO15" s="233"/>
      <c r="TPP15" s="233"/>
      <c r="TPQ15" s="233"/>
      <c r="TPR15" s="233"/>
      <c r="TPS15" s="233"/>
      <c r="TPT15" s="233"/>
      <c r="TPU15" s="233"/>
      <c r="TPV15" s="233"/>
      <c r="TPW15" s="233"/>
      <c r="TPX15" s="233"/>
      <c r="TPY15" s="233"/>
      <c r="TPZ15" s="233"/>
      <c r="TQA15" s="233"/>
      <c r="TQB15" s="233"/>
      <c r="TQC15" s="233"/>
      <c r="TQD15" s="233"/>
      <c r="TQE15" s="233"/>
      <c r="TQF15" s="233"/>
      <c r="TQG15" s="233"/>
      <c r="TQH15" s="233"/>
      <c r="TQI15" s="233"/>
      <c r="TQJ15" s="233"/>
      <c r="TQK15" s="233"/>
      <c r="TQL15" s="233"/>
      <c r="TQM15" s="233"/>
      <c r="TQN15" s="233"/>
      <c r="TQO15" s="233"/>
      <c r="TQP15" s="233"/>
      <c r="TQQ15" s="233"/>
      <c r="TQR15" s="233"/>
      <c r="TQS15" s="233"/>
      <c r="TQT15" s="233"/>
      <c r="TQU15" s="233"/>
      <c r="TQV15" s="233"/>
      <c r="TQW15" s="233"/>
      <c r="TQX15" s="233"/>
      <c r="TQY15" s="233"/>
      <c r="TQZ15" s="233"/>
      <c r="TRA15" s="233"/>
      <c r="TRB15" s="233"/>
      <c r="TRC15" s="233"/>
      <c r="TRD15" s="233"/>
      <c r="TRE15" s="233"/>
      <c r="TRF15" s="233"/>
      <c r="TRG15" s="233"/>
      <c r="TRH15" s="233"/>
      <c r="TRI15" s="233"/>
      <c r="TRJ15" s="233"/>
      <c r="TRK15" s="233"/>
      <c r="TRL15" s="233"/>
      <c r="TRM15" s="233"/>
      <c r="TRN15" s="233"/>
      <c r="TRO15" s="233"/>
      <c r="TRP15" s="233"/>
      <c r="TRQ15" s="233"/>
      <c r="TRR15" s="233"/>
      <c r="TRS15" s="233"/>
      <c r="TRT15" s="233"/>
      <c r="TRU15" s="233"/>
      <c r="TRV15" s="233"/>
      <c r="TRW15" s="233"/>
      <c r="TRX15" s="233"/>
      <c r="TRY15" s="233"/>
      <c r="TRZ15" s="233"/>
      <c r="TSA15" s="233"/>
      <c r="TSB15" s="233"/>
      <c r="TSC15" s="233"/>
      <c r="TSD15" s="233"/>
      <c r="TSE15" s="233"/>
      <c r="TSF15" s="233"/>
      <c r="TSG15" s="233"/>
      <c r="TSH15" s="233"/>
      <c r="TSI15" s="233"/>
      <c r="TSJ15" s="233"/>
      <c r="TSK15" s="233"/>
      <c r="TSL15" s="233"/>
      <c r="TSM15" s="233"/>
      <c r="TSN15" s="233"/>
      <c r="TSO15" s="233"/>
      <c r="TSP15" s="233"/>
      <c r="TSQ15" s="233"/>
      <c r="TSR15" s="233"/>
      <c r="TSS15" s="233"/>
      <c r="TST15" s="233"/>
      <c r="TSU15" s="233"/>
      <c r="TSV15" s="233"/>
      <c r="TSW15" s="233"/>
      <c r="TSX15" s="233"/>
      <c r="TSY15" s="233"/>
      <c r="TSZ15" s="233"/>
      <c r="TTA15" s="233"/>
      <c r="TTB15" s="233"/>
      <c r="TTC15" s="233"/>
      <c r="TTD15" s="233"/>
      <c r="TTE15" s="233"/>
      <c r="TTF15" s="233"/>
      <c r="TTG15" s="233"/>
      <c r="TTH15" s="233"/>
      <c r="TTI15" s="233"/>
      <c r="TTJ15" s="233"/>
      <c r="TTK15" s="233"/>
      <c r="TTL15" s="233"/>
      <c r="TTM15" s="233"/>
      <c r="TTN15" s="233"/>
      <c r="TTO15" s="233"/>
      <c r="TTP15" s="233"/>
      <c r="TTQ15" s="233"/>
      <c r="TTR15" s="233"/>
      <c r="TTS15" s="233"/>
      <c r="TTT15" s="233"/>
      <c r="TTU15" s="233"/>
      <c r="TTV15" s="233"/>
      <c r="TTW15" s="233"/>
      <c r="TTX15" s="233"/>
      <c r="TTY15" s="233"/>
      <c r="TTZ15" s="233"/>
      <c r="TUA15" s="233"/>
      <c r="TUB15" s="233"/>
      <c r="TUC15" s="233"/>
      <c r="TUD15" s="233"/>
      <c r="TUE15" s="233"/>
      <c r="TUF15" s="233"/>
      <c r="TUG15" s="233"/>
      <c r="TUH15" s="233"/>
      <c r="TUI15" s="233"/>
      <c r="TUJ15" s="233"/>
      <c r="TUK15" s="233"/>
      <c r="TUL15" s="233"/>
      <c r="TUM15" s="233"/>
      <c r="TUN15" s="233"/>
      <c r="TUO15" s="233"/>
      <c r="TUP15" s="233"/>
      <c r="TUQ15" s="233"/>
      <c r="TUR15" s="233"/>
      <c r="TUS15" s="233"/>
      <c r="TUT15" s="233"/>
      <c r="TUU15" s="233"/>
      <c r="TUV15" s="233"/>
      <c r="TUW15" s="233"/>
      <c r="TUX15" s="233"/>
      <c r="TUY15" s="233"/>
      <c r="TUZ15" s="233"/>
      <c r="TVA15" s="233"/>
      <c r="TVB15" s="233"/>
      <c r="TVC15" s="233"/>
      <c r="TVD15" s="233"/>
      <c r="TVE15" s="233"/>
      <c r="TVF15" s="233"/>
      <c r="TVG15" s="233"/>
      <c r="TVH15" s="233"/>
      <c r="TVI15" s="233"/>
      <c r="TVJ15" s="233"/>
      <c r="TVK15" s="233"/>
      <c r="TVL15" s="233"/>
      <c r="TVM15" s="233"/>
      <c r="TVN15" s="233"/>
      <c r="TVO15" s="233"/>
      <c r="TVP15" s="233"/>
      <c r="TVQ15" s="233"/>
      <c r="TVR15" s="233"/>
      <c r="TVS15" s="233"/>
      <c r="TVT15" s="233"/>
      <c r="TVU15" s="233"/>
      <c r="TVV15" s="233"/>
      <c r="TVW15" s="233"/>
      <c r="TVX15" s="233"/>
      <c r="TVY15" s="233"/>
      <c r="TVZ15" s="233"/>
      <c r="TWA15" s="233"/>
      <c r="TWB15" s="233"/>
      <c r="TWC15" s="233"/>
      <c r="TWD15" s="233"/>
      <c r="TWE15" s="233"/>
      <c r="TWF15" s="233"/>
      <c r="TWG15" s="233"/>
      <c r="TWH15" s="233"/>
      <c r="TWI15" s="233"/>
      <c r="TWJ15" s="233"/>
      <c r="TWK15" s="233"/>
      <c r="TWL15" s="233"/>
      <c r="TWM15" s="233"/>
      <c r="TWN15" s="233"/>
      <c r="TWO15" s="233"/>
      <c r="TWP15" s="233"/>
      <c r="TWQ15" s="233"/>
      <c r="TWR15" s="233"/>
      <c r="TWS15" s="233"/>
      <c r="TWT15" s="233"/>
      <c r="TWU15" s="233"/>
      <c r="TWV15" s="233"/>
      <c r="TWW15" s="233"/>
      <c r="TWX15" s="233"/>
      <c r="TWY15" s="233"/>
      <c r="TWZ15" s="233"/>
      <c r="TXA15" s="233"/>
      <c r="TXB15" s="233"/>
      <c r="TXC15" s="233"/>
      <c r="TXD15" s="233"/>
      <c r="TXE15" s="233"/>
      <c r="TXF15" s="233"/>
      <c r="TXG15" s="233"/>
      <c r="TXH15" s="233"/>
      <c r="TXI15" s="233"/>
      <c r="TXJ15" s="233"/>
      <c r="TXK15" s="233"/>
      <c r="TXL15" s="233"/>
      <c r="TXM15" s="233"/>
      <c r="TXN15" s="233"/>
      <c r="TXO15" s="233"/>
      <c r="TXP15" s="233"/>
      <c r="TXQ15" s="233"/>
      <c r="TXR15" s="233"/>
      <c r="TXS15" s="233"/>
      <c r="TXT15" s="233"/>
      <c r="TXU15" s="233"/>
      <c r="TXV15" s="233"/>
      <c r="TXW15" s="233"/>
      <c r="TXX15" s="233"/>
      <c r="TXY15" s="233"/>
      <c r="TXZ15" s="233"/>
      <c r="TYA15" s="233"/>
      <c r="TYB15" s="233"/>
      <c r="TYC15" s="233"/>
      <c r="TYD15" s="233"/>
      <c r="TYE15" s="233"/>
      <c r="TYF15" s="233"/>
      <c r="TYG15" s="233"/>
      <c r="TYH15" s="233"/>
      <c r="TYI15" s="233"/>
      <c r="TYJ15" s="233"/>
      <c r="TYK15" s="233"/>
      <c r="TYL15" s="233"/>
      <c r="TYM15" s="233"/>
      <c r="TYN15" s="233"/>
      <c r="TYO15" s="233"/>
      <c r="TYP15" s="233"/>
      <c r="TYQ15" s="233"/>
      <c r="TYR15" s="233"/>
      <c r="TYS15" s="233"/>
      <c r="TYT15" s="233"/>
      <c r="TYU15" s="233"/>
      <c r="TYV15" s="233"/>
      <c r="TYW15" s="233"/>
      <c r="TYX15" s="233"/>
      <c r="TYY15" s="233"/>
      <c r="TYZ15" s="233"/>
      <c r="TZA15" s="233"/>
      <c r="TZB15" s="233"/>
      <c r="TZC15" s="233"/>
      <c r="TZD15" s="233"/>
      <c r="TZE15" s="233"/>
      <c r="TZF15" s="233"/>
      <c r="TZG15" s="233"/>
      <c r="TZH15" s="233"/>
      <c r="TZI15" s="233"/>
      <c r="TZJ15" s="233"/>
      <c r="TZK15" s="233"/>
      <c r="TZL15" s="233"/>
      <c r="TZM15" s="233"/>
      <c r="TZN15" s="233"/>
      <c r="TZO15" s="233"/>
      <c r="TZP15" s="233"/>
      <c r="TZQ15" s="233"/>
      <c r="TZR15" s="233"/>
      <c r="TZS15" s="233"/>
      <c r="TZT15" s="233"/>
      <c r="TZU15" s="233"/>
      <c r="TZV15" s="233"/>
      <c r="TZW15" s="233"/>
      <c r="TZX15" s="233"/>
      <c r="TZY15" s="233"/>
      <c r="TZZ15" s="233"/>
      <c r="UAA15" s="233"/>
      <c r="UAB15" s="233"/>
      <c r="UAC15" s="233"/>
      <c r="UAD15" s="233"/>
      <c r="UAE15" s="233"/>
      <c r="UAF15" s="233"/>
      <c r="UAG15" s="233"/>
      <c r="UAH15" s="233"/>
      <c r="UAI15" s="233"/>
      <c r="UAJ15" s="233"/>
      <c r="UAK15" s="233"/>
      <c r="UAL15" s="233"/>
      <c r="UAM15" s="233"/>
      <c r="UAN15" s="233"/>
      <c r="UAO15" s="233"/>
      <c r="UAP15" s="233"/>
      <c r="UAQ15" s="233"/>
      <c r="UAR15" s="233"/>
      <c r="UAS15" s="233"/>
      <c r="UAT15" s="233"/>
      <c r="UAU15" s="233"/>
      <c r="UAV15" s="233"/>
      <c r="UAW15" s="233"/>
      <c r="UAX15" s="233"/>
      <c r="UAY15" s="233"/>
      <c r="UAZ15" s="233"/>
      <c r="UBA15" s="233"/>
      <c r="UBB15" s="233"/>
      <c r="UBC15" s="233"/>
      <c r="UBD15" s="233"/>
      <c r="UBE15" s="233"/>
      <c r="UBF15" s="233"/>
      <c r="UBG15" s="233"/>
      <c r="UBH15" s="233"/>
      <c r="UBI15" s="233"/>
      <c r="UBJ15" s="233"/>
      <c r="UBK15" s="233"/>
      <c r="UBL15" s="233"/>
      <c r="UBM15" s="233"/>
      <c r="UBN15" s="233"/>
      <c r="UBO15" s="233"/>
      <c r="UBP15" s="233"/>
      <c r="UBQ15" s="233"/>
      <c r="UBR15" s="233"/>
      <c r="UBS15" s="233"/>
      <c r="UBT15" s="233"/>
      <c r="UBU15" s="233"/>
      <c r="UBV15" s="233"/>
      <c r="UBW15" s="233"/>
      <c r="UBX15" s="233"/>
      <c r="UBY15" s="233"/>
      <c r="UBZ15" s="233"/>
      <c r="UCA15" s="233"/>
      <c r="UCB15" s="233"/>
      <c r="UCC15" s="233"/>
      <c r="UCD15" s="233"/>
      <c r="UCE15" s="233"/>
      <c r="UCF15" s="233"/>
      <c r="UCG15" s="233"/>
      <c r="UCH15" s="233"/>
      <c r="UCI15" s="233"/>
      <c r="UCJ15" s="233"/>
      <c r="UCK15" s="233"/>
      <c r="UCL15" s="233"/>
      <c r="UCM15" s="233"/>
      <c r="UCN15" s="233"/>
      <c r="UCO15" s="233"/>
      <c r="UCP15" s="233"/>
      <c r="UCQ15" s="233"/>
      <c r="UCR15" s="233"/>
      <c r="UCS15" s="233"/>
      <c r="UCT15" s="233"/>
      <c r="UCU15" s="233"/>
      <c r="UCV15" s="233"/>
      <c r="UCW15" s="233"/>
      <c r="UCX15" s="233"/>
      <c r="UCY15" s="233"/>
      <c r="UCZ15" s="233"/>
      <c r="UDA15" s="233"/>
      <c r="UDB15" s="233"/>
      <c r="UDC15" s="233"/>
      <c r="UDD15" s="233"/>
      <c r="UDE15" s="233"/>
      <c r="UDF15" s="233"/>
      <c r="UDG15" s="233"/>
      <c r="UDH15" s="233"/>
      <c r="UDI15" s="233"/>
      <c r="UDJ15" s="233"/>
      <c r="UDK15" s="233"/>
      <c r="UDL15" s="233"/>
      <c r="UDM15" s="233"/>
      <c r="UDN15" s="233"/>
      <c r="UDO15" s="233"/>
      <c r="UDP15" s="233"/>
      <c r="UDQ15" s="233"/>
      <c r="UDR15" s="233"/>
      <c r="UDS15" s="233"/>
      <c r="UDT15" s="233"/>
      <c r="UDU15" s="233"/>
      <c r="UDV15" s="233"/>
      <c r="UDW15" s="233"/>
      <c r="UDX15" s="233"/>
      <c r="UDY15" s="233"/>
      <c r="UDZ15" s="233"/>
      <c r="UEA15" s="233"/>
      <c r="UEB15" s="233"/>
      <c r="UEC15" s="233"/>
      <c r="UED15" s="233"/>
      <c r="UEE15" s="233"/>
      <c r="UEF15" s="233"/>
      <c r="UEG15" s="233"/>
      <c r="UEH15" s="233"/>
      <c r="UEI15" s="233"/>
      <c r="UEJ15" s="233"/>
      <c r="UEK15" s="233"/>
      <c r="UEL15" s="233"/>
      <c r="UEM15" s="233"/>
      <c r="UEN15" s="233"/>
      <c r="UEO15" s="233"/>
      <c r="UEP15" s="233"/>
      <c r="UEQ15" s="233"/>
      <c r="UER15" s="233"/>
      <c r="UES15" s="233"/>
      <c r="UET15" s="233"/>
      <c r="UEU15" s="233"/>
      <c r="UEV15" s="233"/>
      <c r="UEW15" s="233"/>
      <c r="UEX15" s="233"/>
      <c r="UEY15" s="233"/>
      <c r="UEZ15" s="233"/>
      <c r="UFA15" s="233"/>
      <c r="UFB15" s="233"/>
      <c r="UFC15" s="233"/>
      <c r="UFD15" s="233"/>
      <c r="UFE15" s="233"/>
      <c r="UFF15" s="233"/>
      <c r="UFG15" s="233"/>
      <c r="UFH15" s="233"/>
      <c r="UFI15" s="233"/>
      <c r="UFJ15" s="233"/>
      <c r="UFK15" s="233"/>
      <c r="UFL15" s="233"/>
      <c r="UFM15" s="233"/>
      <c r="UFN15" s="233"/>
      <c r="UFO15" s="233"/>
      <c r="UFP15" s="233"/>
      <c r="UFQ15" s="233"/>
      <c r="UFR15" s="233"/>
      <c r="UFS15" s="233"/>
      <c r="UFT15" s="233"/>
      <c r="UFU15" s="233"/>
      <c r="UFV15" s="233"/>
      <c r="UFW15" s="233"/>
      <c r="UFX15" s="233"/>
      <c r="UFY15" s="233"/>
      <c r="UFZ15" s="233"/>
      <c r="UGA15" s="233"/>
      <c r="UGB15" s="233"/>
      <c r="UGC15" s="233"/>
      <c r="UGD15" s="233"/>
      <c r="UGE15" s="233"/>
      <c r="UGF15" s="233"/>
      <c r="UGG15" s="233"/>
      <c r="UGH15" s="233"/>
      <c r="UGI15" s="233"/>
      <c r="UGJ15" s="233"/>
      <c r="UGK15" s="233"/>
      <c r="UGL15" s="233"/>
      <c r="UGM15" s="233"/>
      <c r="UGN15" s="233"/>
      <c r="UGO15" s="233"/>
      <c r="UGP15" s="233"/>
      <c r="UGQ15" s="233"/>
      <c r="UGR15" s="233"/>
      <c r="UGS15" s="233"/>
      <c r="UGT15" s="233"/>
      <c r="UGU15" s="233"/>
      <c r="UGV15" s="233"/>
      <c r="UGW15" s="233"/>
      <c r="UGX15" s="233"/>
      <c r="UGY15" s="233"/>
      <c r="UGZ15" s="233"/>
      <c r="UHA15" s="233"/>
      <c r="UHB15" s="233"/>
      <c r="UHC15" s="233"/>
      <c r="UHD15" s="233"/>
      <c r="UHE15" s="233"/>
      <c r="UHF15" s="233"/>
      <c r="UHG15" s="233"/>
      <c r="UHH15" s="233"/>
      <c r="UHI15" s="233"/>
      <c r="UHJ15" s="233"/>
      <c r="UHK15" s="233"/>
      <c r="UHL15" s="233"/>
      <c r="UHM15" s="233"/>
      <c r="UHN15" s="233"/>
      <c r="UHO15" s="233"/>
      <c r="UHP15" s="233"/>
      <c r="UHQ15" s="233"/>
      <c r="UHR15" s="233"/>
      <c r="UHS15" s="233"/>
      <c r="UHT15" s="233"/>
      <c r="UHU15" s="233"/>
      <c r="UHV15" s="233"/>
      <c r="UHW15" s="233"/>
      <c r="UHX15" s="233"/>
      <c r="UHY15" s="233"/>
      <c r="UHZ15" s="233"/>
      <c r="UIA15" s="233"/>
      <c r="UIB15" s="233"/>
      <c r="UIC15" s="233"/>
      <c r="UID15" s="233"/>
      <c r="UIE15" s="233"/>
      <c r="UIF15" s="233"/>
      <c r="UIG15" s="233"/>
      <c r="UIH15" s="233"/>
      <c r="UII15" s="233"/>
      <c r="UIJ15" s="233"/>
      <c r="UIK15" s="233"/>
      <c r="UIL15" s="233"/>
      <c r="UIM15" s="233"/>
      <c r="UIN15" s="233"/>
      <c r="UIO15" s="233"/>
      <c r="UIP15" s="233"/>
      <c r="UIQ15" s="233"/>
      <c r="UIR15" s="233"/>
      <c r="UIS15" s="233"/>
      <c r="UIT15" s="233"/>
      <c r="UIU15" s="233"/>
      <c r="UIV15" s="233"/>
      <c r="UIW15" s="233"/>
      <c r="UIX15" s="233"/>
      <c r="UIY15" s="233"/>
      <c r="UIZ15" s="233"/>
      <c r="UJA15" s="233"/>
      <c r="UJB15" s="233"/>
      <c r="UJC15" s="233"/>
      <c r="UJD15" s="233"/>
      <c r="UJE15" s="233"/>
      <c r="UJF15" s="233"/>
      <c r="UJG15" s="233"/>
      <c r="UJH15" s="233"/>
      <c r="UJI15" s="233"/>
      <c r="UJJ15" s="233"/>
      <c r="UJK15" s="233"/>
      <c r="UJL15" s="233"/>
      <c r="UJM15" s="233"/>
      <c r="UJN15" s="233"/>
      <c r="UJO15" s="233"/>
      <c r="UJP15" s="233"/>
      <c r="UJQ15" s="233"/>
      <c r="UJR15" s="233"/>
      <c r="UJS15" s="233"/>
      <c r="UJT15" s="233"/>
      <c r="UJU15" s="233"/>
      <c r="UJV15" s="233"/>
      <c r="UJW15" s="233"/>
      <c r="UJX15" s="233"/>
      <c r="UJY15" s="233"/>
      <c r="UJZ15" s="233"/>
      <c r="UKA15" s="233"/>
      <c r="UKB15" s="233"/>
      <c r="UKC15" s="233"/>
      <c r="UKD15" s="233"/>
      <c r="UKE15" s="233"/>
      <c r="UKF15" s="233"/>
      <c r="UKG15" s="233"/>
      <c r="UKH15" s="233"/>
      <c r="UKI15" s="233"/>
      <c r="UKJ15" s="233"/>
      <c r="UKK15" s="233"/>
      <c r="UKL15" s="233"/>
      <c r="UKM15" s="233"/>
      <c r="UKN15" s="233"/>
      <c r="UKO15" s="233"/>
      <c r="UKP15" s="233"/>
      <c r="UKQ15" s="233"/>
      <c r="UKR15" s="233"/>
      <c r="UKS15" s="233"/>
      <c r="UKT15" s="233"/>
      <c r="UKU15" s="233"/>
      <c r="UKV15" s="233"/>
      <c r="UKW15" s="233"/>
      <c r="UKX15" s="233"/>
      <c r="UKY15" s="233"/>
      <c r="UKZ15" s="233"/>
      <c r="ULA15" s="233"/>
      <c r="ULB15" s="233"/>
      <c r="ULC15" s="233"/>
      <c r="ULD15" s="233"/>
      <c r="ULE15" s="233"/>
      <c r="ULF15" s="233"/>
      <c r="ULG15" s="233"/>
      <c r="ULH15" s="233"/>
      <c r="ULI15" s="233"/>
      <c r="ULJ15" s="233"/>
      <c r="ULK15" s="233"/>
      <c r="ULL15" s="233"/>
      <c r="ULM15" s="233"/>
      <c r="ULN15" s="233"/>
      <c r="ULO15" s="233"/>
      <c r="ULP15" s="233"/>
      <c r="ULQ15" s="233"/>
      <c r="ULR15" s="233"/>
      <c r="ULS15" s="233"/>
      <c r="ULT15" s="233"/>
      <c r="ULU15" s="233"/>
      <c r="ULV15" s="233"/>
      <c r="ULW15" s="233"/>
      <c r="ULX15" s="233"/>
      <c r="ULY15" s="233"/>
      <c r="ULZ15" s="233"/>
      <c r="UMA15" s="233"/>
      <c r="UMB15" s="233"/>
      <c r="UMC15" s="233"/>
      <c r="UMD15" s="233"/>
      <c r="UME15" s="233"/>
      <c r="UMF15" s="233"/>
      <c r="UMG15" s="233"/>
      <c r="UMH15" s="233"/>
      <c r="UMI15" s="233"/>
      <c r="UMJ15" s="233"/>
      <c r="UMK15" s="233"/>
      <c r="UML15" s="233"/>
      <c r="UMM15" s="233"/>
      <c r="UMN15" s="233"/>
      <c r="UMO15" s="233"/>
      <c r="UMP15" s="233"/>
      <c r="UMQ15" s="233"/>
      <c r="UMR15" s="233"/>
      <c r="UMS15" s="233"/>
      <c r="UMT15" s="233"/>
      <c r="UMU15" s="233"/>
      <c r="UMV15" s="233"/>
      <c r="UMW15" s="233"/>
      <c r="UMX15" s="233"/>
      <c r="UMY15" s="233"/>
      <c r="UMZ15" s="233"/>
      <c r="UNA15" s="233"/>
      <c r="UNB15" s="233"/>
      <c r="UNC15" s="233"/>
      <c r="UND15" s="233"/>
      <c r="UNE15" s="233"/>
      <c r="UNF15" s="233"/>
      <c r="UNG15" s="233"/>
      <c r="UNH15" s="233"/>
      <c r="UNI15" s="233"/>
      <c r="UNJ15" s="233"/>
      <c r="UNK15" s="233"/>
      <c r="UNL15" s="233"/>
      <c r="UNM15" s="233"/>
      <c r="UNN15" s="233"/>
      <c r="UNO15" s="233"/>
      <c r="UNP15" s="233"/>
      <c r="UNQ15" s="233"/>
      <c r="UNR15" s="233"/>
      <c r="UNS15" s="233"/>
      <c r="UNT15" s="233"/>
      <c r="UNU15" s="233"/>
      <c r="UNV15" s="233"/>
      <c r="UNW15" s="233"/>
      <c r="UNX15" s="233"/>
      <c r="UNY15" s="233"/>
      <c r="UNZ15" s="233"/>
      <c r="UOA15" s="233"/>
      <c r="UOB15" s="233"/>
      <c r="UOC15" s="233"/>
      <c r="UOD15" s="233"/>
      <c r="UOE15" s="233"/>
      <c r="UOF15" s="233"/>
      <c r="UOG15" s="233"/>
      <c r="UOH15" s="233"/>
      <c r="UOI15" s="233"/>
      <c r="UOJ15" s="233"/>
      <c r="UOK15" s="233"/>
      <c r="UOL15" s="233"/>
      <c r="UOM15" s="233"/>
      <c r="UON15" s="233"/>
      <c r="UOO15" s="233"/>
      <c r="UOP15" s="233"/>
      <c r="UOQ15" s="233"/>
      <c r="UOR15" s="233"/>
      <c r="UOS15" s="233"/>
      <c r="UOT15" s="233"/>
      <c r="UOU15" s="233"/>
      <c r="UOV15" s="233"/>
      <c r="UOW15" s="233"/>
      <c r="UOX15" s="233"/>
      <c r="UOY15" s="233"/>
      <c r="UOZ15" s="233"/>
      <c r="UPA15" s="233"/>
      <c r="UPB15" s="233"/>
      <c r="UPC15" s="233"/>
      <c r="UPD15" s="233"/>
      <c r="UPE15" s="233"/>
      <c r="UPF15" s="233"/>
      <c r="UPG15" s="233"/>
      <c r="UPH15" s="233"/>
      <c r="UPI15" s="233"/>
      <c r="UPJ15" s="233"/>
      <c r="UPK15" s="233"/>
      <c r="UPL15" s="233"/>
      <c r="UPM15" s="233"/>
      <c r="UPN15" s="233"/>
      <c r="UPO15" s="233"/>
      <c r="UPP15" s="233"/>
      <c r="UPQ15" s="233"/>
      <c r="UPR15" s="233"/>
      <c r="UPS15" s="233"/>
      <c r="UPT15" s="233"/>
      <c r="UPU15" s="233"/>
      <c r="UPV15" s="233"/>
      <c r="UPW15" s="233"/>
      <c r="UPX15" s="233"/>
      <c r="UPY15" s="233"/>
      <c r="UPZ15" s="233"/>
      <c r="UQA15" s="233"/>
      <c r="UQB15" s="233"/>
      <c r="UQC15" s="233"/>
      <c r="UQD15" s="233"/>
      <c r="UQE15" s="233"/>
      <c r="UQF15" s="233"/>
      <c r="UQG15" s="233"/>
      <c r="UQH15" s="233"/>
      <c r="UQI15" s="233"/>
      <c r="UQJ15" s="233"/>
      <c r="UQK15" s="233"/>
      <c r="UQL15" s="233"/>
      <c r="UQM15" s="233"/>
      <c r="UQN15" s="233"/>
      <c r="UQO15" s="233"/>
      <c r="UQP15" s="233"/>
      <c r="UQQ15" s="233"/>
      <c r="UQR15" s="233"/>
      <c r="UQS15" s="233"/>
      <c r="UQT15" s="233"/>
      <c r="UQU15" s="233"/>
      <c r="UQV15" s="233"/>
      <c r="UQW15" s="233"/>
      <c r="UQX15" s="233"/>
      <c r="UQY15" s="233"/>
      <c r="UQZ15" s="233"/>
      <c r="URA15" s="233"/>
      <c r="URB15" s="233"/>
      <c r="URC15" s="233"/>
      <c r="URD15" s="233"/>
      <c r="URE15" s="233"/>
      <c r="URF15" s="233"/>
      <c r="URG15" s="233"/>
      <c r="URH15" s="233"/>
      <c r="URI15" s="233"/>
      <c r="URJ15" s="233"/>
      <c r="URK15" s="233"/>
      <c r="URL15" s="233"/>
      <c r="URM15" s="233"/>
      <c r="URN15" s="233"/>
      <c r="URO15" s="233"/>
      <c r="URP15" s="233"/>
      <c r="URQ15" s="233"/>
      <c r="URR15" s="233"/>
      <c r="URS15" s="233"/>
      <c r="URT15" s="233"/>
      <c r="URU15" s="233"/>
      <c r="URV15" s="233"/>
      <c r="URW15" s="233"/>
      <c r="URX15" s="233"/>
      <c r="URY15" s="233"/>
      <c r="URZ15" s="233"/>
      <c r="USA15" s="233"/>
      <c r="USB15" s="233"/>
      <c r="USC15" s="233"/>
      <c r="USD15" s="233"/>
      <c r="USE15" s="233"/>
      <c r="USF15" s="233"/>
      <c r="USG15" s="233"/>
      <c r="USH15" s="233"/>
      <c r="USI15" s="233"/>
      <c r="USJ15" s="233"/>
      <c r="USK15" s="233"/>
      <c r="USL15" s="233"/>
      <c r="USM15" s="233"/>
      <c r="USN15" s="233"/>
      <c r="USO15" s="233"/>
      <c r="USP15" s="233"/>
      <c r="USQ15" s="233"/>
      <c r="USR15" s="233"/>
      <c r="USS15" s="233"/>
      <c r="UST15" s="233"/>
      <c r="USU15" s="233"/>
      <c r="USV15" s="233"/>
      <c r="USW15" s="233"/>
      <c r="USX15" s="233"/>
      <c r="USY15" s="233"/>
      <c r="USZ15" s="233"/>
      <c r="UTA15" s="233"/>
      <c r="UTB15" s="233"/>
      <c r="UTC15" s="233"/>
      <c r="UTD15" s="233"/>
      <c r="UTE15" s="233"/>
      <c r="UTF15" s="233"/>
      <c r="UTG15" s="233"/>
      <c r="UTH15" s="233"/>
      <c r="UTI15" s="233"/>
      <c r="UTJ15" s="233"/>
      <c r="UTK15" s="233"/>
      <c r="UTL15" s="233"/>
      <c r="UTM15" s="233"/>
      <c r="UTN15" s="233"/>
      <c r="UTO15" s="233"/>
      <c r="UTP15" s="233"/>
      <c r="UTQ15" s="233"/>
      <c r="UTR15" s="233"/>
      <c r="UTS15" s="233"/>
      <c r="UTT15" s="233"/>
      <c r="UTU15" s="233"/>
      <c r="UTV15" s="233"/>
      <c r="UTW15" s="233"/>
      <c r="UTX15" s="233"/>
      <c r="UTY15" s="233"/>
      <c r="UTZ15" s="233"/>
      <c r="UUA15" s="233"/>
      <c r="UUB15" s="233"/>
      <c r="UUC15" s="233"/>
      <c r="UUD15" s="233"/>
      <c r="UUE15" s="233"/>
      <c r="UUF15" s="233"/>
      <c r="UUG15" s="233"/>
      <c r="UUH15" s="233"/>
      <c r="UUI15" s="233"/>
      <c r="UUJ15" s="233"/>
      <c r="UUK15" s="233"/>
      <c r="UUL15" s="233"/>
      <c r="UUM15" s="233"/>
      <c r="UUN15" s="233"/>
      <c r="UUO15" s="233"/>
      <c r="UUP15" s="233"/>
      <c r="UUQ15" s="233"/>
      <c r="UUR15" s="233"/>
      <c r="UUS15" s="233"/>
      <c r="UUT15" s="233"/>
      <c r="UUU15" s="233"/>
      <c r="UUV15" s="233"/>
      <c r="UUW15" s="233"/>
      <c r="UUX15" s="233"/>
      <c r="UUY15" s="233"/>
      <c r="UUZ15" s="233"/>
      <c r="UVA15" s="233"/>
      <c r="UVB15" s="233"/>
      <c r="UVC15" s="233"/>
      <c r="UVD15" s="233"/>
      <c r="UVE15" s="233"/>
      <c r="UVF15" s="233"/>
      <c r="UVG15" s="233"/>
      <c r="UVH15" s="233"/>
      <c r="UVI15" s="233"/>
      <c r="UVJ15" s="233"/>
      <c r="UVK15" s="233"/>
      <c r="UVL15" s="233"/>
      <c r="UVM15" s="233"/>
      <c r="UVN15" s="233"/>
      <c r="UVO15" s="233"/>
      <c r="UVP15" s="233"/>
      <c r="UVQ15" s="233"/>
      <c r="UVR15" s="233"/>
      <c r="UVS15" s="233"/>
      <c r="UVT15" s="233"/>
      <c r="UVU15" s="233"/>
      <c r="UVV15" s="233"/>
      <c r="UVW15" s="233"/>
      <c r="UVX15" s="233"/>
      <c r="UVY15" s="233"/>
      <c r="UVZ15" s="233"/>
      <c r="UWA15" s="233"/>
      <c r="UWB15" s="233"/>
      <c r="UWC15" s="233"/>
      <c r="UWD15" s="233"/>
      <c r="UWE15" s="233"/>
      <c r="UWF15" s="233"/>
      <c r="UWG15" s="233"/>
      <c r="UWH15" s="233"/>
      <c r="UWI15" s="233"/>
      <c r="UWJ15" s="233"/>
      <c r="UWK15" s="233"/>
      <c r="UWL15" s="233"/>
      <c r="UWM15" s="233"/>
      <c r="UWN15" s="233"/>
      <c r="UWO15" s="233"/>
      <c r="UWP15" s="233"/>
      <c r="UWQ15" s="233"/>
      <c r="UWR15" s="233"/>
      <c r="UWS15" s="233"/>
      <c r="UWT15" s="233"/>
      <c r="UWU15" s="233"/>
      <c r="UWV15" s="233"/>
      <c r="UWW15" s="233"/>
      <c r="UWX15" s="233"/>
      <c r="UWY15" s="233"/>
      <c r="UWZ15" s="233"/>
      <c r="UXA15" s="233"/>
      <c r="UXB15" s="233"/>
      <c r="UXC15" s="233"/>
      <c r="UXD15" s="233"/>
      <c r="UXE15" s="233"/>
      <c r="UXF15" s="233"/>
      <c r="UXG15" s="233"/>
      <c r="UXH15" s="233"/>
      <c r="UXI15" s="233"/>
      <c r="UXJ15" s="233"/>
      <c r="UXK15" s="233"/>
      <c r="UXL15" s="233"/>
      <c r="UXM15" s="233"/>
      <c r="UXN15" s="233"/>
      <c r="UXO15" s="233"/>
      <c r="UXP15" s="233"/>
      <c r="UXQ15" s="233"/>
      <c r="UXR15" s="233"/>
      <c r="UXS15" s="233"/>
      <c r="UXT15" s="233"/>
      <c r="UXU15" s="233"/>
      <c r="UXV15" s="233"/>
      <c r="UXW15" s="233"/>
      <c r="UXX15" s="233"/>
      <c r="UXY15" s="233"/>
      <c r="UXZ15" s="233"/>
      <c r="UYA15" s="233"/>
      <c r="UYB15" s="233"/>
      <c r="UYC15" s="233"/>
      <c r="UYD15" s="233"/>
      <c r="UYE15" s="233"/>
      <c r="UYF15" s="233"/>
      <c r="UYG15" s="233"/>
      <c r="UYH15" s="233"/>
      <c r="UYI15" s="233"/>
      <c r="UYJ15" s="233"/>
      <c r="UYK15" s="233"/>
      <c r="UYL15" s="233"/>
      <c r="UYM15" s="233"/>
      <c r="UYN15" s="233"/>
      <c r="UYO15" s="233"/>
      <c r="UYP15" s="233"/>
      <c r="UYQ15" s="233"/>
      <c r="UYR15" s="233"/>
      <c r="UYS15" s="233"/>
      <c r="UYT15" s="233"/>
      <c r="UYU15" s="233"/>
      <c r="UYV15" s="233"/>
      <c r="UYW15" s="233"/>
      <c r="UYX15" s="233"/>
      <c r="UYY15" s="233"/>
      <c r="UYZ15" s="233"/>
      <c r="UZA15" s="233"/>
      <c r="UZB15" s="233"/>
      <c r="UZC15" s="233"/>
      <c r="UZD15" s="233"/>
      <c r="UZE15" s="233"/>
      <c r="UZF15" s="233"/>
      <c r="UZG15" s="233"/>
      <c r="UZH15" s="233"/>
      <c r="UZI15" s="233"/>
      <c r="UZJ15" s="233"/>
      <c r="UZK15" s="233"/>
      <c r="UZL15" s="233"/>
      <c r="UZM15" s="233"/>
      <c r="UZN15" s="233"/>
      <c r="UZO15" s="233"/>
      <c r="UZP15" s="233"/>
      <c r="UZQ15" s="233"/>
      <c r="UZR15" s="233"/>
      <c r="UZS15" s="233"/>
      <c r="UZT15" s="233"/>
      <c r="UZU15" s="233"/>
      <c r="UZV15" s="233"/>
      <c r="UZW15" s="233"/>
      <c r="UZX15" s="233"/>
      <c r="UZY15" s="233"/>
      <c r="UZZ15" s="233"/>
      <c r="VAA15" s="233"/>
      <c r="VAB15" s="233"/>
      <c r="VAC15" s="233"/>
      <c r="VAD15" s="233"/>
      <c r="VAE15" s="233"/>
      <c r="VAF15" s="233"/>
      <c r="VAG15" s="233"/>
      <c r="VAH15" s="233"/>
      <c r="VAI15" s="233"/>
      <c r="VAJ15" s="233"/>
      <c r="VAK15" s="233"/>
      <c r="VAL15" s="233"/>
      <c r="VAM15" s="233"/>
      <c r="VAN15" s="233"/>
      <c r="VAO15" s="233"/>
      <c r="VAP15" s="233"/>
      <c r="VAQ15" s="233"/>
      <c r="VAR15" s="233"/>
      <c r="VAS15" s="233"/>
      <c r="VAT15" s="233"/>
      <c r="VAU15" s="233"/>
      <c r="VAV15" s="233"/>
      <c r="VAW15" s="233"/>
      <c r="VAX15" s="233"/>
      <c r="VAY15" s="233"/>
      <c r="VAZ15" s="233"/>
      <c r="VBA15" s="233"/>
      <c r="VBB15" s="233"/>
      <c r="VBC15" s="233"/>
      <c r="VBD15" s="233"/>
      <c r="VBE15" s="233"/>
      <c r="VBF15" s="233"/>
      <c r="VBG15" s="233"/>
      <c r="VBH15" s="233"/>
      <c r="VBI15" s="233"/>
      <c r="VBJ15" s="233"/>
      <c r="VBK15" s="233"/>
      <c r="VBL15" s="233"/>
      <c r="VBM15" s="233"/>
      <c r="VBN15" s="233"/>
      <c r="VBO15" s="233"/>
      <c r="VBP15" s="233"/>
      <c r="VBQ15" s="233"/>
      <c r="VBR15" s="233"/>
      <c r="VBS15" s="233"/>
      <c r="VBT15" s="233"/>
      <c r="VBU15" s="233"/>
      <c r="VBV15" s="233"/>
      <c r="VBW15" s="233"/>
      <c r="VBX15" s="233"/>
      <c r="VBY15" s="233"/>
      <c r="VBZ15" s="233"/>
      <c r="VCA15" s="233"/>
      <c r="VCB15" s="233"/>
      <c r="VCC15" s="233"/>
      <c r="VCD15" s="233"/>
      <c r="VCE15" s="233"/>
      <c r="VCF15" s="233"/>
      <c r="VCG15" s="233"/>
      <c r="VCH15" s="233"/>
      <c r="VCI15" s="233"/>
      <c r="VCJ15" s="233"/>
      <c r="VCK15" s="233"/>
      <c r="VCL15" s="233"/>
      <c r="VCM15" s="233"/>
      <c r="VCN15" s="233"/>
      <c r="VCO15" s="233"/>
      <c r="VCP15" s="233"/>
      <c r="VCQ15" s="233"/>
      <c r="VCR15" s="233"/>
      <c r="VCS15" s="233"/>
      <c r="VCT15" s="233"/>
      <c r="VCU15" s="233"/>
      <c r="VCV15" s="233"/>
      <c r="VCW15" s="233"/>
      <c r="VCX15" s="233"/>
      <c r="VCY15" s="233"/>
      <c r="VCZ15" s="233"/>
      <c r="VDA15" s="233"/>
      <c r="VDB15" s="233"/>
      <c r="VDC15" s="233"/>
      <c r="VDD15" s="233"/>
      <c r="VDE15" s="233"/>
      <c r="VDF15" s="233"/>
      <c r="VDG15" s="233"/>
      <c r="VDH15" s="233"/>
      <c r="VDI15" s="233"/>
      <c r="VDJ15" s="233"/>
      <c r="VDK15" s="233"/>
      <c r="VDL15" s="233"/>
      <c r="VDM15" s="233"/>
      <c r="VDN15" s="233"/>
      <c r="VDO15" s="233"/>
      <c r="VDP15" s="233"/>
      <c r="VDQ15" s="233"/>
      <c r="VDR15" s="233"/>
      <c r="VDS15" s="233"/>
      <c r="VDT15" s="233"/>
      <c r="VDU15" s="233"/>
      <c r="VDV15" s="233"/>
      <c r="VDW15" s="233"/>
      <c r="VDX15" s="233"/>
      <c r="VDY15" s="233"/>
      <c r="VDZ15" s="233"/>
      <c r="VEA15" s="233"/>
      <c r="VEB15" s="233"/>
      <c r="VEC15" s="233"/>
      <c r="VED15" s="233"/>
      <c r="VEE15" s="233"/>
      <c r="VEF15" s="233"/>
      <c r="VEG15" s="233"/>
      <c r="VEH15" s="233"/>
      <c r="VEI15" s="233"/>
      <c r="VEJ15" s="233"/>
      <c r="VEK15" s="233"/>
      <c r="VEL15" s="233"/>
      <c r="VEM15" s="233"/>
      <c r="VEN15" s="233"/>
      <c r="VEO15" s="233"/>
      <c r="VEP15" s="233"/>
      <c r="VEQ15" s="233"/>
      <c r="VER15" s="233"/>
      <c r="VES15" s="233"/>
      <c r="VET15" s="233"/>
      <c r="VEU15" s="233"/>
      <c r="VEV15" s="233"/>
      <c r="VEW15" s="233"/>
      <c r="VEX15" s="233"/>
      <c r="VEY15" s="233"/>
      <c r="VEZ15" s="233"/>
      <c r="VFA15" s="233"/>
      <c r="VFB15" s="233"/>
      <c r="VFC15" s="233"/>
      <c r="VFD15" s="233"/>
      <c r="VFE15" s="233"/>
      <c r="VFF15" s="233"/>
      <c r="VFG15" s="233"/>
      <c r="VFH15" s="233"/>
      <c r="VFI15" s="233"/>
      <c r="VFJ15" s="233"/>
      <c r="VFK15" s="233"/>
      <c r="VFL15" s="233"/>
      <c r="VFM15" s="233"/>
      <c r="VFN15" s="233"/>
      <c r="VFO15" s="233"/>
      <c r="VFP15" s="233"/>
      <c r="VFQ15" s="233"/>
      <c r="VFR15" s="233"/>
      <c r="VFS15" s="233"/>
      <c r="VFT15" s="233"/>
      <c r="VFU15" s="233"/>
      <c r="VFV15" s="233"/>
      <c r="VFW15" s="233"/>
      <c r="VFX15" s="233"/>
      <c r="VFY15" s="233"/>
      <c r="VFZ15" s="233"/>
      <c r="VGA15" s="233"/>
      <c r="VGB15" s="233"/>
      <c r="VGC15" s="233"/>
      <c r="VGD15" s="233"/>
      <c r="VGE15" s="233"/>
      <c r="VGF15" s="233"/>
      <c r="VGG15" s="233"/>
      <c r="VGH15" s="233"/>
      <c r="VGI15" s="233"/>
      <c r="VGJ15" s="233"/>
      <c r="VGK15" s="233"/>
      <c r="VGL15" s="233"/>
      <c r="VGM15" s="233"/>
      <c r="VGN15" s="233"/>
      <c r="VGO15" s="233"/>
      <c r="VGP15" s="233"/>
      <c r="VGQ15" s="233"/>
      <c r="VGR15" s="233"/>
      <c r="VGS15" s="233"/>
      <c r="VGT15" s="233"/>
      <c r="VGU15" s="233"/>
      <c r="VGV15" s="233"/>
      <c r="VGW15" s="233"/>
      <c r="VGX15" s="233"/>
      <c r="VGY15" s="233"/>
      <c r="VGZ15" s="233"/>
      <c r="VHA15" s="233"/>
      <c r="VHB15" s="233"/>
      <c r="VHC15" s="233"/>
      <c r="VHD15" s="233"/>
      <c r="VHE15" s="233"/>
      <c r="VHF15" s="233"/>
      <c r="VHG15" s="233"/>
      <c r="VHH15" s="233"/>
      <c r="VHI15" s="233"/>
      <c r="VHJ15" s="233"/>
      <c r="VHK15" s="233"/>
      <c r="VHL15" s="233"/>
      <c r="VHM15" s="233"/>
      <c r="VHN15" s="233"/>
      <c r="VHO15" s="233"/>
      <c r="VHP15" s="233"/>
      <c r="VHQ15" s="233"/>
      <c r="VHR15" s="233"/>
      <c r="VHS15" s="233"/>
      <c r="VHT15" s="233"/>
      <c r="VHU15" s="233"/>
      <c r="VHV15" s="233"/>
      <c r="VHW15" s="233"/>
      <c r="VHX15" s="233"/>
      <c r="VHY15" s="233"/>
      <c r="VHZ15" s="233"/>
      <c r="VIA15" s="233"/>
      <c r="VIB15" s="233"/>
      <c r="VIC15" s="233"/>
      <c r="VID15" s="233"/>
      <c r="VIE15" s="233"/>
      <c r="VIF15" s="233"/>
      <c r="VIG15" s="233"/>
      <c r="VIH15" s="233"/>
      <c r="VII15" s="233"/>
      <c r="VIJ15" s="233"/>
      <c r="VIK15" s="233"/>
      <c r="VIL15" s="233"/>
      <c r="VIM15" s="233"/>
      <c r="VIN15" s="233"/>
      <c r="VIO15" s="233"/>
      <c r="VIP15" s="233"/>
      <c r="VIQ15" s="233"/>
      <c r="VIR15" s="233"/>
      <c r="VIS15" s="233"/>
      <c r="VIT15" s="233"/>
      <c r="VIU15" s="233"/>
      <c r="VIV15" s="233"/>
      <c r="VIW15" s="233"/>
      <c r="VIX15" s="233"/>
      <c r="VIY15" s="233"/>
      <c r="VIZ15" s="233"/>
      <c r="VJA15" s="233"/>
      <c r="VJB15" s="233"/>
      <c r="VJC15" s="233"/>
      <c r="VJD15" s="233"/>
      <c r="VJE15" s="233"/>
      <c r="VJF15" s="233"/>
      <c r="VJG15" s="233"/>
      <c r="VJH15" s="233"/>
      <c r="VJI15" s="233"/>
      <c r="VJJ15" s="233"/>
      <c r="VJK15" s="233"/>
      <c r="VJL15" s="233"/>
      <c r="VJM15" s="233"/>
      <c r="VJN15" s="233"/>
      <c r="VJO15" s="233"/>
      <c r="VJP15" s="233"/>
      <c r="VJQ15" s="233"/>
      <c r="VJR15" s="233"/>
      <c r="VJS15" s="233"/>
      <c r="VJT15" s="233"/>
      <c r="VJU15" s="233"/>
      <c r="VJV15" s="233"/>
      <c r="VJW15" s="233"/>
      <c r="VJX15" s="233"/>
      <c r="VJY15" s="233"/>
      <c r="VJZ15" s="233"/>
      <c r="VKA15" s="233"/>
      <c r="VKB15" s="233"/>
      <c r="VKC15" s="233"/>
      <c r="VKD15" s="233"/>
      <c r="VKE15" s="233"/>
      <c r="VKF15" s="233"/>
      <c r="VKG15" s="233"/>
      <c r="VKH15" s="233"/>
      <c r="VKI15" s="233"/>
      <c r="VKJ15" s="233"/>
      <c r="VKK15" s="233"/>
      <c r="VKL15" s="233"/>
      <c r="VKM15" s="233"/>
      <c r="VKN15" s="233"/>
      <c r="VKO15" s="233"/>
      <c r="VKP15" s="233"/>
      <c r="VKQ15" s="233"/>
      <c r="VKR15" s="233"/>
      <c r="VKS15" s="233"/>
      <c r="VKT15" s="233"/>
      <c r="VKU15" s="233"/>
      <c r="VKV15" s="233"/>
      <c r="VKW15" s="233"/>
      <c r="VKX15" s="233"/>
      <c r="VKY15" s="233"/>
      <c r="VKZ15" s="233"/>
      <c r="VLA15" s="233"/>
      <c r="VLB15" s="233"/>
      <c r="VLC15" s="233"/>
      <c r="VLD15" s="233"/>
      <c r="VLE15" s="233"/>
      <c r="VLF15" s="233"/>
      <c r="VLG15" s="233"/>
      <c r="VLH15" s="233"/>
      <c r="VLI15" s="233"/>
      <c r="VLJ15" s="233"/>
      <c r="VLK15" s="233"/>
      <c r="VLL15" s="233"/>
      <c r="VLM15" s="233"/>
      <c r="VLN15" s="233"/>
      <c r="VLO15" s="233"/>
      <c r="VLP15" s="233"/>
      <c r="VLQ15" s="233"/>
      <c r="VLR15" s="233"/>
      <c r="VLS15" s="233"/>
      <c r="VLT15" s="233"/>
      <c r="VLU15" s="233"/>
      <c r="VLV15" s="233"/>
      <c r="VLW15" s="233"/>
      <c r="VLX15" s="233"/>
      <c r="VLY15" s="233"/>
      <c r="VLZ15" s="233"/>
      <c r="VMA15" s="233"/>
      <c r="VMB15" s="233"/>
      <c r="VMC15" s="233"/>
      <c r="VMD15" s="233"/>
      <c r="VME15" s="233"/>
      <c r="VMF15" s="233"/>
      <c r="VMG15" s="233"/>
      <c r="VMH15" s="233"/>
      <c r="VMI15" s="233"/>
      <c r="VMJ15" s="233"/>
      <c r="VMK15" s="233"/>
      <c r="VML15" s="233"/>
      <c r="VMM15" s="233"/>
      <c r="VMN15" s="233"/>
      <c r="VMO15" s="233"/>
      <c r="VMP15" s="233"/>
      <c r="VMQ15" s="233"/>
      <c r="VMR15" s="233"/>
      <c r="VMS15" s="233"/>
      <c r="VMT15" s="233"/>
      <c r="VMU15" s="233"/>
      <c r="VMV15" s="233"/>
      <c r="VMW15" s="233"/>
      <c r="VMX15" s="233"/>
      <c r="VMY15" s="233"/>
      <c r="VMZ15" s="233"/>
      <c r="VNA15" s="233"/>
      <c r="VNB15" s="233"/>
      <c r="VNC15" s="233"/>
      <c r="VND15" s="233"/>
      <c r="VNE15" s="233"/>
      <c r="VNF15" s="233"/>
      <c r="VNG15" s="233"/>
      <c r="VNH15" s="233"/>
      <c r="VNI15" s="233"/>
      <c r="VNJ15" s="233"/>
      <c r="VNK15" s="233"/>
      <c r="VNL15" s="233"/>
      <c r="VNM15" s="233"/>
      <c r="VNN15" s="233"/>
      <c r="VNO15" s="233"/>
      <c r="VNP15" s="233"/>
      <c r="VNQ15" s="233"/>
      <c r="VNR15" s="233"/>
      <c r="VNS15" s="233"/>
      <c r="VNT15" s="233"/>
      <c r="VNU15" s="233"/>
      <c r="VNV15" s="233"/>
      <c r="VNW15" s="233"/>
      <c r="VNX15" s="233"/>
      <c r="VNY15" s="233"/>
      <c r="VNZ15" s="233"/>
      <c r="VOA15" s="233"/>
      <c r="VOB15" s="233"/>
      <c r="VOC15" s="233"/>
      <c r="VOD15" s="233"/>
      <c r="VOE15" s="233"/>
      <c r="VOF15" s="233"/>
      <c r="VOG15" s="233"/>
      <c r="VOH15" s="233"/>
      <c r="VOI15" s="233"/>
      <c r="VOJ15" s="233"/>
      <c r="VOK15" s="233"/>
      <c r="VOL15" s="233"/>
      <c r="VOM15" s="233"/>
      <c r="VON15" s="233"/>
      <c r="VOO15" s="233"/>
      <c r="VOP15" s="233"/>
      <c r="VOQ15" s="233"/>
      <c r="VOR15" s="233"/>
      <c r="VOS15" s="233"/>
      <c r="VOT15" s="233"/>
      <c r="VOU15" s="233"/>
      <c r="VOV15" s="233"/>
      <c r="VOW15" s="233"/>
      <c r="VOX15" s="233"/>
      <c r="VOY15" s="233"/>
      <c r="VOZ15" s="233"/>
      <c r="VPA15" s="233"/>
      <c r="VPB15" s="233"/>
      <c r="VPC15" s="233"/>
      <c r="VPD15" s="233"/>
      <c r="VPE15" s="233"/>
      <c r="VPF15" s="233"/>
      <c r="VPG15" s="233"/>
      <c r="VPH15" s="233"/>
      <c r="VPI15" s="233"/>
      <c r="VPJ15" s="233"/>
      <c r="VPK15" s="233"/>
      <c r="VPL15" s="233"/>
      <c r="VPM15" s="233"/>
      <c r="VPN15" s="233"/>
      <c r="VPO15" s="233"/>
      <c r="VPP15" s="233"/>
      <c r="VPQ15" s="233"/>
      <c r="VPR15" s="233"/>
      <c r="VPS15" s="233"/>
      <c r="VPT15" s="233"/>
      <c r="VPU15" s="233"/>
      <c r="VPV15" s="233"/>
      <c r="VPW15" s="233"/>
      <c r="VPX15" s="233"/>
      <c r="VPY15" s="233"/>
      <c r="VPZ15" s="233"/>
      <c r="VQA15" s="233"/>
      <c r="VQB15" s="233"/>
      <c r="VQC15" s="233"/>
      <c r="VQD15" s="233"/>
      <c r="VQE15" s="233"/>
      <c r="VQF15" s="233"/>
      <c r="VQG15" s="233"/>
      <c r="VQH15" s="233"/>
      <c r="VQI15" s="233"/>
      <c r="VQJ15" s="233"/>
      <c r="VQK15" s="233"/>
      <c r="VQL15" s="233"/>
      <c r="VQM15" s="233"/>
      <c r="VQN15" s="233"/>
      <c r="VQO15" s="233"/>
      <c r="VQP15" s="233"/>
      <c r="VQQ15" s="233"/>
      <c r="VQR15" s="233"/>
      <c r="VQS15" s="233"/>
      <c r="VQT15" s="233"/>
      <c r="VQU15" s="233"/>
      <c r="VQV15" s="233"/>
      <c r="VQW15" s="233"/>
      <c r="VQX15" s="233"/>
      <c r="VQY15" s="233"/>
      <c r="VQZ15" s="233"/>
      <c r="VRA15" s="233"/>
      <c r="VRB15" s="233"/>
      <c r="VRC15" s="233"/>
      <c r="VRD15" s="233"/>
      <c r="VRE15" s="233"/>
      <c r="VRF15" s="233"/>
      <c r="VRG15" s="233"/>
      <c r="VRH15" s="233"/>
      <c r="VRI15" s="233"/>
      <c r="VRJ15" s="233"/>
      <c r="VRK15" s="233"/>
      <c r="VRL15" s="233"/>
      <c r="VRM15" s="233"/>
      <c r="VRN15" s="233"/>
      <c r="VRO15" s="233"/>
      <c r="VRP15" s="233"/>
      <c r="VRQ15" s="233"/>
      <c r="VRR15" s="233"/>
      <c r="VRS15" s="233"/>
      <c r="VRT15" s="233"/>
      <c r="VRU15" s="233"/>
      <c r="VRV15" s="233"/>
      <c r="VRW15" s="233"/>
      <c r="VRX15" s="233"/>
      <c r="VRY15" s="233"/>
      <c r="VRZ15" s="233"/>
      <c r="VSA15" s="233"/>
      <c r="VSB15" s="233"/>
      <c r="VSC15" s="233"/>
      <c r="VSD15" s="233"/>
      <c r="VSE15" s="233"/>
      <c r="VSF15" s="233"/>
      <c r="VSG15" s="233"/>
      <c r="VSH15" s="233"/>
      <c r="VSI15" s="233"/>
      <c r="VSJ15" s="233"/>
      <c r="VSK15" s="233"/>
      <c r="VSL15" s="233"/>
      <c r="VSM15" s="233"/>
      <c r="VSN15" s="233"/>
      <c r="VSO15" s="233"/>
      <c r="VSP15" s="233"/>
      <c r="VSQ15" s="233"/>
      <c r="VSR15" s="233"/>
      <c r="VSS15" s="233"/>
      <c r="VST15" s="233"/>
      <c r="VSU15" s="233"/>
      <c r="VSV15" s="233"/>
      <c r="VSW15" s="233"/>
      <c r="VSX15" s="233"/>
      <c r="VSY15" s="233"/>
      <c r="VSZ15" s="233"/>
      <c r="VTA15" s="233"/>
      <c r="VTB15" s="233"/>
      <c r="VTC15" s="233"/>
      <c r="VTD15" s="233"/>
      <c r="VTE15" s="233"/>
      <c r="VTF15" s="233"/>
      <c r="VTG15" s="233"/>
      <c r="VTH15" s="233"/>
      <c r="VTI15" s="233"/>
      <c r="VTJ15" s="233"/>
      <c r="VTK15" s="233"/>
      <c r="VTL15" s="233"/>
      <c r="VTM15" s="233"/>
      <c r="VTN15" s="233"/>
      <c r="VTO15" s="233"/>
      <c r="VTP15" s="233"/>
      <c r="VTQ15" s="233"/>
      <c r="VTR15" s="233"/>
      <c r="VTS15" s="233"/>
      <c r="VTT15" s="233"/>
      <c r="VTU15" s="233"/>
      <c r="VTV15" s="233"/>
      <c r="VTW15" s="233"/>
      <c r="VTX15" s="233"/>
      <c r="VTY15" s="233"/>
      <c r="VTZ15" s="233"/>
      <c r="VUA15" s="233"/>
      <c r="VUB15" s="233"/>
      <c r="VUC15" s="233"/>
      <c r="VUD15" s="233"/>
      <c r="VUE15" s="233"/>
      <c r="VUF15" s="233"/>
      <c r="VUG15" s="233"/>
      <c r="VUH15" s="233"/>
      <c r="VUI15" s="233"/>
      <c r="VUJ15" s="233"/>
      <c r="VUK15" s="233"/>
      <c r="VUL15" s="233"/>
      <c r="VUM15" s="233"/>
      <c r="VUN15" s="233"/>
      <c r="VUO15" s="233"/>
      <c r="VUP15" s="233"/>
      <c r="VUQ15" s="233"/>
      <c r="VUR15" s="233"/>
      <c r="VUS15" s="233"/>
      <c r="VUT15" s="233"/>
      <c r="VUU15" s="233"/>
      <c r="VUV15" s="233"/>
      <c r="VUW15" s="233"/>
      <c r="VUX15" s="233"/>
      <c r="VUY15" s="233"/>
      <c r="VUZ15" s="233"/>
      <c r="VVA15" s="233"/>
      <c r="VVB15" s="233"/>
      <c r="VVC15" s="233"/>
      <c r="VVD15" s="233"/>
      <c r="VVE15" s="233"/>
      <c r="VVF15" s="233"/>
      <c r="VVG15" s="233"/>
      <c r="VVH15" s="233"/>
      <c r="VVI15" s="233"/>
      <c r="VVJ15" s="233"/>
      <c r="VVK15" s="233"/>
      <c r="VVL15" s="233"/>
      <c r="VVM15" s="233"/>
      <c r="VVN15" s="233"/>
      <c r="VVO15" s="233"/>
      <c r="VVP15" s="233"/>
      <c r="VVQ15" s="233"/>
      <c r="VVR15" s="233"/>
      <c r="VVS15" s="233"/>
      <c r="VVT15" s="233"/>
      <c r="VVU15" s="233"/>
      <c r="VVV15" s="233"/>
      <c r="VVW15" s="233"/>
      <c r="VVX15" s="233"/>
      <c r="VVY15" s="233"/>
      <c r="VVZ15" s="233"/>
      <c r="VWA15" s="233"/>
      <c r="VWB15" s="233"/>
      <c r="VWC15" s="233"/>
      <c r="VWD15" s="233"/>
      <c r="VWE15" s="233"/>
      <c r="VWF15" s="233"/>
      <c r="VWG15" s="233"/>
      <c r="VWH15" s="233"/>
      <c r="VWI15" s="233"/>
      <c r="VWJ15" s="233"/>
      <c r="VWK15" s="233"/>
      <c r="VWL15" s="233"/>
      <c r="VWM15" s="233"/>
      <c r="VWN15" s="233"/>
      <c r="VWO15" s="233"/>
      <c r="VWP15" s="233"/>
      <c r="VWQ15" s="233"/>
      <c r="VWR15" s="233"/>
      <c r="VWS15" s="233"/>
      <c r="VWT15" s="233"/>
      <c r="VWU15" s="233"/>
      <c r="VWV15" s="233"/>
      <c r="VWW15" s="233"/>
      <c r="VWX15" s="233"/>
      <c r="VWY15" s="233"/>
      <c r="VWZ15" s="233"/>
      <c r="VXA15" s="233"/>
      <c r="VXB15" s="233"/>
      <c r="VXC15" s="233"/>
      <c r="VXD15" s="233"/>
      <c r="VXE15" s="233"/>
      <c r="VXF15" s="233"/>
      <c r="VXG15" s="233"/>
      <c r="VXH15" s="233"/>
      <c r="VXI15" s="233"/>
      <c r="VXJ15" s="233"/>
      <c r="VXK15" s="233"/>
      <c r="VXL15" s="233"/>
      <c r="VXM15" s="233"/>
      <c r="VXN15" s="233"/>
      <c r="VXO15" s="233"/>
      <c r="VXP15" s="233"/>
      <c r="VXQ15" s="233"/>
      <c r="VXR15" s="233"/>
      <c r="VXS15" s="233"/>
      <c r="VXT15" s="233"/>
      <c r="VXU15" s="233"/>
      <c r="VXV15" s="233"/>
      <c r="VXW15" s="233"/>
      <c r="VXX15" s="233"/>
      <c r="VXY15" s="233"/>
      <c r="VXZ15" s="233"/>
      <c r="VYA15" s="233"/>
      <c r="VYB15" s="233"/>
      <c r="VYC15" s="233"/>
      <c r="VYD15" s="233"/>
      <c r="VYE15" s="233"/>
      <c r="VYF15" s="233"/>
      <c r="VYG15" s="233"/>
      <c r="VYH15" s="233"/>
      <c r="VYI15" s="233"/>
      <c r="VYJ15" s="233"/>
      <c r="VYK15" s="233"/>
      <c r="VYL15" s="233"/>
      <c r="VYM15" s="233"/>
      <c r="VYN15" s="233"/>
      <c r="VYO15" s="233"/>
      <c r="VYP15" s="233"/>
      <c r="VYQ15" s="233"/>
      <c r="VYR15" s="233"/>
      <c r="VYS15" s="233"/>
      <c r="VYT15" s="233"/>
      <c r="VYU15" s="233"/>
      <c r="VYV15" s="233"/>
      <c r="VYW15" s="233"/>
      <c r="VYX15" s="233"/>
      <c r="VYY15" s="233"/>
      <c r="VYZ15" s="233"/>
      <c r="VZA15" s="233"/>
      <c r="VZB15" s="233"/>
      <c r="VZC15" s="233"/>
      <c r="VZD15" s="233"/>
      <c r="VZE15" s="233"/>
      <c r="VZF15" s="233"/>
      <c r="VZG15" s="233"/>
      <c r="VZH15" s="233"/>
      <c r="VZI15" s="233"/>
      <c r="VZJ15" s="233"/>
      <c r="VZK15" s="233"/>
      <c r="VZL15" s="233"/>
      <c r="VZM15" s="233"/>
      <c r="VZN15" s="233"/>
      <c r="VZO15" s="233"/>
      <c r="VZP15" s="233"/>
      <c r="VZQ15" s="233"/>
      <c r="VZR15" s="233"/>
      <c r="VZS15" s="233"/>
      <c r="VZT15" s="233"/>
      <c r="VZU15" s="233"/>
      <c r="VZV15" s="233"/>
      <c r="VZW15" s="233"/>
      <c r="VZX15" s="233"/>
      <c r="VZY15" s="233"/>
      <c r="VZZ15" s="233"/>
      <c r="WAA15" s="233"/>
      <c r="WAB15" s="233"/>
      <c r="WAC15" s="233"/>
      <c r="WAD15" s="233"/>
      <c r="WAE15" s="233"/>
      <c r="WAF15" s="233"/>
      <c r="WAG15" s="233"/>
      <c r="WAH15" s="233"/>
      <c r="WAI15" s="233"/>
      <c r="WAJ15" s="233"/>
      <c r="WAK15" s="233"/>
      <c r="WAL15" s="233"/>
      <c r="WAM15" s="233"/>
      <c r="WAN15" s="233"/>
      <c r="WAO15" s="233"/>
      <c r="WAP15" s="233"/>
      <c r="WAQ15" s="233"/>
      <c r="WAR15" s="233"/>
      <c r="WAS15" s="233"/>
      <c r="WAT15" s="233"/>
      <c r="WAU15" s="233"/>
      <c r="WAV15" s="233"/>
      <c r="WAW15" s="233"/>
      <c r="WAX15" s="233"/>
      <c r="WAY15" s="233"/>
      <c r="WAZ15" s="233"/>
      <c r="WBA15" s="233"/>
      <c r="WBB15" s="233"/>
      <c r="WBC15" s="233"/>
      <c r="WBD15" s="233"/>
      <c r="WBE15" s="233"/>
      <c r="WBF15" s="233"/>
      <c r="WBG15" s="233"/>
      <c r="WBH15" s="233"/>
      <c r="WBI15" s="233"/>
      <c r="WBJ15" s="233"/>
      <c r="WBK15" s="233"/>
      <c r="WBL15" s="233"/>
      <c r="WBM15" s="233"/>
      <c r="WBN15" s="233"/>
      <c r="WBO15" s="233"/>
      <c r="WBP15" s="233"/>
      <c r="WBQ15" s="233"/>
      <c r="WBR15" s="233"/>
      <c r="WBS15" s="233"/>
      <c r="WBT15" s="233"/>
      <c r="WBU15" s="233"/>
      <c r="WBV15" s="233"/>
      <c r="WBW15" s="233"/>
      <c r="WBX15" s="233"/>
      <c r="WBY15" s="233"/>
      <c r="WBZ15" s="233"/>
      <c r="WCA15" s="233"/>
      <c r="WCB15" s="233"/>
      <c r="WCC15" s="233"/>
      <c r="WCD15" s="233"/>
      <c r="WCE15" s="233"/>
      <c r="WCF15" s="233"/>
      <c r="WCG15" s="233"/>
      <c r="WCH15" s="233"/>
      <c r="WCI15" s="233"/>
      <c r="WCJ15" s="233"/>
      <c r="WCK15" s="233"/>
      <c r="WCL15" s="233"/>
      <c r="WCM15" s="233"/>
      <c r="WCN15" s="233"/>
      <c r="WCO15" s="233"/>
      <c r="WCP15" s="233"/>
      <c r="WCQ15" s="233"/>
      <c r="WCR15" s="233"/>
      <c r="WCS15" s="233"/>
      <c r="WCT15" s="233"/>
      <c r="WCU15" s="233"/>
      <c r="WCV15" s="233"/>
      <c r="WCW15" s="233"/>
      <c r="WCX15" s="233"/>
      <c r="WCY15" s="233"/>
      <c r="WCZ15" s="233"/>
      <c r="WDA15" s="233"/>
      <c r="WDB15" s="233"/>
      <c r="WDC15" s="233"/>
      <c r="WDD15" s="233"/>
      <c r="WDE15" s="233"/>
      <c r="WDF15" s="233"/>
      <c r="WDG15" s="233"/>
      <c r="WDH15" s="233"/>
      <c r="WDI15" s="233"/>
      <c r="WDJ15" s="233"/>
      <c r="WDK15" s="233"/>
      <c r="WDL15" s="233"/>
      <c r="WDM15" s="233"/>
      <c r="WDN15" s="233"/>
      <c r="WDO15" s="233"/>
      <c r="WDP15" s="233"/>
      <c r="WDQ15" s="233"/>
      <c r="WDR15" s="233"/>
      <c r="WDS15" s="233"/>
      <c r="WDT15" s="233"/>
      <c r="WDU15" s="233"/>
      <c r="WDV15" s="233"/>
      <c r="WDW15" s="233"/>
      <c r="WDX15" s="233"/>
      <c r="WDY15" s="233"/>
      <c r="WDZ15" s="233"/>
      <c r="WEA15" s="233"/>
      <c r="WEB15" s="233"/>
      <c r="WEC15" s="233"/>
      <c r="WED15" s="233"/>
      <c r="WEE15" s="233"/>
      <c r="WEF15" s="233"/>
      <c r="WEG15" s="233"/>
      <c r="WEH15" s="233"/>
      <c r="WEI15" s="233"/>
      <c r="WEJ15" s="233"/>
      <c r="WEK15" s="233"/>
      <c r="WEL15" s="233"/>
      <c r="WEM15" s="233"/>
      <c r="WEN15" s="233"/>
      <c r="WEO15" s="233"/>
      <c r="WEP15" s="233"/>
      <c r="WEQ15" s="233"/>
      <c r="WER15" s="233"/>
      <c r="WES15" s="233"/>
      <c r="WET15" s="233"/>
      <c r="WEU15" s="233"/>
      <c r="WEV15" s="233"/>
      <c r="WEW15" s="233"/>
      <c r="WEX15" s="233"/>
      <c r="WEY15" s="233"/>
      <c r="WEZ15" s="233"/>
      <c r="WFA15" s="233"/>
      <c r="WFB15" s="233"/>
      <c r="WFC15" s="233"/>
      <c r="WFD15" s="233"/>
      <c r="WFE15" s="233"/>
      <c r="WFF15" s="233"/>
      <c r="WFG15" s="233"/>
      <c r="WFH15" s="233"/>
      <c r="WFI15" s="233"/>
      <c r="WFJ15" s="233"/>
      <c r="WFK15" s="233"/>
      <c r="WFL15" s="233"/>
      <c r="WFM15" s="233"/>
      <c r="WFN15" s="233"/>
      <c r="WFO15" s="233"/>
      <c r="WFP15" s="233"/>
      <c r="WFQ15" s="233"/>
      <c r="WFR15" s="233"/>
      <c r="WFS15" s="233"/>
      <c r="WFT15" s="233"/>
      <c r="WFU15" s="233"/>
      <c r="WFV15" s="233"/>
      <c r="WFW15" s="233"/>
      <c r="WFX15" s="233"/>
      <c r="WFY15" s="233"/>
      <c r="WFZ15" s="233"/>
      <c r="WGA15" s="233"/>
      <c r="WGB15" s="233"/>
      <c r="WGC15" s="233"/>
      <c r="WGD15" s="233"/>
      <c r="WGE15" s="233"/>
      <c r="WGF15" s="233"/>
      <c r="WGG15" s="233"/>
      <c r="WGH15" s="233"/>
      <c r="WGI15" s="233"/>
      <c r="WGJ15" s="233"/>
      <c r="WGK15" s="233"/>
      <c r="WGL15" s="233"/>
      <c r="WGM15" s="233"/>
      <c r="WGN15" s="233"/>
      <c r="WGO15" s="233"/>
      <c r="WGP15" s="233"/>
      <c r="WGQ15" s="233"/>
      <c r="WGR15" s="233"/>
      <c r="WGS15" s="233"/>
      <c r="WGT15" s="233"/>
      <c r="WGU15" s="233"/>
      <c r="WGV15" s="233"/>
      <c r="WGW15" s="233"/>
      <c r="WGX15" s="233"/>
      <c r="WGY15" s="233"/>
      <c r="WGZ15" s="233"/>
      <c r="WHA15" s="233"/>
      <c r="WHB15" s="233"/>
      <c r="WHC15" s="233"/>
      <c r="WHD15" s="233"/>
      <c r="WHE15" s="233"/>
      <c r="WHF15" s="233"/>
      <c r="WHG15" s="233"/>
      <c r="WHH15" s="233"/>
      <c r="WHI15" s="233"/>
      <c r="WHJ15" s="233"/>
      <c r="WHK15" s="233"/>
      <c r="WHL15" s="233"/>
      <c r="WHM15" s="233"/>
      <c r="WHN15" s="233"/>
      <c r="WHO15" s="233"/>
      <c r="WHP15" s="233"/>
      <c r="WHQ15" s="233"/>
      <c r="WHR15" s="233"/>
      <c r="WHS15" s="233"/>
      <c r="WHT15" s="233"/>
      <c r="WHU15" s="233"/>
      <c r="WHV15" s="233"/>
      <c r="WHW15" s="233"/>
      <c r="WHX15" s="233"/>
      <c r="WHY15" s="233"/>
      <c r="WHZ15" s="233"/>
      <c r="WIA15" s="233"/>
      <c r="WIB15" s="233"/>
      <c r="WIC15" s="233"/>
      <c r="WID15" s="233"/>
      <c r="WIE15" s="233"/>
      <c r="WIF15" s="233"/>
      <c r="WIG15" s="233"/>
      <c r="WIH15" s="233"/>
      <c r="WII15" s="233"/>
      <c r="WIJ15" s="233"/>
      <c r="WIK15" s="233"/>
      <c r="WIL15" s="233"/>
      <c r="WIM15" s="233"/>
      <c r="WIN15" s="233"/>
      <c r="WIO15" s="233"/>
      <c r="WIP15" s="233"/>
      <c r="WIQ15" s="233"/>
      <c r="WIR15" s="233"/>
      <c r="WIS15" s="233"/>
      <c r="WIT15" s="233"/>
      <c r="WIU15" s="233"/>
      <c r="WIV15" s="233"/>
      <c r="WIW15" s="233"/>
      <c r="WIX15" s="233"/>
      <c r="WIY15" s="233"/>
      <c r="WIZ15" s="233"/>
      <c r="WJA15" s="233"/>
      <c r="WJB15" s="233"/>
      <c r="WJC15" s="233"/>
      <c r="WJD15" s="233"/>
      <c r="WJE15" s="233"/>
      <c r="WJF15" s="233"/>
      <c r="WJG15" s="233"/>
      <c r="WJH15" s="233"/>
      <c r="WJI15" s="233"/>
      <c r="WJJ15" s="233"/>
      <c r="WJK15" s="233"/>
      <c r="WJL15" s="233"/>
      <c r="WJM15" s="233"/>
      <c r="WJN15" s="233"/>
      <c r="WJO15" s="233"/>
      <c r="WJP15" s="233"/>
      <c r="WJQ15" s="233"/>
      <c r="WJR15" s="233"/>
      <c r="WJS15" s="233"/>
      <c r="WJT15" s="233"/>
      <c r="WJU15" s="233"/>
      <c r="WJV15" s="233"/>
      <c r="WJW15" s="233"/>
      <c r="WJX15" s="233"/>
      <c r="WJY15" s="233"/>
      <c r="WJZ15" s="233"/>
      <c r="WKA15" s="233"/>
      <c r="WKB15" s="233"/>
      <c r="WKC15" s="233"/>
      <c r="WKD15" s="233"/>
      <c r="WKE15" s="233"/>
      <c r="WKF15" s="233"/>
      <c r="WKG15" s="233"/>
      <c r="WKH15" s="233"/>
      <c r="WKI15" s="233"/>
      <c r="WKJ15" s="233"/>
      <c r="WKK15" s="233"/>
      <c r="WKL15" s="233"/>
      <c r="WKM15" s="233"/>
      <c r="WKN15" s="233"/>
      <c r="WKO15" s="233"/>
      <c r="WKP15" s="233"/>
      <c r="WKQ15" s="233"/>
      <c r="WKR15" s="233"/>
      <c r="WKS15" s="233"/>
      <c r="WKT15" s="233"/>
      <c r="WKU15" s="233"/>
      <c r="WKV15" s="233"/>
      <c r="WKW15" s="233"/>
      <c r="WKX15" s="233"/>
      <c r="WKY15" s="233"/>
      <c r="WKZ15" s="233"/>
      <c r="WLA15" s="233"/>
      <c r="WLB15" s="233"/>
      <c r="WLC15" s="233"/>
      <c r="WLD15" s="233"/>
      <c r="WLE15" s="233"/>
      <c r="WLF15" s="233"/>
      <c r="WLG15" s="233"/>
      <c r="WLH15" s="233"/>
      <c r="WLI15" s="233"/>
      <c r="WLJ15" s="233"/>
      <c r="WLK15" s="233"/>
      <c r="WLL15" s="233"/>
      <c r="WLM15" s="233"/>
      <c r="WLN15" s="233"/>
      <c r="WLO15" s="233"/>
      <c r="WLP15" s="233"/>
      <c r="WLQ15" s="233"/>
      <c r="WLR15" s="233"/>
      <c r="WLS15" s="233"/>
      <c r="WLT15" s="233"/>
      <c r="WLU15" s="233"/>
      <c r="WLV15" s="233"/>
      <c r="WLW15" s="233"/>
      <c r="WLX15" s="233"/>
      <c r="WLY15" s="233"/>
      <c r="WLZ15" s="233"/>
      <c r="WMA15" s="233"/>
      <c r="WMB15" s="233"/>
      <c r="WMC15" s="233"/>
      <c r="WMD15" s="233"/>
      <c r="WME15" s="233"/>
      <c r="WMF15" s="233"/>
      <c r="WMG15" s="233"/>
      <c r="WMH15" s="233"/>
      <c r="WMI15" s="233"/>
      <c r="WMJ15" s="233"/>
      <c r="WMK15" s="233"/>
      <c r="WML15" s="233"/>
      <c r="WMM15" s="233"/>
      <c r="WMN15" s="233"/>
      <c r="WMO15" s="233"/>
      <c r="WMP15" s="233"/>
      <c r="WMQ15" s="233"/>
      <c r="WMR15" s="233"/>
      <c r="WMS15" s="233"/>
      <c r="WMT15" s="233"/>
      <c r="WMU15" s="233"/>
      <c r="WMV15" s="233"/>
      <c r="WMW15" s="233"/>
      <c r="WMX15" s="233"/>
      <c r="WMY15" s="233"/>
      <c r="WMZ15" s="233"/>
      <c r="WNA15" s="233"/>
      <c r="WNB15" s="233"/>
      <c r="WNC15" s="233"/>
      <c r="WND15" s="233"/>
      <c r="WNE15" s="233"/>
      <c r="WNF15" s="233"/>
      <c r="WNG15" s="233"/>
      <c r="WNH15" s="233"/>
      <c r="WNI15" s="233"/>
      <c r="WNJ15" s="233"/>
      <c r="WNK15" s="233"/>
      <c r="WNL15" s="233"/>
      <c r="WNM15" s="233"/>
      <c r="WNN15" s="233"/>
      <c r="WNO15" s="233"/>
      <c r="WNP15" s="233"/>
      <c r="WNQ15" s="233"/>
      <c r="WNR15" s="233"/>
      <c r="WNS15" s="233"/>
      <c r="WNT15" s="233"/>
      <c r="WNU15" s="233"/>
      <c r="WNV15" s="233"/>
      <c r="WNW15" s="233"/>
      <c r="WNX15" s="233"/>
      <c r="WNY15" s="233"/>
      <c r="WNZ15" s="233"/>
      <c r="WOA15" s="233"/>
      <c r="WOB15" s="233"/>
      <c r="WOC15" s="233"/>
      <c r="WOD15" s="233"/>
      <c r="WOE15" s="233"/>
      <c r="WOF15" s="233"/>
      <c r="WOG15" s="233"/>
      <c r="WOH15" s="233"/>
      <c r="WOI15" s="233"/>
      <c r="WOJ15" s="233"/>
      <c r="WOK15" s="233"/>
      <c r="WOL15" s="233"/>
      <c r="WOM15" s="233"/>
      <c r="WON15" s="233"/>
      <c r="WOO15" s="233"/>
      <c r="WOP15" s="233"/>
      <c r="WOQ15" s="233"/>
      <c r="WOR15" s="233"/>
      <c r="WOS15" s="233"/>
      <c r="WOT15" s="233"/>
      <c r="WOU15" s="233"/>
      <c r="WOV15" s="233"/>
      <c r="WOW15" s="233"/>
      <c r="WOX15" s="233"/>
      <c r="WOY15" s="233"/>
      <c r="WOZ15" s="233"/>
      <c r="WPA15" s="233"/>
      <c r="WPB15" s="233"/>
      <c r="WPC15" s="233"/>
      <c r="WPD15" s="233"/>
      <c r="WPE15" s="233"/>
      <c r="WPF15" s="233"/>
      <c r="WPG15" s="233"/>
      <c r="WPH15" s="233"/>
      <c r="WPI15" s="233"/>
      <c r="WPJ15" s="233"/>
      <c r="WPK15" s="233"/>
      <c r="WPL15" s="233"/>
      <c r="WPM15" s="233"/>
      <c r="WPN15" s="233"/>
      <c r="WPO15" s="233"/>
      <c r="WPP15" s="233"/>
      <c r="WPQ15" s="233"/>
      <c r="WPR15" s="233"/>
      <c r="WPS15" s="233"/>
      <c r="WPT15" s="233"/>
      <c r="WPU15" s="233"/>
      <c r="WPV15" s="233"/>
      <c r="WPW15" s="233"/>
      <c r="WPX15" s="233"/>
      <c r="WPY15" s="233"/>
      <c r="WPZ15" s="233"/>
      <c r="WQA15" s="233"/>
      <c r="WQB15" s="233"/>
      <c r="WQC15" s="233"/>
      <c r="WQD15" s="233"/>
      <c r="WQE15" s="233"/>
      <c r="WQF15" s="233"/>
      <c r="WQG15" s="233"/>
      <c r="WQH15" s="233"/>
      <c r="WQI15" s="233"/>
      <c r="WQJ15" s="233"/>
      <c r="WQK15" s="233"/>
      <c r="WQL15" s="233"/>
      <c r="WQM15" s="233"/>
      <c r="WQN15" s="233"/>
      <c r="WQO15" s="233"/>
      <c r="WQP15" s="233"/>
      <c r="WQQ15" s="233"/>
      <c r="WQR15" s="233"/>
      <c r="WQS15" s="233"/>
      <c r="WQT15" s="233"/>
      <c r="WQU15" s="233"/>
      <c r="WQV15" s="233"/>
      <c r="WQW15" s="233"/>
      <c r="WQX15" s="233"/>
      <c r="WQY15" s="233"/>
      <c r="WQZ15" s="233"/>
      <c r="WRA15" s="233"/>
      <c r="WRB15" s="233"/>
      <c r="WRC15" s="233"/>
      <c r="WRD15" s="233"/>
      <c r="WRE15" s="233"/>
      <c r="WRF15" s="233"/>
      <c r="WRG15" s="233"/>
      <c r="WRH15" s="233"/>
      <c r="WRI15" s="233"/>
      <c r="WRJ15" s="233"/>
      <c r="WRK15" s="233"/>
      <c r="WRL15" s="233"/>
      <c r="WRM15" s="233"/>
      <c r="WRN15" s="233"/>
      <c r="WRO15" s="233"/>
      <c r="WRP15" s="233"/>
      <c r="WRQ15" s="233"/>
      <c r="WRR15" s="233"/>
      <c r="WRS15" s="233"/>
      <c r="WRT15" s="233"/>
      <c r="WRU15" s="233"/>
      <c r="WRV15" s="233"/>
      <c r="WRW15" s="233"/>
      <c r="WRX15" s="233"/>
      <c r="WRY15" s="233"/>
      <c r="WRZ15" s="233"/>
      <c r="WSA15" s="233"/>
      <c r="WSB15" s="233"/>
      <c r="WSC15" s="233"/>
      <c r="WSD15" s="233"/>
      <c r="WSE15" s="233"/>
      <c r="WSF15" s="233"/>
      <c r="WSG15" s="233"/>
      <c r="WSH15" s="233"/>
      <c r="WSI15" s="233"/>
      <c r="WSJ15" s="233"/>
      <c r="WSK15" s="233"/>
      <c r="WSL15" s="233"/>
      <c r="WSM15" s="233"/>
      <c r="WSN15" s="233"/>
      <c r="WSO15" s="233"/>
      <c r="WSP15" s="233"/>
      <c r="WSQ15" s="233"/>
      <c r="WSR15" s="233"/>
      <c r="WSS15" s="233"/>
      <c r="WST15" s="233"/>
      <c r="WSU15" s="233"/>
      <c r="WSV15" s="233"/>
      <c r="WSW15" s="233"/>
      <c r="WSX15" s="233"/>
      <c r="WSY15" s="233"/>
      <c r="WSZ15" s="233"/>
      <c r="WTA15" s="233"/>
      <c r="WTB15" s="233"/>
      <c r="WTC15" s="233"/>
      <c r="WTD15" s="233"/>
      <c r="WTE15" s="233"/>
      <c r="WTF15" s="233"/>
      <c r="WTG15" s="233"/>
      <c r="WTH15" s="233"/>
      <c r="WTI15" s="233"/>
      <c r="WTJ15" s="233"/>
      <c r="WTK15" s="233"/>
      <c r="WTL15" s="233"/>
      <c r="WTM15" s="233"/>
      <c r="WTN15" s="233"/>
      <c r="WTO15" s="233"/>
      <c r="WTP15" s="233"/>
      <c r="WTQ15" s="233"/>
      <c r="WTR15" s="233"/>
      <c r="WTS15" s="233"/>
      <c r="WTT15" s="233"/>
      <c r="WTU15" s="233"/>
      <c r="WTV15" s="233"/>
      <c r="WTW15" s="233"/>
      <c r="WTX15" s="233"/>
      <c r="WTY15" s="233"/>
      <c r="WTZ15" s="233"/>
      <c r="WUA15" s="233"/>
      <c r="WUB15" s="233"/>
      <c r="WUC15" s="233"/>
      <c r="WUD15" s="233"/>
      <c r="WUE15" s="233"/>
      <c r="WUF15" s="233"/>
      <c r="WUG15" s="233"/>
      <c r="WUH15" s="233"/>
      <c r="WUI15" s="233"/>
      <c r="WUJ15" s="233"/>
      <c r="WUK15" s="233"/>
      <c r="WUL15" s="233"/>
      <c r="WUM15" s="233"/>
      <c r="WUN15" s="233"/>
      <c r="WUO15" s="233"/>
      <c r="WUP15" s="233"/>
      <c r="WUQ15" s="233"/>
      <c r="WUR15" s="233"/>
      <c r="WUS15" s="233"/>
      <c r="WUT15" s="233"/>
      <c r="WUU15" s="233"/>
      <c r="WUV15" s="233"/>
      <c r="WUW15" s="233"/>
      <c r="WUX15" s="233"/>
      <c r="WUY15" s="233"/>
      <c r="WUZ15" s="233"/>
      <c r="WVA15" s="233"/>
      <c r="WVB15" s="233"/>
      <c r="WVC15" s="233"/>
      <c r="WVD15" s="233"/>
      <c r="WVE15" s="233"/>
      <c r="WVF15" s="233"/>
      <c r="WVG15" s="233"/>
      <c r="WVH15" s="233"/>
      <c r="WVI15" s="233"/>
      <c r="WVJ15" s="233"/>
      <c r="WVK15" s="233"/>
      <c r="WVL15" s="233"/>
      <c r="WVM15" s="233"/>
      <c r="WVN15" s="233"/>
      <c r="WVO15" s="233"/>
      <c r="WVP15" s="233"/>
      <c r="WVQ15" s="233"/>
      <c r="WVR15" s="233"/>
      <c r="WVS15" s="233"/>
      <c r="WVT15" s="233"/>
      <c r="WVU15" s="233"/>
      <c r="WVV15" s="233"/>
      <c r="WVW15" s="233"/>
      <c r="WVX15" s="233"/>
      <c r="WVY15" s="233"/>
      <c r="WVZ15" s="233"/>
      <c r="WWA15" s="233"/>
      <c r="WWB15" s="233"/>
      <c r="WWC15" s="233"/>
      <c r="WWD15" s="233"/>
      <c r="WWE15" s="233"/>
      <c r="WWF15" s="233"/>
      <c r="WWG15" s="233"/>
      <c r="WWH15" s="233"/>
      <c r="WWI15" s="233"/>
      <c r="WWJ15" s="233"/>
      <c r="WWK15" s="233"/>
      <c r="WWL15" s="233"/>
      <c r="WWM15" s="233"/>
      <c r="WWN15" s="233"/>
      <c r="WWO15" s="233"/>
      <c r="WWP15" s="233"/>
      <c r="WWQ15" s="233"/>
      <c r="WWR15" s="233"/>
      <c r="WWS15" s="233"/>
      <c r="WWT15" s="233"/>
      <c r="WWU15" s="233"/>
      <c r="WWV15" s="233"/>
      <c r="WWW15" s="233"/>
      <c r="WWX15" s="233"/>
      <c r="WWY15" s="233"/>
      <c r="WWZ15" s="233"/>
      <c r="WXA15" s="233"/>
      <c r="WXB15" s="233"/>
      <c r="WXC15" s="233"/>
      <c r="WXD15" s="233"/>
      <c r="WXE15" s="233"/>
      <c r="WXF15" s="233"/>
      <c r="WXG15" s="233"/>
      <c r="WXH15" s="233"/>
      <c r="WXI15" s="233"/>
      <c r="WXJ15" s="233"/>
      <c r="WXK15" s="233"/>
      <c r="WXL15" s="233"/>
      <c r="WXM15" s="233"/>
      <c r="WXN15" s="233"/>
      <c r="WXO15" s="233"/>
      <c r="WXP15" s="233"/>
      <c r="WXQ15" s="233"/>
      <c r="WXR15" s="233"/>
      <c r="WXS15" s="233"/>
      <c r="WXT15" s="233"/>
      <c r="WXU15" s="233"/>
      <c r="WXV15" s="233"/>
      <c r="WXW15" s="233"/>
      <c r="WXX15" s="233"/>
      <c r="WXY15" s="233"/>
      <c r="WXZ15" s="233"/>
      <c r="WYA15" s="233"/>
      <c r="WYB15" s="233"/>
      <c r="WYC15" s="233"/>
      <c r="WYD15" s="233"/>
      <c r="WYE15" s="233"/>
      <c r="WYF15" s="233"/>
      <c r="WYG15" s="233"/>
      <c r="WYH15" s="233"/>
      <c r="WYI15" s="233"/>
      <c r="WYJ15" s="233"/>
      <c r="WYK15" s="233"/>
      <c r="WYL15" s="233"/>
      <c r="WYM15" s="233"/>
      <c r="WYN15" s="233"/>
      <c r="WYO15" s="233"/>
      <c r="WYP15" s="233"/>
      <c r="WYQ15" s="233"/>
      <c r="WYR15" s="233"/>
      <c r="WYS15" s="233"/>
      <c r="WYT15" s="233"/>
      <c r="WYU15" s="233"/>
      <c r="WYV15" s="233"/>
      <c r="WYW15" s="233"/>
      <c r="WYX15" s="233"/>
      <c r="WYY15" s="233"/>
      <c r="WYZ15" s="233"/>
      <c r="WZA15" s="233"/>
      <c r="WZB15" s="233"/>
      <c r="WZC15" s="233"/>
      <c r="WZD15" s="233"/>
      <c r="WZE15" s="233"/>
      <c r="WZF15" s="233"/>
      <c r="WZG15" s="233"/>
      <c r="WZH15" s="233"/>
      <c r="WZI15" s="233"/>
      <c r="WZJ15" s="233"/>
      <c r="WZK15" s="233"/>
      <c r="WZL15" s="233"/>
      <c r="WZM15" s="233"/>
      <c r="WZN15" s="233"/>
      <c r="WZO15" s="233"/>
      <c r="WZP15" s="233"/>
      <c r="WZQ15" s="233"/>
      <c r="WZR15" s="233"/>
      <c r="WZS15" s="233"/>
      <c r="WZT15" s="233"/>
      <c r="WZU15" s="233"/>
      <c r="WZV15" s="233"/>
      <c r="WZW15" s="233"/>
      <c r="WZX15" s="233"/>
      <c r="WZY15" s="233"/>
      <c r="WZZ15" s="233"/>
      <c r="XAA15" s="233"/>
      <c r="XAB15" s="233"/>
      <c r="XAC15" s="233"/>
      <c r="XAD15" s="233"/>
      <c r="XAE15" s="233"/>
      <c r="XAF15" s="233"/>
      <c r="XAG15" s="233"/>
      <c r="XAH15" s="233"/>
      <c r="XAI15" s="233"/>
      <c r="XAJ15" s="233"/>
      <c r="XAK15" s="233"/>
      <c r="XAL15" s="233"/>
      <c r="XAM15" s="233"/>
      <c r="XAN15" s="233"/>
      <c r="XAO15" s="233"/>
      <c r="XAP15" s="233"/>
      <c r="XAQ15" s="233"/>
      <c r="XAR15" s="233"/>
      <c r="XAS15" s="233"/>
      <c r="XAT15" s="233"/>
      <c r="XAU15" s="233"/>
      <c r="XAV15" s="233"/>
      <c r="XAW15" s="233"/>
      <c r="XAX15" s="233"/>
      <c r="XAY15" s="233"/>
      <c r="XAZ15" s="233"/>
      <c r="XBA15" s="233"/>
      <c r="XBB15" s="233"/>
      <c r="XBC15" s="233"/>
      <c r="XBD15" s="233"/>
      <c r="XBE15" s="233"/>
      <c r="XBF15" s="233"/>
      <c r="XBG15" s="233"/>
      <c r="XBH15" s="233"/>
      <c r="XBI15" s="233"/>
      <c r="XBJ15" s="233"/>
      <c r="XBK15" s="233"/>
      <c r="XBL15" s="233"/>
      <c r="XBM15" s="233"/>
      <c r="XBN15" s="233"/>
      <c r="XBO15" s="233"/>
      <c r="XBP15" s="233"/>
      <c r="XBQ15" s="233"/>
      <c r="XBR15" s="233"/>
      <c r="XBS15" s="233"/>
      <c r="XBT15" s="233"/>
      <c r="XBU15" s="233"/>
      <c r="XBV15" s="233"/>
      <c r="XBW15" s="233"/>
      <c r="XBX15" s="233"/>
      <c r="XBY15" s="233"/>
      <c r="XBZ15" s="233"/>
      <c r="XCA15" s="233"/>
      <c r="XCB15" s="233"/>
      <c r="XCC15" s="233"/>
      <c r="XCD15" s="233"/>
      <c r="XCE15" s="233"/>
      <c r="XCF15" s="233"/>
      <c r="XCG15" s="233"/>
      <c r="XCH15" s="233"/>
      <c r="XCI15" s="233"/>
      <c r="XCJ15" s="233"/>
      <c r="XCK15" s="233"/>
      <c r="XCL15" s="233"/>
      <c r="XCM15" s="233"/>
      <c r="XCN15" s="233"/>
      <c r="XCO15" s="233"/>
      <c r="XCP15" s="233"/>
      <c r="XCQ15" s="233"/>
      <c r="XCR15" s="233"/>
      <c r="XCS15" s="233"/>
      <c r="XCT15" s="233"/>
      <c r="XCU15" s="233"/>
      <c r="XCV15" s="233"/>
      <c r="XCW15" s="233"/>
      <c r="XCX15" s="233"/>
      <c r="XCY15" s="233"/>
      <c r="XCZ15" s="233"/>
      <c r="XDA15" s="233"/>
      <c r="XDB15" s="233"/>
      <c r="XDC15" s="233"/>
      <c r="XDD15" s="233"/>
      <c r="XDE15" s="233"/>
      <c r="XDF15" s="233"/>
      <c r="XDG15" s="233"/>
      <c r="XDH15" s="233"/>
      <c r="XDI15" s="233"/>
      <c r="XDJ15" s="233"/>
      <c r="XDK15" s="233"/>
      <c r="XDL15" s="233"/>
      <c r="XDM15" s="233"/>
      <c r="XDN15" s="233"/>
      <c r="XDO15" s="233"/>
      <c r="XDP15" s="233"/>
      <c r="XDQ15" s="233"/>
      <c r="XDR15" s="233"/>
      <c r="XDS15" s="233"/>
      <c r="XDT15" s="233"/>
      <c r="XDU15" s="233"/>
      <c r="XDV15" s="233"/>
      <c r="XDW15" s="233"/>
      <c r="XDX15" s="233"/>
      <c r="XDY15" s="233"/>
      <c r="XDZ15" s="233"/>
      <c r="XEA15" s="233"/>
      <c r="XEB15" s="233"/>
      <c r="XEC15" s="233"/>
      <c r="XED15" s="233"/>
      <c r="XEE15" s="233"/>
      <c r="XEF15" s="233"/>
      <c r="XEG15" s="233"/>
      <c r="XEH15" s="233"/>
      <c r="XEI15" s="233"/>
      <c r="XEJ15" s="233"/>
      <c r="XEK15" s="233"/>
      <c r="XEL15" s="233"/>
      <c r="XEM15" s="233"/>
      <c r="XEN15" s="233"/>
      <c r="XEO15" s="233"/>
      <c r="XEP15" s="233"/>
      <c r="XEQ15" s="233"/>
      <c r="XER15" s="233"/>
      <c r="XES15" s="233"/>
      <c r="XET15" s="233"/>
    </row>
    <row r="16" spans="1:16374" s="228" customFormat="1">
      <c r="A16" s="224" t="s">
        <v>2989</v>
      </c>
      <c r="B16" s="225">
        <f>SUM(B17:B24)</f>
        <v>4126</v>
      </c>
      <c r="C16" s="218">
        <f t="shared" si="2"/>
        <v>4126</v>
      </c>
      <c r="D16" s="225">
        <f t="shared" ref="D16:P16" si="9">SUM(D17:D24)</f>
        <v>137</v>
      </c>
      <c r="E16" s="218">
        <f t="shared" si="0"/>
        <v>3989</v>
      </c>
      <c r="F16" s="225">
        <f t="shared" si="9"/>
        <v>200</v>
      </c>
      <c r="G16" s="225">
        <f t="shared" si="9"/>
        <v>789</v>
      </c>
      <c r="H16" s="225">
        <f t="shared" si="9"/>
        <v>3000</v>
      </c>
      <c r="I16" s="225">
        <f t="shared" si="9"/>
        <v>0</v>
      </c>
      <c r="J16" s="225">
        <f t="shared" si="9"/>
        <v>0</v>
      </c>
      <c r="K16" s="225">
        <f t="shared" si="9"/>
        <v>0</v>
      </c>
      <c r="L16" s="225">
        <f t="shared" si="9"/>
        <v>0</v>
      </c>
      <c r="M16" s="225">
        <f t="shared" si="9"/>
        <v>0</v>
      </c>
      <c r="N16" s="225">
        <f t="shared" si="9"/>
        <v>0</v>
      </c>
      <c r="O16" s="225">
        <f t="shared" si="9"/>
        <v>0</v>
      </c>
      <c r="P16" s="225">
        <f t="shared" si="9"/>
        <v>0</v>
      </c>
      <c r="Q16" s="226"/>
      <c r="R16" s="226"/>
      <c r="S16" s="226"/>
      <c r="T16" s="226"/>
      <c r="U16" s="226"/>
      <c r="V16" s="226"/>
      <c r="W16" s="227"/>
    </row>
    <row r="17" spans="1:23" s="228" customFormat="1">
      <c r="A17" s="135" t="s">
        <v>2990</v>
      </c>
      <c r="B17" s="225">
        <v>789</v>
      </c>
      <c r="C17" s="218">
        <f t="shared" si="2"/>
        <v>789</v>
      </c>
      <c r="D17" s="225"/>
      <c r="E17" s="218">
        <f t="shared" si="0"/>
        <v>789</v>
      </c>
      <c r="F17" s="225"/>
      <c r="G17" s="225">
        <v>789</v>
      </c>
      <c r="H17" s="225"/>
      <c r="I17" s="225"/>
      <c r="J17" s="225"/>
      <c r="K17" s="225"/>
      <c r="L17" s="225"/>
      <c r="M17" s="225"/>
      <c r="N17" s="225"/>
      <c r="O17" s="225"/>
      <c r="P17" s="225"/>
      <c r="Q17" s="226"/>
      <c r="R17" s="226"/>
      <c r="S17" s="226"/>
      <c r="T17" s="226"/>
      <c r="U17" s="226"/>
      <c r="V17" s="226"/>
      <c r="W17" s="227"/>
    </row>
    <row r="18" spans="1:23" s="228" customFormat="1">
      <c r="A18" s="135" t="s">
        <v>2991</v>
      </c>
      <c r="B18" s="225">
        <v>3000</v>
      </c>
      <c r="C18" s="218">
        <f t="shared" si="2"/>
        <v>3000</v>
      </c>
      <c r="D18" s="225"/>
      <c r="E18" s="218">
        <f t="shared" si="0"/>
        <v>3000</v>
      </c>
      <c r="F18" s="225"/>
      <c r="G18" s="225"/>
      <c r="H18" s="225">
        <v>3000</v>
      </c>
      <c r="I18" s="225"/>
      <c r="J18" s="225"/>
      <c r="K18" s="225"/>
      <c r="L18" s="225"/>
      <c r="M18" s="225"/>
      <c r="N18" s="225"/>
      <c r="O18" s="225"/>
      <c r="P18" s="225"/>
      <c r="Q18" s="226"/>
      <c r="R18" s="226"/>
      <c r="S18" s="226"/>
      <c r="T18" s="226"/>
      <c r="U18" s="226"/>
      <c r="V18" s="226"/>
      <c r="W18" s="227"/>
    </row>
    <row r="19" spans="1:23" s="228" customFormat="1">
      <c r="A19" s="135" t="s">
        <v>2992</v>
      </c>
      <c r="B19" s="225">
        <v>15</v>
      </c>
      <c r="C19" s="218">
        <f t="shared" ref="C19:C24" si="10">D19+E19</f>
        <v>15</v>
      </c>
      <c r="D19" s="225">
        <v>15</v>
      </c>
      <c r="E19" s="218">
        <f t="shared" si="0"/>
        <v>0</v>
      </c>
      <c r="F19" s="225"/>
      <c r="G19" s="225"/>
      <c r="H19" s="225"/>
      <c r="I19" s="225"/>
      <c r="J19" s="225"/>
      <c r="K19" s="225"/>
      <c r="L19" s="225"/>
      <c r="M19" s="225"/>
      <c r="N19" s="225"/>
      <c r="O19" s="225"/>
      <c r="P19" s="225"/>
      <c r="Q19" s="226"/>
      <c r="R19" s="226"/>
      <c r="S19" s="226"/>
      <c r="T19" s="226"/>
      <c r="U19" s="226"/>
      <c r="V19" s="226"/>
      <c r="W19" s="227"/>
    </row>
    <row r="20" spans="1:23" s="228" customFormat="1">
      <c r="A20" s="135" t="s">
        <v>2993</v>
      </c>
      <c r="B20" s="225">
        <v>200</v>
      </c>
      <c r="C20" s="218">
        <f t="shared" si="10"/>
        <v>200</v>
      </c>
      <c r="D20" s="225"/>
      <c r="E20" s="218">
        <f t="shared" si="0"/>
        <v>200</v>
      </c>
      <c r="F20" s="225">
        <v>200</v>
      </c>
      <c r="G20" s="225"/>
      <c r="H20" s="225"/>
      <c r="I20" s="225"/>
      <c r="J20" s="225"/>
      <c r="K20" s="225"/>
      <c r="L20" s="225"/>
      <c r="M20" s="225"/>
      <c r="N20" s="225"/>
      <c r="O20" s="225"/>
      <c r="P20" s="225"/>
      <c r="Q20" s="226"/>
      <c r="R20" s="226"/>
      <c r="S20" s="226"/>
      <c r="T20" s="226"/>
      <c r="U20" s="226"/>
      <c r="V20" s="226"/>
      <c r="W20" s="227"/>
    </row>
    <row r="21" spans="1:23" s="228" customFormat="1">
      <c r="A21" s="135" t="s">
        <v>2994</v>
      </c>
      <c r="B21" s="225">
        <v>30</v>
      </c>
      <c r="C21" s="218">
        <f t="shared" si="10"/>
        <v>30</v>
      </c>
      <c r="D21" s="225">
        <v>30</v>
      </c>
      <c r="E21" s="218">
        <f t="shared" si="0"/>
        <v>0</v>
      </c>
      <c r="F21" s="225"/>
      <c r="G21" s="225"/>
      <c r="H21" s="225"/>
      <c r="I21" s="225"/>
      <c r="J21" s="225"/>
      <c r="K21" s="225"/>
      <c r="L21" s="225"/>
      <c r="M21" s="225"/>
      <c r="N21" s="225"/>
      <c r="O21" s="225"/>
      <c r="P21" s="225"/>
      <c r="Q21" s="226"/>
      <c r="R21" s="226"/>
      <c r="S21" s="226"/>
      <c r="T21" s="226"/>
      <c r="U21" s="226"/>
      <c r="V21" s="226"/>
      <c r="W21" s="227"/>
    </row>
    <row r="22" spans="1:23" s="228" customFormat="1">
      <c r="A22" s="135" t="s">
        <v>2995</v>
      </c>
      <c r="B22" s="225">
        <v>17</v>
      </c>
      <c r="C22" s="218">
        <f t="shared" si="10"/>
        <v>17</v>
      </c>
      <c r="D22" s="225">
        <v>17</v>
      </c>
      <c r="E22" s="218">
        <f t="shared" si="0"/>
        <v>0</v>
      </c>
      <c r="F22" s="225"/>
      <c r="G22" s="225"/>
      <c r="H22" s="225"/>
      <c r="I22" s="225"/>
      <c r="J22" s="225"/>
      <c r="K22" s="225"/>
      <c r="L22" s="225"/>
      <c r="M22" s="225"/>
      <c r="N22" s="225"/>
      <c r="O22" s="225"/>
      <c r="P22" s="225"/>
      <c r="Q22" s="226"/>
      <c r="R22" s="226"/>
      <c r="S22" s="226"/>
      <c r="T22" s="226"/>
      <c r="U22" s="226"/>
      <c r="V22" s="226"/>
      <c r="W22" s="227"/>
    </row>
    <row r="23" spans="1:23" s="228" customFormat="1">
      <c r="A23" s="135" t="s">
        <v>2996</v>
      </c>
      <c r="B23" s="225">
        <v>50</v>
      </c>
      <c r="C23" s="218">
        <f t="shared" si="10"/>
        <v>50</v>
      </c>
      <c r="D23" s="225">
        <v>50</v>
      </c>
      <c r="E23" s="218">
        <f t="shared" si="0"/>
        <v>0</v>
      </c>
      <c r="F23" s="225"/>
      <c r="G23" s="225"/>
      <c r="H23" s="225"/>
      <c r="I23" s="225"/>
      <c r="J23" s="225"/>
      <c r="K23" s="225"/>
      <c r="L23" s="225"/>
      <c r="M23" s="225"/>
      <c r="N23" s="225"/>
      <c r="O23" s="225"/>
      <c r="P23" s="225"/>
      <c r="Q23" s="226"/>
      <c r="R23" s="226"/>
      <c r="S23" s="226"/>
      <c r="T23" s="226"/>
      <c r="U23" s="226"/>
      <c r="V23" s="226"/>
      <c r="W23" s="227"/>
    </row>
    <row r="24" spans="1:23" s="228" customFormat="1">
      <c r="A24" s="135" t="s">
        <v>2997</v>
      </c>
      <c r="B24" s="225">
        <v>25</v>
      </c>
      <c r="C24" s="218">
        <f t="shared" si="10"/>
        <v>25</v>
      </c>
      <c r="D24" s="225">
        <v>25</v>
      </c>
      <c r="E24" s="218"/>
      <c r="F24" s="225"/>
      <c r="G24" s="225"/>
      <c r="H24" s="225"/>
      <c r="I24" s="225"/>
      <c r="J24" s="225"/>
      <c r="K24" s="225"/>
      <c r="L24" s="225"/>
      <c r="M24" s="225"/>
      <c r="N24" s="225"/>
      <c r="O24" s="225"/>
      <c r="P24" s="225"/>
      <c r="Q24" s="226"/>
      <c r="R24" s="226"/>
      <c r="S24" s="226"/>
      <c r="T24" s="226"/>
      <c r="U24" s="226"/>
      <c r="V24" s="226"/>
      <c r="W24" s="227"/>
    </row>
    <row r="25" spans="1:23" s="228" customFormat="1">
      <c r="A25" s="135" t="s">
        <v>2998</v>
      </c>
      <c r="B25" s="225">
        <v>155</v>
      </c>
      <c r="C25" s="218">
        <f t="shared" si="2"/>
        <v>155</v>
      </c>
      <c r="D25" s="225">
        <f>88.05+0.14</f>
        <v>88.19</v>
      </c>
      <c r="E25" s="218">
        <f t="shared" si="0"/>
        <v>66.81</v>
      </c>
      <c r="F25" s="225">
        <v>9.5</v>
      </c>
      <c r="G25" s="225">
        <v>4.0999999999999996</v>
      </c>
      <c r="H25" s="225">
        <v>0.6</v>
      </c>
      <c r="I25" s="225">
        <v>13.06</v>
      </c>
      <c r="J25" s="225">
        <v>15.18</v>
      </c>
      <c r="K25" s="225">
        <v>6.96</v>
      </c>
      <c r="L25" s="225">
        <v>0.75</v>
      </c>
      <c r="M25" s="225">
        <v>12.58</v>
      </c>
      <c r="N25" s="225"/>
      <c r="O25" s="225">
        <v>4.08</v>
      </c>
      <c r="P25" s="225"/>
      <c r="Q25" s="226"/>
      <c r="R25" s="226"/>
      <c r="S25" s="226"/>
      <c r="T25" s="226"/>
      <c r="U25" s="226"/>
      <c r="V25" s="226"/>
      <c r="W25" s="227"/>
    </row>
    <row r="26" spans="1:23" s="228" customFormat="1">
      <c r="A26" s="135" t="s">
        <v>2999</v>
      </c>
      <c r="B26" s="225">
        <v>784</v>
      </c>
      <c r="C26" s="218">
        <f t="shared" si="2"/>
        <v>784</v>
      </c>
      <c r="D26" s="225">
        <v>191</v>
      </c>
      <c r="E26" s="218">
        <f t="shared" si="0"/>
        <v>593</v>
      </c>
      <c r="F26" s="225"/>
      <c r="G26" s="225"/>
      <c r="H26" s="225">
        <f>90+80</f>
        <v>170</v>
      </c>
      <c r="I26" s="225">
        <f>57+20</f>
        <v>77</v>
      </c>
      <c r="J26" s="225">
        <f>144+40</f>
        <v>184</v>
      </c>
      <c r="K26" s="225">
        <v>72</v>
      </c>
      <c r="L26" s="225">
        <f>30+20</f>
        <v>50</v>
      </c>
      <c r="M26" s="225">
        <v>40</v>
      </c>
      <c r="N26" s="225"/>
      <c r="O26" s="225"/>
      <c r="P26" s="225"/>
      <c r="Q26" s="226"/>
      <c r="R26" s="226"/>
      <c r="S26" s="226"/>
      <c r="T26" s="226"/>
      <c r="U26" s="226"/>
      <c r="V26" s="226"/>
      <c r="W26" s="227"/>
    </row>
    <row r="27" spans="1:23" s="228" customFormat="1" ht="24">
      <c r="A27" s="135" t="s">
        <v>3000</v>
      </c>
      <c r="B27" s="225">
        <v>1721</v>
      </c>
      <c r="C27" s="218">
        <f t="shared" si="2"/>
        <v>1721</v>
      </c>
      <c r="D27" s="225">
        <f>186+380+455</f>
        <v>1021</v>
      </c>
      <c r="E27" s="218">
        <f t="shared" si="0"/>
        <v>700</v>
      </c>
      <c r="F27" s="225"/>
      <c r="G27" s="225"/>
      <c r="H27" s="225"/>
      <c r="I27" s="225"/>
      <c r="J27" s="225"/>
      <c r="K27" s="225">
        <v>700</v>
      </c>
      <c r="L27" s="225"/>
      <c r="M27" s="225"/>
      <c r="N27" s="225"/>
      <c r="O27" s="225"/>
      <c r="P27" s="225"/>
      <c r="R27" s="226"/>
      <c r="S27" s="226"/>
      <c r="T27" s="226"/>
      <c r="U27" s="226"/>
      <c r="V27" s="226"/>
      <c r="W27" s="227"/>
    </row>
    <row r="28" spans="1:23" s="228" customFormat="1" ht="24">
      <c r="A28" s="135" t="s">
        <v>3001</v>
      </c>
      <c r="B28" s="225">
        <v>1054</v>
      </c>
      <c r="C28" s="218">
        <f t="shared" si="2"/>
        <v>1054</v>
      </c>
      <c r="D28" s="225">
        <v>454</v>
      </c>
      <c r="E28" s="218">
        <f t="shared" si="0"/>
        <v>600</v>
      </c>
      <c r="F28" s="225"/>
      <c r="G28" s="225"/>
      <c r="H28" s="225"/>
      <c r="I28" s="225"/>
      <c r="J28" s="225"/>
      <c r="K28" s="225">
        <v>400</v>
      </c>
      <c r="L28" s="225"/>
      <c r="M28" s="225">
        <v>200</v>
      </c>
      <c r="N28" s="225"/>
      <c r="O28" s="225"/>
      <c r="P28" s="225"/>
      <c r="R28" s="226"/>
      <c r="S28" s="226"/>
      <c r="T28" s="226"/>
      <c r="U28" s="226"/>
      <c r="V28" s="226"/>
      <c r="W28" s="227"/>
    </row>
    <row r="29" spans="1:23" s="228" customFormat="1">
      <c r="A29" s="135" t="s">
        <v>3002</v>
      </c>
      <c r="B29" s="225">
        <v>73</v>
      </c>
      <c r="C29" s="218">
        <f t="shared" si="2"/>
        <v>73</v>
      </c>
      <c r="D29" s="225">
        <v>0</v>
      </c>
      <c r="E29" s="218">
        <f t="shared" si="0"/>
        <v>73</v>
      </c>
      <c r="F29" s="225">
        <v>12</v>
      </c>
      <c r="G29" s="225">
        <v>7.5</v>
      </c>
      <c r="H29" s="225">
        <v>9</v>
      </c>
      <c r="I29" s="225">
        <v>7.5</v>
      </c>
      <c r="J29" s="225">
        <v>7</v>
      </c>
      <c r="K29" s="225">
        <v>1.5</v>
      </c>
      <c r="L29" s="225">
        <v>12</v>
      </c>
      <c r="M29" s="225">
        <v>15</v>
      </c>
      <c r="N29" s="225"/>
      <c r="O29" s="225">
        <v>1.5</v>
      </c>
      <c r="P29" s="225"/>
      <c r="R29" s="226"/>
      <c r="S29" s="226"/>
      <c r="T29" s="226"/>
      <c r="U29" s="226"/>
      <c r="V29" s="226"/>
      <c r="W29" s="227"/>
    </row>
    <row r="30" spans="1:23" s="228" customFormat="1">
      <c r="A30" s="136" t="s">
        <v>3003</v>
      </c>
      <c r="B30" s="225">
        <v>70</v>
      </c>
      <c r="C30" s="218">
        <f t="shared" si="2"/>
        <v>70</v>
      </c>
      <c r="D30" s="225">
        <v>70</v>
      </c>
      <c r="E30" s="218">
        <v>0</v>
      </c>
      <c r="F30" s="225"/>
      <c r="G30" s="225"/>
      <c r="H30" s="225"/>
      <c r="I30" s="225"/>
      <c r="J30" s="225"/>
      <c r="K30" s="225"/>
      <c r="L30" s="225"/>
      <c r="M30" s="225"/>
      <c r="N30" s="225"/>
      <c r="O30" s="225"/>
      <c r="P30" s="225"/>
      <c r="Q30" s="226"/>
      <c r="R30" s="226"/>
      <c r="S30" s="226"/>
      <c r="T30" s="226"/>
      <c r="U30" s="226"/>
      <c r="V30" s="226"/>
      <c r="W30" s="227"/>
    </row>
    <row r="31" spans="1:23" s="221" customFormat="1">
      <c r="A31" s="222" t="s">
        <v>3004</v>
      </c>
      <c r="B31" s="217">
        <f>SUM(B32:B34)</f>
        <v>0</v>
      </c>
      <c r="C31" s="218">
        <f t="shared" ref="C31:C34" si="11">SUM(D31:E31)</f>
        <v>0</v>
      </c>
      <c r="D31" s="217">
        <f>SUM(D32:D34)</f>
        <v>-14824.4</v>
      </c>
      <c r="E31" s="218">
        <f t="shared" si="0"/>
        <v>14824.4</v>
      </c>
      <c r="F31" s="217">
        <f t="shared" ref="F31:P31" si="12">SUM(F32:F34)</f>
        <v>220.33</v>
      </c>
      <c r="G31" s="217">
        <f t="shared" si="12"/>
        <v>2650.04</v>
      </c>
      <c r="H31" s="217">
        <f t="shared" si="12"/>
        <v>2609.7000000000003</v>
      </c>
      <c r="I31" s="217">
        <f t="shared" si="12"/>
        <v>1564.8899999999999</v>
      </c>
      <c r="J31" s="217">
        <f t="shared" si="12"/>
        <v>2285.0300000000002</v>
      </c>
      <c r="K31" s="217">
        <f t="shared" si="12"/>
        <v>788.32999999999993</v>
      </c>
      <c r="L31" s="217">
        <f t="shared" si="12"/>
        <v>2384.4299999999998</v>
      </c>
      <c r="M31" s="217">
        <f t="shared" si="12"/>
        <v>2321.65</v>
      </c>
      <c r="N31" s="217">
        <f t="shared" si="12"/>
        <v>0</v>
      </c>
      <c r="O31" s="217">
        <f t="shared" si="12"/>
        <v>0</v>
      </c>
      <c r="P31" s="217">
        <f t="shared" si="12"/>
        <v>0</v>
      </c>
      <c r="Q31" s="219"/>
      <c r="R31" s="219"/>
      <c r="S31" s="219"/>
      <c r="T31" s="219"/>
      <c r="U31" s="219"/>
      <c r="V31" s="219"/>
      <c r="W31" s="220"/>
    </row>
    <row r="32" spans="1:23" s="228" customFormat="1">
      <c r="A32" s="224" t="s">
        <v>3005</v>
      </c>
      <c r="B32" s="225"/>
      <c r="C32" s="218">
        <f t="shared" si="11"/>
        <v>0</v>
      </c>
      <c r="D32" s="225">
        <v>-11120</v>
      </c>
      <c r="E32" s="218">
        <f t="shared" si="0"/>
        <v>11120</v>
      </c>
      <c r="F32" s="225">
        <v>220.33</v>
      </c>
      <c r="G32" s="225">
        <v>2284.4499999999998</v>
      </c>
      <c r="H32" s="225">
        <v>2351.63</v>
      </c>
      <c r="I32" s="225">
        <v>1306.82</v>
      </c>
      <c r="J32" s="225">
        <v>580.63</v>
      </c>
      <c r="K32" s="225">
        <v>702.31</v>
      </c>
      <c r="L32" s="225">
        <v>2040.36</v>
      </c>
      <c r="M32" s="225">
        <v>1633.47</v>
      </c>
      <c r="N32" s="225"/>
      <c r="O32" s="225"/>
      <c r="P32" s="225"/>
      <c r="Q32" s="226"/>
      <c r="R32" s="226"/>
      <c r="S32" s="226"/>
      <c r="T32" s="226"/>
      <c r="U32" s="226"/>
      <c r="V32" s="226"/>
      <c r="W32" s="227"/>
    </row>
    <row r="33" spans="1:23" s="228" customFormat="1">
      <c r="A33" s="224" t="s">
        <v>3006</v>
      </c>
      <c r="B33" s="225"/>
      <c r="C33" s="218">
        <f t="shared" si="11"/>
        <v>0</v>
      </c>
      <c r="D33" s="225">
        <v>-2000</v>
      </c>
      <c r="E33" s="218">
        <f t="shared" si="0"/>
        <v>2000</v>
      </c>
      <c r="F33" s="225"/>
      <c r="G33" s="225">
        <v>365.59</v>
      </c>
      <c r="H33" s="225">
        <v>258.07</v>
      </c>
      <c r="I33" s="225">
        <v>258.07</v>
      </c>
      <c r="J33" s="225"/>
      <c r="K33" s="225">
        <v>86.02</v>
      </c>
      <c r="L33" s="225">
        <v>344.07</v>
      </c>
      <c r="M33" s="225">
        <v>688.18</v>
      </c>
      <c r="N33" s="225"/>
      <c r="O33" s="225"/>
      <c r="P33" s="225"/>
      <c r="Q33" s="226"/>
      <c r="R33" s="226"/>
      <c r="S33" s="226"/>
      <c r="T33" s="226"/>
      <c r="U33" s="226"/>
      <c r="V33" s="226"/>
      <c r="W33" s="227"/>
    </row>
    <row r="34" spans="1:23" s="228" customFormat="1">
      <c r="A34" s="224" t="s">
        <v>3007</v>
      </c>
      <c r="B34" s="225"/>
      <c r="C34" s="218">
        <f t="shared" si="11"/>
        <v>0</v>
      </c>
      <c r="D34" s="225">
        <v>-1704.4</v>
      </c>
      <c r="E34" s="218">
        <f t="shared" si="0"/>
        <v>1704.4</v>
      </c>
      <c r="F34" s="225"/>
      <c r="G34" s="225"/>
      <c r="H34" s="225"/>
      <c r="I34" s="225"/>
      <c r="J34" s="225">
        <v>1704.4</v>
      </c>
      <c r="K34" s="225"/>
      <c r="L34" s="225"/>
      <c r="M34" s="225"/>
      <c r="N34" s="225"/>
      <c r="O34" s="225"/>
      <c r="P34" s="225"/>
      <c r="Q34" s="226"/>
      <c r="R34" s="226"/>
      <c r="S34" s="226"/>
      <c r="T34" s="226"/>
      <c r="U34" s="226"/>
      <c r="V34" s="226"/>
      <c r="W34" s="227"/>
    </row>
    <row r="35" spans="1:23">
      <c r="A35" s="222" t="s">
        <v>3076</v>
      </c>
      <c r="B35" s="234">
        <f t="shared" ref="B35:P35" si="13">B5</f>
        <v>10501</v>
      </c>
      <c r="C35" s="234">
        <f t="shared" si="13"/>
        <v>303995.96999999997</v>
      </c>
      <c r="D35" s="234">
        <f t="shared" si="13"/>
        <v>131745.42000000001</v>
      </c>
      <c r="E35" s="234">
        <f t="shared" si="13"/>
        <v>172250.54999999996</v>
      </c>
      <c r="F35" s="234">
        <f t="shared" si="13"/>
        <v>3713.4799999999996</v>
      </c>
      <c r="G35" s="234">
        <f t="shared" si="13"/>
        <v>6486.8899999999994</v>
      </c>
      <c r="H35" s="234">
        <f t="shared" si="13"/>
        <v>14717.160000000002</v>
      </c>
      <c r="I35" s="234">
        <f t="shared" si="13"/>
        <v>35013.089999999997</v>
      </c>
      <c r="J35" s="234">
        <f t="shared" si="13"/>
        <v>24868.799999999996</v>
      </c>
      <c r="K35" s="234">
        <f t="shared" si="13"/>
        <v>12083.31</v>
      </c>
      <c r="L35" s="234">
        <f t="shared" si="13"/>
        <v>25427.03</v>
      </c>
      <c r="M35" s="234">
        <f t="shared" si="13"/>
        <v>12191</v>
      </c>
      <c r="N35" s="234">
        <f t="shared" si="13"/>
        <v>5328.27</v>
      </c>
      <c r="O35" s="234">
        <f t="shared" si="13"/>
        <v>28834.46</v>
      </c>
      <c r="P35" s="234">
        <f t="shared" si="13"/>
        <v>3587.06</v>
      </c>
    </row>
  </sheetData>
  <mergeCells count="2">
    <mergeCell ref="A2:P2"/>
    <mergeCell ref="O3:P3"/>
  </mergeCells>
  <phoneticPr fontId="22" type="noConversion"/>
  <pageMargins left="0" right="0" top="0.39370078740157483" bottom="0" header="0.31496062992125984" footer="0.31496062992125984"/>
  <pageSetup paperSize="9" scale="55" fitToWidth="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workbookViewId="0">
      <selection activeCell="E22" sqref="E22"/>
    </sheetView>
  </sheetViews>
  <sheetFormatPr defaultColWidth="7.75" defaultRowHeight="13.5"/>
  <cols>
    <col min="1" max="1" width="33.75" style="2" customWidth="1"/>
    <col min="2" max="2" width="12.125" style="2" customWidth="1"/>
    <col min="3" max="4" width="11.75" style="2" customWidth="1"/>
    <col min="5" max="5" width="33.75" style="2" customWidth="1"/>
    <col min="6" max="6" width="12.75" style="2" bestFit="1" customWidth="1"/>
    <col min="7" max="8" width="11.75" style="2" customWidth="1"/>
    <col min="9" max="16384" width="7.75" style="2"/>
  </cols>
  <sheetData>
    <row r="1" spans="1:8" ht="14.25">
      <c r="A1" s="47" t="s">
        <v>1945</v>
      </c>
    </row>
    <row r="2" spans="1:8" s="1" customFormat="1" ht="30" customHeight="1">
      <c r="A2" s="443" t="s">
        <v>3023</v>
      </c>
      <c r="B2" s="443"/>
      <c r="C2" s="443"/>
      <c r="D2" s="443"/>
      <c r="E2" s="443"/>
      <c r="F2" s="443"/>
      <c r="G2" s="443"/>
      <c r="H2" s="93"/>
    </row>
    <row r="3" spans="1:8" ht="21" customHeight="1">
      <c r="A3" s="373"/>
      <c r="B3" s="373"/>
      <c r="C3" s="373"/>
      <c r="D3" s="373"/>
      <c r="E3" s="373"/>
      <c r="F3" s="373"/>
      <c r="G3" s="454" t="s">
        <v>9</v>
      </c>
      <c r="H3" s="454"/>
    </row>
    <row r="4" spans="1:8" ht="20.65" customHeight="1">
      <c r="A4" s="449" t="s">
        <v>1343</v>
      </c>
      <c r="B4" s="450"/>
      <c r="C4" s="450"/>
      <c r="D4" s="451"/>
      <c r="E4" s="449" t="s">
        <v>1344</v>
      </c>
      <c r="F4" s="450"/>
      <c r="G4" s="450"/>
      <c r="H4" s="451"/>
    </row>
    <row r="5" spans="1:8" ht="20.65" customHeight="1">
      <c r="A5" s="444" t="s">
        <v>1345</v>
      </c>
      <c r="B5" s="446" t="s">
        <v>11</v>
      </c>
      <c r="C5" s="448" t="s">
        <v>2131</v>
      </c>
      <c r="D5" s="452" t="s">
        <v>2134</v>
      </c>
      <c r="E5" s="444" t="s">
        <v>1345</v>
      </c>
      <c r="F5" s="446" t="s">
        <v>11</v>
      </c>
      <c r="G5" s="448" t="s">
        <v>2131</v>
      </c>
      <c r="H5" s="452" t="s">
        <v>2134</v>
      </c>
    </row>
    <row r="6" spans="1:8" s="3" customFormat="1" ht="42.4" customHeight="1">
      <c r="A6" s="445"/>
      <c r="B6" s="447"/>
      <c r="C6" s="448"/>
      <c r="D6" s="453"/>
      <c r="E6" s="445"/>
      <c r="F6" s="447"/>
      <c r="G6" s="448"/>
      <c r="H6" s="453"/>
    </row>
    <row r="7" spans="1:8" ht="20.65" customHeight="1">
      <c r="A7" s="44" t="s">
        <v>1346</v>
      </c>
      <c r="B7" s="48">
        <v>8242</v>
      </c>
      <c r="C7" s="48">
        <v>8242</v>
      </c>
      <c r="D7" s="99">
        <f>C7-B7</f>
        <v>0</v>
      </c>
      <c r="E7" s="44" t="s">
        <v>1347</v>
      </c>
      <c r="F7" s="48">
        <v>34.909999999999997</v>
      </c>
      <c r="G7" s="48">
        <v>969.54100000000005</v>
      </c>
      <c r="H7" s="99">
        <f>G7-F7</f>
        <v>934.63100000000009</v>
      </c>
    </row>
    <row r="8" spans="1:8" ht="20.65" customHeight="1">
      <c r="A8" s="44" t="s">
        <v>1348</v>
      </c>
      <c r="B8" s="48"/>
      <c r="C8" s="48"/>
      <c r="D8" s="99"/>
      <c r="E8" s="44" t="s">
        <v>1349</v>
      </c>
      <c r="F8" s="48">
        <v>11216.072</v>
      </c>
      <c r="G8" s="48">
        <v>10731.548999999999</v>
      </c>
      <c r="H8" s="99">
        <f t="shared" ref="H8:H18" si="0">G8-F8</f>
        <v>-484.52300000000105</v>
      </c>
    </row>
    <row r="9" spans="1:8" ht="20.65" customHeight="1">
      <c r="A9" s="44" t="s">
        <v>1350</v>
      </c>
      <c r="B9" s="48"/>
      <c r="C9" s="48"/>
      <c r="D9" s="99"/>
      <c r="E9" s="44" t="s">
        <v>1351</v>
      </c>
      <c r="F9" s="48">
        <v>0</v>
      </c>
      <c r="G9" s="48">
        <v>0</v>
      </c>
      <c r="H9" s="99">
        <f t="shared" si="0"/>
        <v>0</v>
      </c>
    </row>
    <row r="10" spans="1:8" ht="20.65" customHeight="1">
      <c r="A10" s="44" t="s">
        <v>1352</v>
      </c>
      <c r="B10" s="48"/>
      <c r="C10" s="48"/>
      <c r="D10" s="99"/>
      <c r="E10" s="44" t="s">
        <v>1353</v>
      </c>
      <c r="F10" s="48">
        <v>68</v>
      </c>
      <c r="G10" s="48">
        <v>68</v>
      </c>
      <c r="H10" s="99">
        <f t="shared" si="0"/>
        <v>0</v>
      </c>
    </row>
    <row r="11" spans="1:8" ht="20.65" customHeight="1">
      <c r="A11" s="44" t="s">
        <v>1354</v>
      </c>
      <c r="B11" s="48"/>
      <c r="C11" s="48"/>
      <c r="D11" s="99"/>
      <c r="E11" s="44"/>
      <c r="F11" s="48"/>
      <c r="G11" s="48"/>
      <c r="H11" s="99"/>
    </row>
    <row r="12" spans="1:8" ht="20.65" customHeight="1">
      <c r="A12" s="44"/>
      <c r="B12" s="48"/>
      <c r="C12" s="48"/>
      <c r="D12" s="99"/>
      <c r="E12" s="44"/>
      <c r="F12" s="48"/>
      <c r="G12" s="48"/>
      <c r="H12" s="99"/>
    </row>
    <row r="13" spans="1:8" ht="20.65" customHeight="1">
      <c r="A13" s="45" t="s">
        <v>1355</v>
      </c>
      <c r="B13" s="48">
        <f>SUM(B7:B12)</f>
        <v>8242</v>
      </c>
      <c r="C13" s="48">
        <f t="shared" ref="C13:D13" si="1">SUM(C7:C12)</f>
        <v>8242</v>
      </c>
      <c r="D13" s="48">
        <f t="shared" si="1"/>
        <v>0</v>
      </c>
      <c r="E13" s="45" t="s">
        <v>1356</v>
      </c>
      <c r="F13" s="48">
        <f>SUM(F7:F10)</f>
        <v>11318.982</v>
      </c>
      <c r="G13" s="48">
        <f t="shared" ref="G13:H13" si="2">SUM(G7:G10)</f>
        <v>11769.089999999998</v>
      </c>
      <c r="H13" s="48">
        <f t="shared" si="2"/>
        <v>450.10799999999904</v>
      </c>
    </row>
    <row r="14" spans="1:8" ht="20.65" customHeight="1">
      <c r="A14" s="44" t="s">
        <v>1357</v>
      </c>
      <c r="B14" s="48">
        <v>236.83399999999997</v>
      </c>
      <c r="C14" s="48">
        <v>226</v>
      </c>
      <c r="D14" s="99">
        <f t="shared" ref="D14:D18" si="3">C14-B14</f>
        <v>-10.833999999999975</v>
      </c>
      <c r="E14" s="44" t="s">
        <v>1358</v>
      </c>
      <c r="F14" s="48">
        <v>236.834</v>
      </c>
      <c r="G14" s="48">
        <v>0</v>
      </c>
      <c r="H14" s="99">
        <f t="shared" si="0"/>
        <v>-236.834</v>
      </c>
    </row>
    <row r="15" spans="1:8" ht="20.65" customHeight="1">
      <c r="A15" s="44" t="s">
        <v>1359</v>
      </c>
      <c r="B15" s="48"/>
      <c r="C15" s="48">
        <v>0</v>
      </c>
      <c r="D15" s="99">
        <f t="shared" si="3"/>
        <v>0</v>
      </c>
      <c r="E15" s="44" t="s">
        <v>1360</v>
      </c>
      <c r="F15" s="48">
        <v>0</v>
      </c>
      <c r="G15" s="48">
        <v>0</v>
      </c>
      <c r="H15" s="99">
        <f t="shared" si="0"/>
        <v>0</v>
      </c>
    </row>
    <row r="16" spans="1:8" ht="20.65" customHeight="1">
      <c r="A16" s="44" t="s">
        <v>1361</v>
      </c>
      <c r="B16" s="48">
        <v>5549.982</v>
      </c>
      <c r="C16" s="48">
        <v>5774.09</v>
      </c>
      <c r="D16" s="99">
        <f t="shared" si="3"/>
        <v>224.10800000000017</v>
      </c>
      <c r="E16" s="44" t="s">
        <v>1362</v>
      </c>
      <c r="F16" s="48">
        <v>2473</v>
      </c>
      <c r="G16" s="48">
        <v>2473</v>
      </c>
      <c r="H16" s="99">
        <f t="shared" si="0"/>
        <v>0</v>
      </c>
    </row>
    <row r="17" spans="1:8" ht="20.65" customHeight="1">
      <c r="A17" s="45"/>
      <c r="B17" s="48"/>
      <c r="C17" s="48"/>
      <c r="D17" s="99"/>
      <c r="E17" s="44" t="s">
        <v>1363</v>
      </c>
      <c r="F17" s="48"/>
      <c r="G17" s="48"/>
      <c r="H17" s="99"/>
    </row>
    <row r="18" spans="1:8" ht="20.65" customHeight="1">
      <c r="A18" s="45" t="s">
        <v>1364</v>
      </c>
      <c r="B18" s="48">
        <f>SUM(B13:B17)</f>
        <v>14028.816000000001</v>
      </c>
      <c r="C18" s="48">
        <f>SUM(C13:C17)</f>
        <v>14242.09</v>
      </c>
      <c r="D18" s="99">
        <f t="shared" si="3"/>
        <v>213.27399999999943</v>
      </c>
      <c r="E18" s="45" t="s">
        <v>1365</v>
      </c>
      <c r="F18" s="48">
        <f>SUM(F13:F16)</f>
        <v>14028.816000000001</v>
      </c>
      <c r="G18" s="48">
        <f>SUM(G13:G16)</f>
        <v>14242.089999999998</v>
      </c>
      <c r="H18" s="99">
        <f t="shared" si="0"/>
        <v>213.27399999999761</v>
      </c>
    </row>
  </sheetData>
  <mergeCells count="12">
    <mergeCell ref="A2:G2"/>
    <mergeCell ref="A5:A6"/>
    <mergeCell ref="E5:E6"/>
    <mergeCell ref="B5:B6"/>
    <mergeCell ref="C5:C6"/>
    <mergeCell ref="F5:F6"/>
    <mergeCell ref="G5:G6"/>
    <mergeCell ref="E4:H4"/>
    <mergeCell ref="H5:H6"/>
    <mergeCell ref="D5:D6"/>
    <mergeCell ref="A4:D4"/>
    <mergeCell ref="G3:H3"/>
  </mergeCells>
  <phoneticPr fontId="22" type="noConversion"/>
  <pageMargins left="0.75138888888888899" right="0.75138888888888899" top="1" bottom="1" header="0.5" footer="0.5"/>
  <pageSetup paperSize="9" scale="87" orientation="landscape"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workbookViewId="0">
      <selection activeCell="G3" sqref="G3:H3"/>
    </sheetView>
  </sheetViews>
  <sheetFormatPr defaultColWidth="7.75" defaultRowHeight="13.5"/>
  <cols>
    <col min="1" max="1" width="33.75" style="2" customWidth="1"/>
    <col min="2" max="4" width="14.25" style="2" customWidth="1"/>
    <col min="5" max="5" width="33.75" style="2" customWidth="1"/>
    <col min="6" max="6" width="14.25" style="2" customWidth="1"/>
    <col min="7" max="7" width="15.25" style="2" customWidth="1"/>
    <col min="8" max="8" width="12.25" style="2" customWidth="1"/>
    <col min="9" max="16384" width="7.75" style="2"/>
  </cols>
  <sheetData>
    <row r="1" spans="1:8" ht="14.25">
      <c r="A1" s="47" t="s">
        <v>1943</v>
      </c>
    </row>
    <row r="2" spans="1:8" s="1" customFormat="1" ht="30" customHeight="1">
      <c r="A2" s="443" t="s">
        <v>3068</v>
      </c>
      <c r="B2" s="443"/>
      <c r="C2" s="443"/>
      <c r="D2" s="443"/>
      <c r="E2" s="443"/>
      <c r="F2" s="443"/>
      <c r="G2" s="443"/>
    </row>
    <row r="3" spans="1:8" ht="21" customHeight="1">
      <c r="A3" s="373"/>
      <c r="B3" s="373"/>
      <c r="C3" s="373"/>
      <c r="D3" s="373"/>
      <c r="E3" s="373"/>
      <c r="F3" s="373"/>
      <c r="G3" s="458" t="s">
        <v>3075</v>
      </c>
      <c r="H3" s="458"/>
    </row>
    <row r="4" spans="1:8" ht="20.65" customHeight="1">
      <c r="A4" s="449" t="s">
        <v>1343</v>
      </c>
      <c r="B4" s="450"/>
      <c r="C4" s="450"/>
      <c r="D4" s="451"/>
      <c r="E4" s="449" t="s">
        <v>1344</v>
      </c>
      <c r="F4" s="450"/>
      <c r="G4" s="450"/>
      <c r="H4" s="451"/>
    </row>
    <row r="5" spans="1:8" ht="20.65" customHeight="1">
      <c r="A5" s="444" t="s">
        <v>1345</v>
      </c>
      <c r="B5" s="455" t="s">
        <v>2121</v>
      </c>
      <c r="C5" s="455" t="s">
        <v>2122</v>
      </c>
      <c r="D5" s="452" t="s">
        <v>2136</v>
      </c>
      <c r="E5" s="444" t="s">
        <v>1345</v>
      </c>
      <c r="F5" s="455" t="s">
        <v>2121</v>
      </c>
      <c r="G5" s="455" t="s">
        <v>2122</v>
      </c>
      <c r="H5" s="455" t="s">
        <v>2136</v>
      </c>
    </row>
    <row r="6" spans="1:8" s="3" customFormat="1" ht="42.4" customHeight="1">
      <c r="A6" s="445"/>
      <c r="B6" s="456"/>
      <c r="C6" s="456"/>
      <c r="D6" s="457"/>
      <c r="E6" s="445"/>
      <c r="F6" s="456"/>
      <c r="G6" s="456"/>
      <c r="H6" s="456"/>
    </row>
    <row r="7" spans="1:8" ht="20.65" customHeight="1">
      <c r="A7" s="44" t="s">
        <v>1346</v>
      </c>
      <c r="B7" s="253">
        <v>7061</v>
      </c>
      <c r="C7" s="253">
        <v>7061</v>
      </c>
      <c r="D7" s="100">
        <f>C7-B7</f>
        <v>0</v>
      </c>
      <c r="E7" s="44" t="s">
        <v>1347</v>
      </c>
      <c r="F7" s="48">
        <v>5.82</v>
      </c>
      <c r="G7" s="48">
        <v>5.82</v>
      </c>
      <c r="H7" s="101">
        <f>G7-F7</f>
        <v>0</v>
      </c>
    </row>
    <row r="8" spans="1:8" ht="20.65" customHeight="1">
      <c r="A8" s="44" t="s">
        <v>1348</v>
      </c>
      <c r="B8" s="253"/>
      <c r="C8" s="253"/>
      <c r="D8" s="100"/>
      <c r="E8" s="44" t="s">
        <v>1349</v>
      </c>
      <c r="F8" s="48">
        <v>7321.8689999999997</v>
      </c>
      <c r="G8" s="48">
        <v>7321.8689999999997</v>
      </c>
      <c r="H8" s="101">
        <f t="shared" ref="H8:H10" si="0">G8-F8</f>
        <v>0</v>
      </c>
    </row>
    <row r="9" spans="1:8" ht="20.65" customHeight="1">
      <c r="A9" s="44" t="s">
        <v>1350</v>
      </c>
      <c r="B9" s="253"/>
      <c r="C9" s="253"/>
      <c r="D9" s="100"/>
      <c r="E9" s="44" t="s">
        <v>1351</v>
      </c>
      <c r="F9" s="48"/>
      <c r="G9" s="48"/>
      <c r="H9" s="101"/>
    </row>
    <row r="10" spans="1:8" ht="20.65" customHeight="1">
      <c r="A10" s="44" t="s">
        <v>1352</v>
      </c>
      <c r="B10" s="253"/>
      <c r="C10" s="253"/>
      <c r="D10" s="100"/>
      <c r="E10" s="44" t="s">
        <v>1353</v>
      </c>
      <c r="F10" s="48">
        <v>68</v>
      </c>
      <c r="G10" s="48">
        <v>68</v>
      </c>
      <c r="H10" s="101">
        <f t="shared" si="0"/>
        <v>0</v>
      </c>
    </row>
    <row r="11" spans="1:8" ht="20.65" customHeight="1">
      <c r="A11" s="44" t="s">
        <v>1354</v>
      </c>
      <c r="B11" s="253"/>
      <c r="C11" s="253"/>
      <c r="D11" s="100"/>
      <c r="E11" s="44"/>
      <c r="F11" s="48"/>
      <c r="G11" s="48"/>
      <c r="H11" s="101"/>
    </row>
    <row r="12" spans="1:8" ht="20.65" customHeight="1">
      <c r="A12" s="44"/>
      <c r="B12" s="253"/>
      <c r="C12" s="253"/>
      <c r="D12" s="100"/>
      <c r="E12" s="44"/>
      <c r="F12" s="48"/>
      <c r="G12" s="48"/>
      <c r="H12" s="101"/>
    </row>
    <row r="13" spans="1:8" ht="20.65" customHeight="1">
      <c r="A13" s="45" t="s">
        <v>1355</v>
      </c>
      <c r="B13" s="253">
        <f t="shared" ref="B13:D13" si="1">SUM(B7:B11)</f>
        <v>7061</v>
      </c>
      <c r="C13" s="253">
        <f t="shared" si="1"/>
        <v>7061</v>
      </c>
      <c r="D13" s="100">
        <f t="shared" si="1"/>
        <v>0</v>
      </c>
      <c r="E13" s="45" t="s">
        <v>1356</v>
      </c>
      <c r="F13" s="48">
        <f t="shared" ref="F13:H13" si="2">SUM(F7:F12)</f>
        <v>7395.6889999999994</v>
      </c>
      <c r="G13" s="48">
        <f t="shared" si="2"/>
        <v>7395.6889999999994</v>
      </c>
      <c r="H13" s="101">
        <f t="shared" si="2"/>
        <v>0</v>
      </c>
    </row>
    <row r="14" spans="1:8" ht="20.65" customHeight="1">
      <c r="A14" s="44" t="s">
        <v>1357</v>
      </c>
      <c r="B14" s="253">
        <v>-29.09</v>
      </c>
      <c r="C14" s="253">
        <v>-29.09</v>
      </c>
      <c r="D14" s="100">
        <f t="shared" ref="D14:D16" si="3">C14-B14</f>
        <v>0</v>
      </c>
      <c r="E14" s="44" t="s">
        <v>1358</v>
      </c>
      <c r="F14" s="48"/>
      <c r="G14" s="48"/>
      <c r="H14" s="101"/>
    </row>
    <row r="15" spans="1:8" ht="20.65" customHeight="1">
      <c r="A15" s="44" t="s">
        <v>1359</v>
      </c>
      <c r="B15" s="253"/>
      <c r="C15" s="253"/>
      <c r="D15" s="100"/>
      <c r="E15" s="44" t="s">
        <v>1360</v>
      </c>
      <c r="F15" s="48"/>
      <c r="G15" s="48"/>
      <c r="H15" s="101"/>
    </row>
    <row r="16" spans="1:8">
      <c r="A16" s="44" t="s">
        <v>1361</v>
      </c>
      <c r="B16" s="253">
        <v>2481.779</v>
      </c>
      <c r="C16" s="253">
        <v>2481.779</v>
      </c>
      <c r="D16" s="100">
        <f t="shared" si="3"/>
        <v>0</v>
      </c>
      <c r="E16" s="44" t="s">
        <v>1362</v>
      </c>
      <c r="F16" s="48">
        <v>2118</v>
      </c>
      <c r="G16" s="48">
        <v>2118</v>
      </c>
      <c r="H16" s="101">
        <f t="shared" ref="H16" si="4">G16-F16</f>
        <v>0</v>
      </c>
    </row>
    <row r="17" spans="1:8">
      <c r="A17" s="45"/>
      <c r="B17" s="253"/>
      <c r="C17" s="253"/>
      <c r="D17" s="100"/>
      <c r="E17" s="44" t="s">
        <v>1363</v>
      </c>
      <c r="F17" s="48"/>
      <c r="G17" s="48"/>
      <c r="H17" s="101"/>
    </row>
    <row r="18" spans="1:8">
      <c r="A18" s="45" t="s">
        <v>1364</v>
      </c>
      <c r="B18" s="253">
        <f t="shared" ref="B18:D18" si="5">SUM(B13:B16)</f>
        <v>9513.6890000000003</v>
      </c>
      <c r="C18" s="253">
        <f t="shared" si="5"/>
        <v>9513.6890000000003</v>
      </c>
      <c r="D18" s="100">
        <f t="shared" si="5"/>
        <v>0</v>
      </c>
      <c r="E18" s="45" t="s">
        <v>1365</v>
      </c>
      <c r="F18" s="48">
        <f t="shared" ref="F18:H18" si="6">SUM(F13:F17)</f>
        <v>9513.6889999999985</v>
      </c>
      <c r="G18" s="48">
        <f t="shared" si="6"/>
        <v>9513.6889999999985</v>
      </c>
      <c r="H18" s="101">
        <f t="shared" si="6"/>
        <v>0</v>
      </c>
    </row>
  </sheetData>
  <mergeCells count="12">
    <mergeCell ref="A5:A6"/>
    <mergeCell ref="G5:G6"/>
    <mergeCell ref="A2:G2"/>
    <mergeCell ref="B5:B6"/>
    <mergeCell ref="E5:E6"/>
    <mergeCell ref="C5:C6"/>
    <mergeCell ref="F5:F6"/>
    <mergeCell ref="E4:H4"/>
    <mergeCell ref="H5:H6"/>
    <mergeCell ref="A4:D4"/>
    <mergeCell ref="D5:D6"/>
    <mergeCell ref="G3:H3"/>
  </mergeCells>
  <phoneticPr fontId="22" type="noConversion"/>
  <pageMargins left="0.75138888888888899" right="0.75138888888888899" top="1" bottom="1" header="0.5" footer="0.5"/>
  <pageSetup paperSize="9" scale="8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workbookViewId="0">
      <selection activeCell="E12" sqref="E12"/>
    </sheetView>
  </sheetViews>
  <sheetFormatPr defaultColWidth="9" defaultRowHeight="14.25"/>
  <cols>
    <col min="1" max="1" width="33.25" style="252" customWidth="1"/>
    <col min="2" max="2" width="13.875" style="252" customWidth="1"/>
    <col min="3" max="16" width="11.875" style="252" customWidth="1"/>
    <col min="17" max="16384" width="9" style="252"/>
  </cols>
  <sheetData>
    <row r="1" spans="1:16">
      <c r="A1" s="266" t="s">
        <v>3071</v>
      </c>
    </row>
    <row r="2" spans="1:16" s="43" customFormat="1" ht="24">
      <c r="A2" s="459" t="s">
        <v>3008</v>
      </c>
      <c r="B2" s="460"/>
      <c r="C2" s="459"/>
      <c r="D2" s="459"/>
      <c r="E2" s="459"/>
      <c r="F2" s="459"/>
      <c r="G2" s="459"/>
      <c r="H2" s="459"/>
      <c r="I2" s="459"/>
      <c r="J2" s="459"/>
      <c r="K2" s="459"/>
      <c r="L2" s="459"/>
      <c r="M2" s="459"/>
      <c r="N2" s="459"/>
      <c r="O2" s="459"/>
      <c r="P2" s="459"/>
    </row>
    <row r="3" spans="1:16" s="43" customFormat="1">
      <c r="A3" s="246"/>
      <c r="B3" s="247"/>
      <c r="C3" s="248"/>
      <c r="D3" s="238"/>
      <c r="E3" s="248"/>
      <c r="F3" s="249"/>
      <c r="G3" s="249"/>
      <c r="H3" s="249"/>
      <c r="I3" s="249"/>
      <c r="J3" s="249"/>
      <c r="K3" s="249"/>
      <c r="L3" s="249"/>
      <c r="M3" s="249"/>
      <c r="N3" s="249"/>
      <c r="O3" s="461" t="s">
        <v>3009</v>
      </c>
      <c r="P3" s="461"/>
    </row>
    <row r="4" spans="1:16" s="41" customFormat="1" ht="24">
      <c r="A4" s="124" t="s">
        <v>1422</v>
      </c>
      <c r="B4" s="124" t="s">
        <v>3010</v>
      </c>
      <c r="C4" s="125" t="s">
        <v>3011</v>
      </c>
      <c r="D4" s="125" t="s">
        <v>3012</v>
      </c>
      <c r="E4" s="125" t="s">
        <v>2053</v>
      </c>
      <c r="F4" s="125" t="s">
        <v>1368</v>
      </c>
      <c r="G4" s="125" t="s">
        <v>1369</v>
      </c>
      <c r="H4" s="125" t="s">
        <v>1370</v>
      </c>
      <c r="I4" s="125" t="s">
        <v>1371</v>
      </c>
      <c r="J4" s="125" t="s">
        <v>1372</v>
      </c>
      <c r="K4" s="125" t="s">
        <v>1373</v>
      </c>
      <c r="L4" s="125" t="s">
        <v>1374</v>
      </c>
      <c r="M4" s="125" t="s">
        <v>1375</v>
      </c>
      <c r="N4" s="125" t="s">
        <v>1376</v>
      </c>
      <c r="O4" s="125" t="s">
        <v>1377</v>
      </c>
      <c r="P4" s="125" t="s">
        <v>1378</v>
      </c>
    </row>
    <row r="5" spans="1:16" s="42" customFormat="1" ht="27" customHeight="1">
      <c r="A5" s="128" t="s">
        <v>3013</v>
      </c>
      <c r="B5" s="241">
        <f>B8</f>
        <v>226</v>
      </c>
      <c r="C5" s="241">
        <f>D5+E5</f>
        <v>14242.089999999997</v>
      </c>
      <c r="D5" s="241">
        <f>D6+D7+D8+D11</f>
        <v>9513.6889999999967</v>
      </c>
      <c r="E5" s="241">
        <f>E6+E7+E8+E11</f>
        <v>4728.4009999999998</v>
      </c>
      <c r="F5" s="241">
        <f>F6+F7+F8+F11</f>
        <v>364.59999999999997</v>
      </c>
      <c r="G5" s="241">
        <f t="shared" ref="G5:P5" si="0">G6+G7+G8+G11</f>
        <v>63.912000000000049</v>
      </c>
      <c r="H5" s="241">
        <f t="shared" si="0"/>
        <v>1.8499999999999996</v>
      </c>
      <c r="I5" s="241">
        <f t="shared" si="0"/>
        <v>22.181000000000004</v>
      </c>
      <c r="J5" s="241">
        <f t="shared" si="0"/>
        <v>1116.962</v>
      </c>
      <c r="K5" s="241">
        <f t="shared" si="0"/>
        <v>381.50999999999993</v>
      </c>
      <c r="L5" s="241">
        <f t="shared" si="0"/>
        <v>383.63799999999998</v>
      </c>
      <c r="M5" s="241">
        <f t="shared" si="0"/>
        <v>0.5</v>
      </c>
      <c r="N5" s="241">
        <f t="shared" si="0"/>
        <v>1886.4159999999999</v>
      </c>
      <c r="O5" s="241">
        <f t="shared" si="0"/>
        <v>506.57200000000006</v>
      </c>
      <c r="P5" s="241">
        <f t="shared" si="0"/>
        <v>0.26</v>
      </c>
    </row>
    <row r="6" spans="1:16" s="43" customFormat="1" ht="27" customHeight="1">
      <c r="A6" s="136" t="s">
        <v>3014</v>
      </c>
      <c r="B6" s="136"/>
      <c r="C6" s="239">
        <f t="shared" ref="C6:C7" si="1">SUM(D6:E6)</f>
        <v>5774.0899999999965</v>
      </c>
      <c r="D6" s="239">
        <v>2481.7789999999968</v>
      </c>
      <c r="E6" s="239">
        <f>SUM(F6:P6)</f>
        <v>3292.3110000000001</v>
      </c>
      <c r="F6" s="240">
        <v>364.52</v>
      </c>
      <c r="G6" s="240">
        <v>11.33200000000005</v>
      </c>
      <c r="H6" s="240">
        <v>1.4299999999999997</v>
      </c>
      <c r="I6" s="240">
        <v>11.181000000000001</v>
      </c>
      <c r="J6" s="240">
        <v>754.952</v>
      </c>
      <c r="K6" s="240">
        <v>283.18999999999994</v>
      </c>
      <c r="L6" s="240">
        <v>383.50799999999998</v>
      </c>
      <c r="M6" s="240">
        <v>0</v>
      </c>
      <c r="N6" s="240">
        <v>1261.4159999999999</v>
      </c>
      <c r="O6" s="240">
        <v>220.65200000000004</v>
      </c>
      <c r="P6" s="240">
        <v>0.13</v>
      </c>
    </row>
    <row r="7" spans="1:16" s="43" customFormat="1" ht="27" customHeight="1">
      <c r="A7" s="136" t="s">
        <v>3015</v>
      </c>
      <c r="B7" s="136"/>
      <c r="C7" s="225">
        <f t="shared" si="1"/>
        <v>8242</v>
      </c>
      <c r="D7" s="225">
        <v>7061</v>
      </c>
      <c r="E7" s="225">
        <f>SUM(F7:P7)</f>
        <v>1181</v>
      </c>
      <c r="F7" s="240"/>
      <c r="G7" s="240">
        <v>52</v>
      </c>
      <c r="H7" s="240"/>
      <c r="I7" s="240"/>
      <c r="J7" s="240">
        <v>122</v>
      </c>
      <c r="K7" s="240">
        <v>98</v>
      </c>
      <c r="L7" s="240"/>
      <c r="M7" s="240"/>
      <c r="N7" s="240">
        <v>625</v>
      </c>
      <c r="O7" s="240">
        <v>284</v>
      </c>
      <c r="P7" s="240"/>
    </row>
    <row r="8" spans="1:16" s="43" customFormat="1" ht="27" customHeight="1">
      <c r="A8" s="136" t="s">
        <v>3016</v>
      </c>
      <c r="B8" s="242">
        <f>SUM(B9:B10)</f>
        <v>226</v>
      </c>
      <c r="C8" s="242">
        <f t="shared" ref="C8:P8" si="2">SUM(C9:C10)</f>
        <v>226</v>
      </c>
      <c r="D8" s="242">
        <f t="shared" si="2"/>
        <v>0</v>
      </c>
      <c r="E8" s="242">
        <f t="shared" si="2"/>
        <v>226</v>
      </c>
      <c r="F8" s="242">
        <f t="shared" si="2"/>
        <v>0.08</v>
      </c>
      <c r="G8" s="242">
        <f t="shared" si="2"/>
        <v>0.55000000000000004</v>
      </c>
      <c r="H8" s="242">
        <f t="shared" si="2"/>
        <v>0.26</v>
      </c>
      <c r="I8" s="242">
        <f t="shared" si="2"/>
        <v>9.83</v>
      </c>
      <c r="J8" s="242">
        <f t="shared" si="2"/>
        <v>212.47000000000003</v>
      </c>
      <c r="K8" s="242">
        <f t="shared" si="2"/>
        <v>0.28999999999999998</v>
      </c>
      <c r="L8" s="242">
        <f t="shared" si="2"/>
        <v>0.13</v>
      </c>
      <c r="M8" s="242">
        <f t="shared" si="2"/>
        <v>0.47000000000000003</v>
      </c>
      <c r="N8" s="242">
        <f t="shared" si="2"/>
        <v>0</v>
      </c>
      <c r="O8" s="242">
        <f t="shared" si="2"/>
        <v>1.79</v>
      </c>
      <c r="P8" s="242">
        <f t="shared" si="2"/>
        <v>0.13</v>
      </c>
    </row>
    <row r="9" spans="1:16" s="43" customFormat="1" ht="27" customHeight="1">
      <c r="A9" s="245" t="s">
        <v>3017</v>
      </c>
      <c r="B9" s="242">
        <v>87</v>
      </c>
      <c r="C9" s="250">
        <f t="shared" ref="C9:C10" si="3">SUM(D9:E9)</f>
        <v>86.999999999999986</v>
      </c>
      <c r="D9" s="250"/>
      <c r="E9" s="250">
        <f>SUM(F9:P9)</f>
        <v>86.999999999999986</v>
      </c>
      <c r="F9" s="250">
        <v>0.08</v>
      </c>
      <c r="G9" s="250">
        <v>0.52</v>
      </c>
      <c r="H9" s="250">
        <v>0.05</v>
      </c>
      <c r="I9" s="250">
        <v>5.12</v>
      </c>
      <c r="J9" s="250">
        <f>83.17-2.62</f>
        <v>80.55</v>
      </c>
      <c r="K9" s="250">
        <v>0.08</v>
      </c>
      <c r="L9" s="250"/>
      <c r="M9" s="250">
        <v>0.08</v>
      </c>
      <c r="N9" s="250"/>
      <c r="O9" s="250">
        <v>0.52</v>
      </c>
      <c r="P9" s="250"/>
    </row>
    <row r="10" spans="1:16" s="43" customFormat="1" ht="27" customHeight="1">
      <c r="A10" s="245" t="s">
        <v>3018</v>
      </c>
      <c r="B10" s="242">
        <v>139</v>
      </c>
      <c r="C10" s="250">
        <f t="shared" si="3"/>
        <v>139</v>
      </c>
      <c r="D10" s="251"/>
      <c r="E10" s="250">
        <f>SUM(F10:P10)</f>
        <v>139</v>
      </c>
      <c r="F10" s="242"/>
      <c r="G10" s="242">
        <v>0.03</v>
      </c>
      <c r="H10" s="242">
        <v>0.21</v>
      </c>
      <c r="I10" s="242">
        <v>4.71</v>
      </c>
      <c r="J10" s="242">
        <f>129.3+2.62</f>
        <v>131.92000000000002</v>
      </c>
      <c r="K10" s="242">
        <v>0.21</v>
      </c>
      <c r="L10" s="242">
        <v>0.13</v>
      </c>
      <c r="M10" s="242">
        <v>0.39</v>
      </c>
      <c r="N10" s="242"/>
      <c r="O10" s="242">
        <v>1.27</v>
      </c>
      <c r="P10" s="242">
        <v>0.13</v>
      </c>
    </row>
    <row r="11" spans="1:16" s="43" customFormat="1" ht="27" customHeight="1">
      <c r="A11" s="136" t="s">
        <v>3019</v>
      </c>
      <c r="B11" s="242">
        <f>B12</f>
        <v>0</v>
      </c>
      <c r="C11" s="242">
        <f t="shared" ref="C11:P11" si="4">C12</f>
        <v>0</v>
      </c>
      <c r="D11" s="243">
        <f>D12</f>
        <v>-29.09</v>
      </c>
      <c r="E11" s="242">
        <f t="shared" si="4"/>
        <v>29.09</v>
      </c>
      <c r="F11" s="242">
        <f t="shared" si="4"/>
        <v>0</v>
      </c>
      <c r="G11" s="242">
        <f t="shared" si="4"/>
        <v>0.03</v>
      </c>
      <c r="H11" s="242">
        <f t="shared" si="4"/>
        <v>0.16</v>
      </c>
      <c r="I11" s="242">
        <f t="shared" si="4"/>
        <v>1.17</v>
      </c>
      <c r="J11" s="242">
        <f t="shared" si="4"/>
        <v>27.54</v>
      </c>
      <c r="K11" s="242">
        <f t="shared" si="4"/>
        <v>0.03</v>
      </c>
      <c r="L11" s="242">
        <f t="shared" si="4"/>
        <v>0</v>
      </c>
      <c r="M11" s="242">
        <f t="shared" si="4"/>
        <v>0.03</v>
      </c>
      <c r="N11" s="242">
        <f t="shared" si="4"/>
        <v>0</v>
      </c>
      <c r="O11" s="242">
        <f t="shared" si="4"/>
        <v>0.13</v>
      </c>
      <c r="P11" s="242">
        <f t="shared" si="4"/>
        <v>0</v>
      </c>
    </row>
    <row r="12" spans="1:16" s="42" customFormat="1" ht="27" customHeight="1">
      <c r="A12" s="245" t="s">
        <v>3020</v>
      </c>
      <c r="B12" s="242"/>
      <c r="C12" s="241">
        <f t="shared" ref="C12" si="5">SUM(D12:E12)</f>
        <v>0</v>
      </c>
      <c r="D12" s="251">
        <v>-29.09</v>
      </c>
      <c r="E12" s="241">
        <f>SUM(F12:P12)</f>
        <v>29.09</v>
      </c>
      <c r="F12" s="242"/>
      <c r="G12" s="242">
        <v>0.03</v>
      </c>
      <c r="H12" s="242">
        <v>0.16</v>
      </c>
      <c r="I12" s="242">
        <v>1.17</v>
      </c>
      <c r="J12" s="242">
        <v>27.54</v>
      </c>
      <c r="K12" s="242">
        <v>0.03</v>
      </c>
      <c r="L12" s="242"/>
      <c r="M12" s="242">
        <v>0.03</v>
      </c>
      <c r="N12" s="242"/>
      <c r="O12" s="242">
        <v>0.13</v>
      </c>
      <c r="P12" s="242"/>
    </row>
    <row r="13" spans="1:16" s="42" customFormat="1" ht="27" customHeight="1">
      <c r="A13" s="138" t="s">
        <v>3021</v>
      </c>
      <c r="B13" s="244"/>
      <c r="C13" s="244">
        <f t="shared" ref="C13:P13" si="6">C5</f>
        <v>14242.089999999997</v>
      </c>
      <c r="D13" s="244">
        <f t="shared" si="6"/>
        <v>9513.6889999999967</v>
      </c>
      <c r="E13" s="244">
        <f t="shared" si="6"/>
        <v>4728.4009999999998</v>
      </c>
      <c r="F13" s="244">
        <f t="shared" si="6"/>
        <v>364.59999999999997</v>
      </c>
      <c r="G13" s="244">
        <f t="shared" si="6"/>
        <v>63.912000000000049</v>
      </c>
      <c r="H13" s="244">
        <f t="shared" si="6"/>
        <v>1.8499999999999996</v>
      </c>
      <c r="I13" s="244">
        <f t="shared" si="6"/>
        <v>22.181000000000004</v>
      </c>
      <c r="J13" s="244">
        <f t="shared" si="6"/>
        <v>1116.962</v>
      </c>
      <c r="K13" s="244">
        <f t="shared" si="6"/>
        <v>381.50999999999993</v>
      </c>
      <c r="L13" s="244">
        <f t="shared" si="6"/>
        <v>383.63799999999998</v>
      </c>
      <c r="M13" s="244">
        <f t="shared" si="6"/>
        <v>0.5</v>
      </c>
      <c r="N13" s="244">
        <f t="shared" si="6"/>
        <v>1886.4159999999999</v>
      </c>
      <c r="O13" s="244">
        <f t="shared" si="6"/>
        <v>506.57200000000006</v>
      </c>
      <c r="P13" s="244">
        <f t="shared" si="6"/>
        <v>0.26</v>
      </c>
    </row>
    <row r="14" spans="1:16" s="43" customFormat="1" ht="27" customHeight="1">
      <c r="A14" s="245" t="s">
        <v>3022</v>
      </c>
      <c r="B14" s="136"/>
      <c r="C14" s="225">
        <f>D14+E14</f>
        <v>2473</v>
      </c>
      <c r="D14" s="225">
        <f>ROUND(D7*0.3,0)</f>
        <v>2118</v>
      </c>
      <c r="E14" s="225">
        <f>SUM(F14:P14)</f>
        <v>355</v>
      </c>
      <c r="F14" s="225">
        <f t="shared" ref="F14:P14" si="7">ROUND(F7*0.3,0)</f>
        <v>0</v>
      </c>
      <c r="G14" s="225">
        <f t="shared" si="7"/>
        <v>16</v>
      </c>
      <c r="H14" s="225">
        <f t="shared" si="7"/>
        <v>0</v>
      </c>
      <c r="I14" s="225">
        <f t="shared" si="7"/>
        <v>0</v>
      </c>
      <c r="J14" s="225">
        <f t="shared" si="7"/>
        <v>37</v>
      </c>
      <c r="K14" s="225">
        <f t="shared" si="7"/>
        <v>29</v>
      </c>
      <c r="L14" s="225">
        <f t="shared" si="7"/>
        <v>0</v>
      </c>
      <c r="M14" s="225">
        <f t="shared" si="7"/>
        <v>0</v>
      </c>
      <c r="N14" s="225">
        <f t="shared" si="7"/>
        <v>188</v>
      </c>
      <c r="O14" s="225">
        <f t="shared" si="7"/>
        <v>85</v>
      </c>
      <c r="P14" s="225">
        <f t="shared" si="7"/>
        <v>0</v>
      </c>
    </row>
  </sheetData>
  <mergeCells count="2">
    <mergeCell ref="A2:P2"/>
    <mergeCell ref="O3:P3"/>
  </mergeCells>
  <phoneticPr fontId="22" type="noConversion"/>
  <printOptions horizontalCentered="1"/>
  <pageMargins left="0" right="0"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showGridLines="0" showZeros="0" workbookViewId="0">
      <selection activeCell="A18" sqref="A18"/>
    </sheetView>
  </sheetViews>
  <sheetFormatPr defaultColWidth="9" defaultRowHeight="14.25"/>
  <cols>
    <col min="1" max="1" width="117.375" style="7" customWidth="1"/>
    <col min="2" max="16384" width="9" style="7"/>
  </cols>
  <sheetData>
    <row r="1" spans="1:1" ht="48.75" customHeight="1">
      <c r="A1" s="8" t="s">
        <v>7</v>
      </c>
    </row>
    <row r="2" spans="1:1" s="53" customFormat="1" ht="27.95" customHeight="1">
      <c r="A2" s="51" t="s">
        <v>2128</v>
      </c>
    </row>
    <row r="3" spans="1:1" s="5" customFormat="1" ht="27.95" customHeight="1">
      <c r="A3" s="9" t="s">
        <v>3053</v>
      </c>
    </row>
    <row r="4" spans="1:1" s="5" customFormat="1" ht="27.95" customHeight="1">
      <c r="A4" s="9" t="s">
        <v>3054</v>
      </c>
    </row>
    <row r="5" spans="1:1" s="5" customFormat="1" ht="27.95" customHeight="1">
      <c r="A5" s="9" t="s">
        <v>3055</v>
      </c>
    </row>
    <row r="6" spans="1:1" s="5" customFormat="1" ht="27.95" customHeight="1">
      <c r="A6" s="9" t="s">
        <v>3056</v>
      </c>
    </row>
    <row r="7" spans="1:1" s="5" customFormat="1" ht="27.95" customHeight="1">
      <c r="A7" s="9" t="s">
        <v>3057</v>
      </c>
    </row>
    <row r="8" spans="1:1" s="5" customFormat="1" ht="27.95" customHeight="1">
      <c r="A8" s="9" t="s">
        <v>3058</v>
      </c>
    </row>
    <row r="9" spans="1:1" s="5" customFormat="1" ht="27.95" customHeight="1">
      <c r="A9" s="9" t="s">
        <v>3059</v>
      </c>
    </row>
    <row r="10" spans="1:1" s="5" customFormat="1" ht="27.95" customHeight="1">
      <c r="A10" s="9" t="s">
        <v>3060</v>
      </c>
    </row>
    <row r="11" spans="1:1" s="52" customFormat="1" ht="27.95" customHeight="1">
      <c r="A11" s="51" t="s">
        <v>2129</v>
      </c>
    </row>
    <row r="12" spans="1:1" s="5" customFormat="1" ht="27.95" customHeight="1">
      <c r="A12" s="9" t="s">
        <v>3061</v>
      </c>
    </row>
    <row r="13" spans="1:1" s="5" customFormat="1" ht="27.95" customHeight="1">
      <c r="A13" s="9" t="s">
        <v>3062</v>
      </c>
    </row>
    <row r="14" spans="1:1" s="5" customFormat="1" ht="27.95" customHeight="1">
      <c r="A14" s="9" t="s">
        <v>3064</v>
      </c>
    </row>
    <row r="15" spans="1:1" s="52" customFormat="1" ht="27.95" customHeight="1">
      <c r="A15" s="51" t="s">
        <v>2130</v>
      </c>
    </row>
    <row r="16" spans="1:1" s="6" customFormat="1" ht="27.95" customHeight="1">
      <c r="A16" s="9" t="s">
        <v>3065</v>
      </c>
    </row>
    <row r="17" spans="1:1" ht="27.95" customHeight="1">
      <c r="A17" s="9" t="s">
        <v>3066</v>
      </c>
    </row>
    <row r="18" spans="1:1" ht="20.25">
      <c r="A18" s="9" t="s">
        <v>3067</v>
      </c>
    </row>
  </sheetData>
  <phoneticPr fontId="22" type="noConversion"/>
  <printOptions horizontalCentered="1"/>
  <pageMargins left="0.75" right="0.75" top="0.44" bottom="0.66" header="0.22" footer="0.5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showGridLines="0" showZeros="0" workbookViewId="0">
      <pane ySplit="5" topLeftCell="A6" activePane="bottomLeft" state="frozen"/>
      <selection activeCell="D17" sqref="D17"/>
      <selection pane="bottomLeft" activeCell="C44" sqref="C44"/>
    </sheetView>
  </sheetViews>
  <sheetFormatPr defaultColWidth="9" defaultRowHeight="13.5"/>
  <cols>
    <col min="1" max="1" width="6.75" style="15" customWidth="1"/>
    <col min="2" max="2" width="32.125" style="15" customWidth="1"/>
    <col min="3" max="3" width="15.75" style="30" bestFit="1" customWidth="1"/>
    <col min="4" max="4" width="12.375" style="30" customWidth="1"/>
    <col min="5" max="6" width="12" style="30" bestFit="1" customWidth="1"/>
    <col min="7" max="7" width="11.25" style="30" customWidth="1"/>
    <col min="8" max="8" width="12" style="30" bestFit="1" customWidth="1"/>
    <col min="9" max="9" width="13.25" style="30" bestFit="1" customWidth="1"/>
    <col min="10" max="12" width="12" style="30" bestFit="1" customWidth="1"/>
    <col min="13" max="14" width="13.25" style="30" bestFit="1" customWidth="1"/>
    <col min="15" max="15" width="10.75" style="30" bestFit="1" customWidth="1"/>
    <col min="16" max="16" width="12" style="30" bestFit="1" customWidth="1"/>
    <col min="17" max="18" width="8.75" style="16" hidden="1" customWidth="1"/>
    <col min="19" max="16384" width="9" style="15"/>
  </cols>
  <sheetData>
    <row r="1" spans="1:18" ht="18" customHeight="1">
      <c r="A1" s="14" t="s">
        <v>8</v>
      </c>
    </row>
    <row r="2" spans="1:18" s="17" customFormat="1" ht="22.5">
      <c r="A2" s="381" t="s">
        <v>2137</v>
      </c>
      <c r="B2" s="381"/>
      <c r="C2" s="381"/>
      <c r="D2" s="381"/>
      <c r="E2" s="381"/>
      <c r="F2" s="381"/>
      <c r="G2" s="381"/>
      <c r="H2" s="381"/>
      <c r="I2" s="381"/>
      <c r="J2" s="381"/>
      <c r="K2" s="381"/>
      <c r="L2" s="381"/>
      <c r="M2" s="381"/>
      <c r="N2" s="381"/>
      <c r="O2" s="381"/>
      <c r="P2" s="381"/>
      <c r="Q2" s="381"/>
      <c r="R2" s="381"/>
    </row>
    <row r="3" spans="1:18" ht="20.25" customHeight="1">
      <c r="O3" s="387" t="s">
        <v>2132</v>
      </c>
      <c r="P3" s="387"/>
      <c r="R3" s="18"/>
    </row>
    <row r="4" spans="1:18" ht="31.5" customHeight="1">
      <c r="A4" s="377" t="s">
        <v>10</v>
      </c>
      <c r="B4" s="378"/>
      <c r="C4" s="382" t="s">
        <v>2138</v>
      </c>
      <c r="D4" s="383"/>
      <c r="E4" s="383"/>
      <c r="F4" s="383"/>
      <c r="G4" s="383"/>
      <c r="H4" s="383"/>
      <c r="I4" s="383"/>
      <c r="J4" s="383"/>
      <c r="K4" s="383"/>
      <c r="L4" s="383"/>
      <c r="M4" s="383"/>
      <c r="N4" s="383"/>
      <c r="O4" s="383"/>
      <c r="P4" s="384"/>
      <c r="Q4" s="385"/>
      <c r="R4" s="386"/>
    </row>
    <row r="5" spans="1:18" ht="34.15" customHeight="1">
      <c r="A5" s="19" t="s">
        <v>12</v>
      </c>
      <c r="B5" s="19" t="s">
        <v>13</v>
      </c>
      <c r="C5" s="105" t="s">
        <v>1366</v>
      </c>
      <c r="D5" s="105" t="s">
        <v>1367</v>
      </c>
      <c r="E5" s="105" t="s">
        <v>1368</v>
      </c>
      <c r="F5" s="105" t="s">
        <v>1369</v>
      </c>
      <c r="G5" s="105" t="s">
        <v>1370</v>
      </c>
      <c r="H5" s="105" t="s">
        <v>1371</v>
      </c>
      <c r="I5" s="105" t="s">
        <v>1372</v>
      </c>
      <c r="J5" s="105" t="s">
        <v>1373</v>
      </c>
      <c r="K5" s="105" t="s">
        <v>1374</v>
      </c>
      <c r="L5" s="105" t="s">
        <v>1375</v>
      </c>
      <c r="M5" s="105" t="s">
        <v>1376</v>
      </c>
      <c r="N5" s="105" t="s">
        <v>1377</v>
      </c>
      <c r="O5" s="105" t="s">
        <v>1378</v>
      </c>
      <c r="P5" s="105" t="s">
        <v>1379</v>
      </c>
      <c r="Q5" s="102" t="s">
        <v>14</v>
      </c>
      <c r="R5" s="20" t="s">
        <v>15</v>
      </c>
    </row>
    <row r="6" spans="1:18" s="24" customFormat="1" ht="20.100000000000001" customHeight="1">
      <c r="A6" s="21">
        <v>101</v>
      </c>
      <c r="B6" s="22" t="s">
        <v>1380</v>
      </c>
      <c r="C6" s="106">
        <f t="shared" ref="C6:C22" si="0">SUM(D6:P6)</f>
        <v>987197</v>
      </c>
      <c r="D6" s="107">
        <f>SUM(D7:D22)</f>
        <v>114377</v>
      </c>
      <c r="E6" s="107">
        <f t="shared" ref="E6:P6" si="1">SUM(E7:E22)</f>
        <v>6353</v>
      </c>
      <c r="F6" s="107">
        <f t="shared" si="1"/>
        <v>9535</v>
      </c>
      <c r="G6" s="107">
        <f t="shared" si="1"/>
        <v>29000</v>
      </c>
      <c r="H6" s="270">
        <f t="shared" si="1"/>
        <v>66500</v>
      </c>
      <c r="I6" s="107">
        <f t="shared" si="1"/>
        <v>90000</v>
      </c>
      <c r="J6" s="107">
        <f t="shared" si="1"/>
        <v>55000</v>
      </c>
      <c r="K6" s="107">
        <f t="shared" si="1"/>
        <v>54500</v>
      </c>
      <c r="L6" s="107">
        <f t="shared" si="1"/>
        <v>43100</v>
      </c>
      <c r="M6" s="107">
        <f t="shared" si="1"/>
        <v>310460</v>
      </c>
      <c r="N6" s="107">
        <f t="shared" si="1"/>
        <v>172400</v>
      </c>
      <c r="O6" s="107">
        <f t="shared" si="1"/>
        <v>6050</v>
      </c>
      <c r="P6" s="107">
        <f t="shared" si="1"/>
        <v>29922</v>
      </c>
      <c r="Q6" s="103">
        <f t="shared" ref="Q6:R6" si="2">SUM(Q7:Q22)</f>
        <v>0</v>
      </c>
      <c r="R6" s="23">
        <f t="shared" si="2"/>
        <v>0</v>
      </c>
    </row>
    <row r="7" spans="1:18" ht="20.100000000000001" customHeight="1">
      <c r="A7" s="25">
        <v>10101</v>
      </c>
      <c r="B7" s="26" t="s">
        <v>16</v>
      </c>
      <c r="C7" s="108">
        <f t="shared" si="0"/>
        <v>587033.19999999995</v>
      </c>
      <c r="D7" s="109">
        <v>54180</v>
      </c>
      <c r="E7" s="109">
        <v>3748</v>
      </c>
      <c r="F7" s="108">
        <v>4900</v>
      </c>
      <c r="G7" s="108">
        <v>15450</v>
      </c>
      <c r="H7" s="271">
        <v>39850</v>
      </c>
      <c r="I7" s="108">
        <v>52008</v>
      </c>
      <c r="J7" s="108">
        <v>23000</v>
      </c>
      <c r="K7" s="108">
        <v>29160</v>
      </c>
      <c r="L7" s="108">
        <v>36902.199999999997</v>
      </c>
      <c r="M7" s="108">
        <v>190960</v>
      </c>
      <c r="N7" s="108">
        <v>108900</v>
      </c>
      <c r="O7" s="108">
        <v>4545</v>
      </c>
      <c r="P7" s="108">
        <v>23430</v>
      </c>
      <c r="Q7" s="104"/>
      <c r="R7" s="27"/>
    </row>
    <row r="8" spans="1:18" ht="20.100000000000001" customHeight="1">
      <c r="A8" s="25">
        <v>10104</v>
      </c>
      <c r="B8" s="26" t="s">
        <v>17</v>
      </c>
      <c r="C8" s="108">
        <f t="shared" si="0"/>
        <v>120312</v>
      </c>
      <c r="D8" s="109">
        <v>5718</v>
      </c>
      <c r="E8" s="109">
        <v>1080</v>
      </c>
      <c r="F8" s="108">
        <v>1679</v>
      </c>
      <c r="G8" s="108">
        <v>8000</v>
      </c>
      <c r="H8" s="271">
        <v>8200</v>
      </c>
      <c r="I8" s="108">
        <v>6600</v>
      </c>
      <c r="J8" s="108">
        <v>12645</v>
      </c>
      <c r="K8" s="108">
        <v>4600</v>
      </c>
      <c r="L8" s="108">
        <v>300</v>
      </c>
      <c r="M8" s="108">
        <v>40000</v>
      </c>
      <c r="N8" s="108">
        <v>25000</v>
      </c>
      <c r="O8" s="108">
        <v>700</v>
      </c>
      <c r="P8" s="108">
        <v>5790</v>
      </c>
      <c r="Q8" s="104"/>
      <c r="R8" s="27"/>
    </row>
    <row r="9" spans="1:18" ht="20.100000000000001" customHeight="1">
      <c r="A9" s="25">
        <v>10105</v>
      </c>
      <c r="B9" s="26" t="s">
        <v>18</v>
      </c>
      <c r="C9" s="110">
        <f t="shared" si="0"/>
        <v>-1000</v>
      </c>
      <c r="D9" s="111">
        <v>-1000</v>
      </c>
      <c r="E9" s="109"/>
      <c r="F9" s="108"/>
      <c r="G9" s="108"/>
      <c r="H9" s="271"/>
      <c r="I9" s="108"/>
      <c r="J9" s="108"/>
      <c r="K9" s="108"/>
      <c r="L9" s="108"/>
      <c r="M9" s="108"/>
      <c r="N9" s="108"/>
      <c r="O9" s="108"/>
      <c r="P9" s="108"/>
      <c r="Q9" s="104"/>
      <c r="R9" s="27"/>
    </row>
    <row r="10" spans="1:18" ht="20.100000000000001" customHeight="1">
      <c r="A10" s="25">
        <v>10106</v>
      </c>
      <c r="B10" s="26" t="s">
        <v>19</v>
      </c>
      <c r="C10" s="32">
        <f t="shared" si="0"/>
        <v>104615</v>
      </c>
      <c r="D10" s="33">
        <v>5284</v>
      </c>
      <c r="E10" s="33">
        <v>382</v>
      </c>
      <c r="F10" s="32">
        <v>1000</v>
      </c>
      <c r="G10" s="32">
        <v>4000</v>
      </c>
      <c r="H10" s="272">
        <v>10000</v>
      </c>
      <c r="I10" s="32">
        <v>9800</v>
      </c>
      <c r="J10" s="32">
        <v>15800</v>
      </c>
      <c r="K10" s="32">
        <v>2500</v>
      </c>
      <c r="L10" s="32">
        <v>664</v>
      </c>
      <c r="M10" s="32">
        <v>41000</v>
      </c>
      <c r="N10" s="32">
        <v>13500</v>
      </c>
      <c r="O10" s="32">
        <v>5</v>
      </c>
      <c r="P10" s="32">
        <v>680</v>
      </c>
      <c r="Q10" s="27"/>
      <c r="R10" s="27"/>
    </row>
    <row r="11" spans="1:18" ht="20.100000000000001" customHeight="1">
      <c r="A11" s="25">
        <v>10107</v>
      </c>
      <c r="B11" s="26" t="s">
        <v>20</v>
      </c>
      <c r="C11" s="32">
        <f t="shared" si="0"/>
        <v>27582</v>
      </c>
      <c r="D11" s="33">
        <v>11660</v>
      </c>
      <c r="E11" s="33">
        <v>355</v>
      </c>
      <c r="F11" s="32"/>
      <c r="G11" s="32"/>
      <c r="H11" s="272">
        <v>170</v>
      </c>
      <c r="I11" s="32">
        <v>2</v>
      </c>
      <c r="J11" s="32">
        <v>105</v>
      </c>
      <c r="K11" s="32">
        <v>14100</v>
      </c>
      <c r="L11" s="32">
        <v>1190</v>
      </c>
      <c r="M11" s="32"/>
      <c r="N11" s="32"/>
      <c r="O11" s="32"/>
      <c r="P11" s="32"/>
      <c r="Q11" s="27"/>
      <c r="R11" s="27"/>
    </row>
    <row r="12" spans="1:18" ht="20.100000000000001" customHeight="1">
      <c r="A12" s="25">
        <v>10109</v>
      </c>
      <c r="B12" s="26" t="s">
        <v>21</v>
      </c>
      <c r="C12" s="32">
        <f t="shared" si="0"/>
        <v>68678</v>
      </c>
      <c r="D12" s="33">
        <v>13512</v>
      </c>
      <c r="E12" s="33">
        <v>280</v>
      </c>
      <c r="F12" s="32">
        <v>245</v>
      </c>
      <c r="G12" s="32">
        <v>950</v>
      </c>
      <c r="H12" s="272">
        <v>4400</v>
      </c>
      <c r="I12" s="32">
        <v>6500</v>
      </c>
      <c r="J12" s="32">
        <v>2435</v>
      </c>
      <c r="K12" s="32">
        <v>1200</v>
      </c>
      <c r="L12" s="32">
        <v>3640</v>
      </c>
      <c r="M12" s="32">
        <v>25000</v>
      </c>
      <c r="N12" s="32">
        <v>10000</v>
      </c>
      <c r="O12" s="32">
        <v>500</v>
      </c>
      <c r="P12" s="32">
        <v>16</v>
      </c>
      <c r="Q12" s="27"/>
      <c r="R12" s="27"/>
    </row>
    <row r="13" spans="1:18" ht="20.100000000000001" customHeight="1">
      <c r="A13" s="25">
        <v>10110</v>
      </c>
      <c r="B13" s="26" t="s">
        <v>22</v>
      </c>
      <c r="C13" s="32">
        <f t="shared" si="0"/>
        <v>0</v>
      </c>
      <c r="D13" s="33">
        <v>0</v>
      </c>
      <c r="E13" s="33"/>
      <c r="F13" s="32"/>
      <c r="G13" s="32"/>
      <c r="H13" s="272"/>
      <c r="I13" s="32"/>
      <c r="J13" s="32"/>
      <c r="K13" s="32"/>
      <c r="L13" s="32"/>
      <c r="M13" s="32"/>
      <c r="N13" s="32"/>
      <c r="O13" s="32"/>
      <c r="P13" s="32"/>
      <c r="Q13" s="27"/>
      <c r="R13" s="27"/>
    </row>
    <row r="14" spans="1:18" ht="20.100000000000001" customHeight="1">
      <c r="A14" s="25">
        <v>10111</v>
      </c>
      <c r="B14" s="26" t="s">
        <v>23</v>
      </c>
      <c r="C14" s="32">
        <f t="shared" si="0"/>
        <v>24269</v>
      </c>
      <c r="D14" s="33">
        <v>4455</v>
      </c>
      <c r="E14" s="33">
        <v>160</v>
      </c>
      <c r="F14" s="32">
        <v>85</v>
      </c>
      <c r="G14" s="32">
        <v>600</v>
      </c>
      <c r="H14" s="272">
        <v>1600</v>
      </c>
      <c r="I14" s="32">
        <v>1300</v>
      </c>
      <c r="J14" s="32">
        <v>458</v>
      </c>
      <c r="K14" s="32">
        <v>1200</v>
      </c>
      <c r="L14" s="32">
        <v>305</v>
      </c>
      <c r="M14" s="32">
        <v>12000</v>
      </c>
      <c r="N14" s="32">
        <v>2000</v>
      </c>
      <c r="O14" s="32">
        <v>100</v>
      </c>
      <c r="P14" s="32">
        <v>6</v>
      </c>
      <c r="Q14" s="27"/>
      <c r="R14" s="27"/>
    </row>
    <row r="15" spans="1:18" ht="20.100000000000001" customHeight="1">
      <c r="A15" s="25">
        <v>10112</v>
      </c>
      <c r="B15" s="26" t="s">
        <v>24</v>
      </c>
      <c r="C15" s="32">
        <f t="shared" si="0"/>
        <v>3836.8</v>
      </c>
      <c r="D15" s="33">
        <v>373</v>
      </c>
      <c r="E15" s="33">
        <v>10</v>
      </c>
      <c r="F15" s="32"/>
      <c r="G15" s="32"/>
      <c r="H15" s="272">
        <v>450</v>
      </c>
      <c r="I15" s="32">
        <v>580</v>
      </c>
      <c r="J15" s="32">
        <v>22</v>
      </c>
      <c r="K15" s="32">
        <v>400</v>
      </c>
      <c r="L15" s="32">
        <v>1.8</v>
      </c>
      <c r="M15" s="32"/>
      <c r="N15" s="32">
        <v>2000</v>
      </c>
      <c r="O15" s="32"/>
      <c r="P15" s="32"/>
      <c r="Q15" s="27"/>
      <c r="R15" s="27"/>
    </row>
    <row r="16" spans="1:18" ht="20.100000000000001" customHeight="1">
      <c r="A16" s="25">
        <v>10113</v>
      </c>
      <c r="B16" s="26" t="s">
        <v>25</v>
      </c>
      <c r="C16" s="32">
        <f t="shared" si="0"/>
        <v>17299</v>
      </c>
      <c r="D16" s="33">
        <v>5259</v>
      </c>
      <c r="E16" s="33"/>
      <c r="F16" s="32"/>
      <c r="G16" s="32"/>
      <c r="H16" s="272">
        <v>850</v>
      </c>
      <c r="I16" s="32">
        <v>4600</v>
      </c>
      <c r="J16" s="32">
        <v>390</v>
      </c>
      <c r="K16" s="32"/>
      <c r="L16" s="32"/>
      <c r="M16" s="32">
        <v>1000</v>
      </c>
      <c r="N16" s="32">
        <v>5000</v>
      </c>
      <c r="O16" s="32">
        <v>200</v>
      </c>
      <c r="P16" s="32"/>
      <c r="Q16" s="27"/>
      <c r="R16" s="27"/>
    </row>
    <row r="17" spans="1:18" ht="20.100000000000001" customHeight="1">
      <c r="A17" s="25">
        <v>10114</v>
      </c>
      <c r="B17" s="26" t="s">
        <v>26</v>
      </c>
      <c r="C17" s="32">
        <f t="shared" si="0"/>
        <v>12000</v>
      </c>
      <c r="D17" s="33">
        <v>12000</v>
      </c>
      <c r="E17" s="33"/>
      <c r="F17" s="32"/>
      <c r="G17" s="32"/>
      <c r="H17" s="272"/>
      <c r="I17" s="32"/>
      <c r="J17" s="32"/>
      <c r="K17" s="32"/>
      <c r="L17" s="32"/>
      <c r="M17" s="32"/>
      <c r="N17" s="32"/>
      <c r="O17" s="32"/>
      <c r="P17" s="32"/>
      <c r="Q17" s="27"/>
      <c r="R17" s="27"/>
    </row>
    <row r="18" spans="1:18" ht="20.100000000000001" customHeight="1">
      <c r="A18" s="25">
        <v>10118</v>
      </c>
      <c r="B18" s="26" t="s">
        <v>27</v>
      </c>
      <c r="C18" s="32">
        <f t="shared" si="0"/>
        <v>3313</v>
      </c>
      <c r="D18" s="33">
        <v>540</v>
      </c>
      <c r="E18" s="33">
        <v>129</v>
      </c>
      <c r="F18" s="32">
        <v>1604</v>
      </c>
      <c r="G18" s="32"/>
      <c r="H18" s="272"/>
      <c r="I18" s="32"/>
      <c r="J18" s="32">
        <v>3</v>
      </c>
      <c r="K18" s="32">
        <v>1000</v>
      </c>
      <c r="L18" s="32">
        <v>37</v>
      </c>
      <c r="M18" s="32"/>
      <c r="N18" s="32"/>
      <c r="O18" s="32"/>
      <c r="P18" s="32"/>
      <c r="Q18" s="27"/>
      <c r="R18" s="27"/>
    </row>
    <row r="19" spans="1:18" ht="20.100000000000001" customHeight="1">
      <c r="A19" s="25">
        <v>10119</v>
      </c>
      <c r="B19" s="26" t="s">
        <v>28</v>
      </c>
      <c r="C19" s="32">
        <f t="shared" si="0"/>
        <v>18914</v>
      </c>
      <c r="D19" s="33">
        <v>2396</v>
      </c>
      <c r="E19" s="33">
        <v>206</v>
      </c>
      <c r="F19" s="32">
        <v>21</v>
      </c>
      <c r="G19" s="32"/>
      <c r="H19" s="272">
        <v>800</v>
      </c>
      <c r="I19" s="32">
        <v>8590</v>
      </c>
      <c r="J19" s="32">
        <v>42</v>
      </c>
      <c r="K19" s="32">
        <v>300</v>
      </c>
      <c r="L19" s="32">
        <v>59</v>
      </c>
      <c r="M19" s="32">
        <v>500</v>
      </c>
      <c r="N19" s="32">
        <v>6000</v>
      </c>
      <c r="O19" s="32"/>
      <c r="P19" s="32"/>
      <c r="Q19" s="27"/>
      <c r="R19" s="27"/>
    </row>
    <row r="20" spans="1:18" ht="20.100000000000001" customHeight="1">
      <c r="A20" s="25">
        <v>10120</v>
      </c>
      <c r="B20" s="26" t="s">
        <v>29</v>
      </c>
      <c r="C20" s="32">
        <f t="shared" si="0"/>
        <v>0</v>
      </c>
      <c r="D20" s="33">
        <v>0</v>
      </c>
      <c r="E20" s="33"/>
      <c r="F20" s="32"/>
      <c r="G20" s="32"/>
      <c r="H20" s="272"/>
      <c r="I20" s="32"/>
      <c r="J20" s="32"/>
      <c r="K20" s="32">
        <v>0</v>
      </c>
      <c r="L20" s="32"/>
      <c r="M20" s="32"/>
      <c r="N20" s="32"/>
      <c r="O20" s="32"/>
      <c r="P20" s="32"/>
      <c r="Q20" s="27"/>
      <c r="R20" s="27"/>
    </row>
    <row r="21" spans="1:18" ht="20.100000000000001" customHeight="1">
      <c r="A21" s="25">
        <v>10121</v>
      </c>
      <c r="B21" s="26" t="s">
        <v>30</v>
      </c>
      <c r="C21" s="32">
        <f t="shared" si="0"/>
        <v>345</v>
      </c>
      <c r="D21" s="33">
        <v>0</v>
      </c>
      <c r="E21" s="33">
        <v>3</v>
      </c>
      <c r="F21" s="32">
        <v>1</v>
      </c>
      <c r="G21" s="32"/>
      <c r="H21" s="272">
        <v>180</v>
      </c>
      <c r="I21" s="32">
        <v>20</v>
      </c>
      <c r="J21" s="32">
        <v>100</v>
      </c>
      <c r="K21" s="32">
        <v>40</v>
      </c>
      <c r="L21" s="32">
        <v>1</v>
      </c>
      <c r="M21" s="32">
        <v>0</v>
      </c>
      <c r="N21" s="32"/>
      <c r="O21" s="32"/>
      <c r="P21" s="32"/>
      <c r="Q21" s="27"/>
      <c r="R21" s="27"/>
    </row>
    <row r="22" spans="1:18" ht="19.899999999999999" customHeight="1">
      <c r="A22" s="25">
        <v>10199</v>
      </c>
      <c r="B22" s="26" t="s">
        <v>31</v>
      </c>
      <c r="C22" s="32">
        <f t="shared" si="0"/>
        <v>0</v>
      </c>
      <c r="D22" s="33">
        <v>0</v>
      </c>
      <c r="E22" s="33"/>
      <c r="F22" s="32"/>
      <c r="G22" s="32"/>
      <c r="H22" s="272"/>
      <c r="I22" s="32"/>
      <c r="J22" s="32"/>
      <c r="K22" s="32"/>
      <c r="L22" s="32"/>
      <c r="M22" s="32"/>
      <c r="N22" s="32"/>
      <c r="O22" s="32"/>
      <c r="P22" s="32"/>
      <c r="Q22" s="27"/>
      <c r="R22" s="27"/>
    </row>
    <row r="23" spans="1:18" s="24" customFormat="1" ht="19.899999999999999" customHeight="1">
      <c r="A23" s="21">
        <v>103</v>
      </c>
      <c r="B23" s="22" t="s">
        <v>1381</v>
      </c>
      <c r="C23" s="31">
        <f>SUM(C24:C31)</f>
        <v>122803</v>
      </c>
      <c r="D23" s="31">
        <f t="shared" ref="D23:R23" si="3">SUM(D24:D31)</f>
        <v>56123</v>
      </c>
      <c r="E23" s="31">
        <f t="shared" si="3"/>
        <v>8647</v>
      </c>
      <c r="F23" s="31">
        <f t="shared" si="3"/>
        <v>1465</v>
      </c>
      <c r="G23" s="31">
        <f t="shared" si="3"/>
        <v>3000</v>
      </c>
      <c r="H23" s="31">
        <f t="shared" si="3"/>
        <v>7500</v>
      </c>
      <c r="I23" s="31">
        <f t="shared" si="3"/>
        <v>15000</v>
      </c>
      <c r="J23" s="31">
        <f t="shared" si="3"/>
        <v>6000</v>
      </c>
      <c r="K23" s="31">
        <f t="shared" si="3"/>
        <v>8500</v>
      </c>
      <c r="L23" s="31">
        <f t="shared" si="3"/>
        <v>2900</v>
      </c>
      <c r="M23" s="31">
        <f t="shared" si="3"/>
        <v>9540</v>
      </c>
      <c r="N23" s="31">
        <f t="shared" si="3"/>
        <v>3600</v>
      </c>
      <c r="O23" s="31">
        <f t="shared" si="3"/>
        <v>450</v>
      </c>
      <c r="P23" s="31">
        <f t="shared" si="3"/>
        <v>78</v>
      </c>
      <c r="Q23" s="31">
        <f t="shared" si="3"/>
        <v>0</v>
      </c>
      <c r="R23" s="31">
        <f t="shared" si="3"/>
        <v>0</v>
      </c>
    </row>
    <row r="24" spans="1:18" ht="19.899999999999999" customHeight="1">
      <c r="A24" s="25">
        <v>10302</v>
      </c>
      <c r="B24" s="26" t="s">
        <v>32</v>
      </c>
      <c r="C24" s="32">
        <f t="shared" ref="C24:C31" si="4">SUM(D24:P24)</f>
        <v>34305</v>
      </c>
      <c r="D24" s="33">
        <v>6000</v>
      </c>
      <c r="E24" s="33">
        <v>746</v>
      </c>
      <c r="F24" s="32">
        <v>340</v>
      </c>
      <c r="G24" s="32">
        <v>1300</v>
      </c>
      <c r="H24" s="272">
        <v>3550</v>
      </c>
      <c r="I24" s="32">
        <v>4800</v>
      </c>
      <c r="J24" s="32">
        <v>1900</v>
      </c>
      <c r="K24" s="32">
        <v>2000</v>
      </c>
      <c r="L24" s="32">
        <v>1900</v>
      </c>
      <c r="M24" s="32">
        <v>9000</v>
      </c>
      <c r="N24" s="32">
        <v>2463</v>
      </c>
      <c r="O24" s="32">
        <v>300</v>
      </c>
      <c r="P24" s="32">
        <v>6</v>
      </c>
      <c r="Q24" s="27"/>
      <c r="R24" s="27"/>
    </row>
    <row r="25" spans="1:18" ht="19.899999999999999" customHeight="1">
      <c r="A25" s="25">
        <v>10304</v>
      </c>
      <c r="B25" s="26" t="s">
        <v>33</v>
      </c>
      <c r="C25" s="32">
        <f t="shared" si="4"/>
        <v>25584</v>
      </c>
      <c r="D25" s="33">
        <v>18000</v>
      </c>
      <c r="E25" s="33">
        <v>550</v>
      </c>
      <c r="F25" s="32">
        <v>322</v>
      </c>
      <c r="G25" s="32">
        <v>310</v>
      </c>
      <c r="H25" s="272">
        <v>550</v>
      </c>
      <c r="I25" s="32">
        <v>3900</v>
      </c>
      <c r="J25" s="32">
        <v>700</v>
      </c>
      <c r="K25" s="32">
        <v>1000</v>
      </c>
      <c r="L25" s="32">
        <v>200</v>
      </c>
      <c r="M25" s="32">
        <v>15</v>
      </c>
      <c r="N25" s="32">
        <v>37</v>
      </c>
      <c r="O25" s="32"/>
      <c r="P25" s="32"/>
      <c r="Q25" s="27"/>
      <c r="R25" s="27"/>
    </row>
    <row r="26" spans="1:18" ht="19.899999999999999" customHeight="1">
      <c r="A26" s="25">
        <v>10305</v>
      </c>
      <c r="B26" s="26" t="s">
        <v>34</v>
      </c>
      <c r="C26" s="32">
        <f t="shared" si="4"/>
        <v>38148</v>
      </c>
      <c r="D26" s="33">
        <v>24323</v>
      </c>
      <c r="E26" s="33">
        <v>580</v>
      </c>
      <c r="F26" s="32">
        <v>300</v>
      </c>
      <c r="G26" s="32">
        <v>400</v>
      </c>
      <c r="H26" s="272">
        <v>2400</v>
      </c>
      <c r="I26" s="32">
        <v>3800</v>
      </c>
      <c r="J26" s="32">
        <v>1700</v>
      </c>
      <c r="K26" s="32">
        <v>4000</v>
      </c>
      <c r="L26" s="32">
        <v>300</v>
      </c>
      <c r="M26" s="32">
        <v>25</v>
      </c>
      <c r="N26" s="32">
        <v>300</v>
      </c>
      <c r="O26" s="32">
        <v>20</v>
      </c>
      <c r="P26" s="32"/>
      <c r="Q26" s="27"/>
      <c r="R26" s="27"/>
    </row>
    <row r="27" spans="1:18" ht="19.899999999999999" customHeight="1">
      <c r="A27" s="25">
        <v>10306</v>
      </c>
      <c r="B27" s="26" t="s">
        <v>35</v>
      </c>
      <c r="C27" s="32">
        <f t="shared" si="4"/>
        <v>0</v>
      </c>
      <c r="D27" s="33">
        <v>0</v>
      </c>
      <c r="E27" s="33"/>
      <c r="F27" s="32"/>
      <c r="G27" s="32"/>
      <c r="H27" s="272"/>
      <c r="I27" s="32"/>
      <c r="J27" s="32"/>
      <c r="K27" s="32"/>
      <c r="L27" s="32"/>
      <c r="M27" s="32"/>
      <c r="N27" s="32"/>
      <c r="O27" s="32"/>
      <c r="P27" s="32"/>
      <c r="Q27" s="27"/>
      <c r="R27" s="27"/>
    </row>
    <row r="28" spans="1:18" ht="19.899999999999999" customHeight="1">
      <c r="A28" s="25">
        <v>10307</v>
      </c>
      <c r="B28" s="26" t="s">
        <v>36</v>
      </c>
      <c r="C28" s="32">
        <f t="shared" si="4"/>
        <v>14370</v>
      </c>
      <c r="D28" s="33">
        <v>5000</v>
      </c>
      <c r="E28" s="33">
        <v>450</v>
      </c>
      <c r="F28" s="32">
        <v>320</v>
      </c>
      <c r="G28" s="32">
        <v>990</v>
      </c>
      <c r="H28" s="272">
        <v>1000</v>
      </c>
      <c r="I28" s="32">
        <v>2500</v>
      </c>
      <c r="J28" s="32">
        <v>1700</v>
      </c>
      <c r="K28" s="32">
        <v>500</v>
      </c>
      <c r="L28" s="32">
        <v>450</v>
      </c>
      <c r="M28" s="32">
        <v>500</v>
      </c>
      <c r="N28" s="32">
        <v>800</v>
      </c>
      <c r="O28" s="32">
        <v>90</v>
      </c>
      <c r="P28" s="32">
        <v>70</v>
      </c>
      <c r="Q28" s="27"/>
      <c r="R28" s="27"/>
    </row>
    <row r="29" spans="1:18" ht="19.899999999999999" customHeight="1">
      <c r="A29" s="25">
        <v>10308</v>
      </c>
      <c r="B29" s="26" t="s">
        <v>37</v>
      </c>
      <c r="C29" s="32">
        <f t="shared" si="4"/>
        <v>0</v>
      </c>
      <c r="D29" s="33">
        <v>0</v>
      </c>
      <c r="E29" s="33"/>
      <c r="F29" s="32"/>
      <c r="G29" s="32"/>
      <c r="H29" s="272"/>
      <c r="I29" s="32"/>
      <c r="J29" s="32"/>
      <c r="K29" s="32"/>
      <c r="L29" s="32"/>
      <c r="M29" s="32"/>
      <c r="N29" s="32"/>
      <c r="O29" s="32"/>
      <c r="P29" s="32"/>
      <c r="Q29" s="27"/>
      <c r="R29" s="27"/>
    </row>
    <row r="30" spans="1:18" s="29" customFormat="1" ht="19.899999999999999" customHeight="1">
      <c r="A30" s="25">
        <v>10309</v>
      </c>
      <c r="B30" s="26" t="s">
        <v>38</v>
      </c>
      <c r="C30" s="32">
        <f t="shared" si="4"/>
        <v>2237</v>
      </c>
      <c r="D30" s="33">
        <v>2000</v>
      </c>
      <c r="E30" s="33">
        <v>15</v>
      </c>
      <c r="F30" s="32">
        <v>180</v>
      </c>
      <c r="G30" s="32"/>
      <c r="H30" s="272"/>
      <c r="I30" s="32"/>
      <c r="J30" s="32"/>
      <c r="K30" s="32"/>
      <c r="L30" s="32"/>
      <c r="M30" s="32"/>
      <c r="N30" s="32"/>
      <c r="O30" s="32">
        <v>40</v>
      </c>
      <c r="P30" s="32">
        <v>2</v>
      </c>
      <c r="Q30" s="28"/>
      <c r="R30" s="28"/>
    </row>
    <row r="31" spans="1:18" s="29" customFormat="1" ht="19.899999999999999" customHeight="1">
      <c r="A31" s="25">
        <v>10399</v>
      </c>
      <c r="B31" s="26" t="s">
        <v>39</v>
      </c>
      <c r="C31" s="32">
        <f t="shared" si="4"/>
        <v>8159</v>
      </c>
      <c r="D31" s="33">
        <v>800</v>
      </c>
      <c r="E31" s="33">
        <v>6306</v>
      </c>
      <c r="F31" s="32">
        <v>3</v>
      </c>
      <c r="G31" s="32"/>
      <c r="H31" s="272"/>
      <c r="I31" s="32"/>
      <c r="J31" s="32"/>
      <c r="K31" s="32">
        <v>1000</v>
      </c>
      <c r="L31" s="32">
        <v>50</v>
      </c>
      <c r="M31" s="32"/>
      <c r="N31" s="32"/>
      <c r="O31" s="32"/>
      <c r="P31" s="32"/>
      <c r="Q31" s="28"/>
      <c r="R31" s="28"/>
    </row>
    <row r="32" spans="1:18" s="29" customFormat="1" ht="19.899999999999999" customHeight="1">
      <c r="A32" s="25"/>
      <c r="B32" s="26" t="s">
        <v>0</v>
      </c>
      <c r="C32" s="32"/>
      <c r="D32" s="32"/>
      <c r="E32" s="32"/>
      <c r="F32" s="32"/>
      <c r="G32" s="32"/>
      <c r="H32" s="32"/>
      <c r="I32" s="32"/>
      <c r="J32" s="32"/>
      <c r="K32" s="32"/>
      <c r="L32" s="32"/>
      <c r="M32" s="32"/>
      <c r="N32" s="32"/>
      <c r="O32" s="32"/>
      <c r="P32" s="32"/>
      <c r="Q32" s="28"/>
      <c r="R32" s="28"/>
    </row>
    <row r="33" spans="1:18" s="24" customFormat="1" ht="19.899999999999999" customHeight="1">
      <c r="A33" s="379" t="s">
        <v>1073</v>
      </c>
      <c r="B33" s="380"/>
      <c r="C33" s="31">
        <f>SUM(D33:P33)</f>
        <v>1110000</v>
      </c>
      <c r="D33" s="34">
        <f t="shared" ref="D33:P33" si="5">SUM(D6,D23)</f>
        <v>170500</v>
      </c>
      <c r="E33" s="34">
        <f t="shared" si="5"/>
        <v>15000</v>
      </c>
      <c r="F33" s="34">
        <f t="shared" si="5"/>
        <v>11000</v>
      </c>
      <c r="G33" s="34">
        <f t="shared" si="5"/>
        <v>32000</v>
      </c>
      <c r="H33" s="34">
        <f t="shared" si="5"/>
        <v>74000</v>
      </c>
      <c r="I33" s="34">
        <f t="shared" si="5"/>
        <v>105000</v>
      </c>
      <c r="J33" s="34">
        <f t="shared" si="5"/>
        <v>61000</v>
      </c>
      <c r="K33" s="34">
        <f t="shared" si="5"/>
        <v>63000</v>
      </c>
      <c r="L33" s="34">
        <f t="shared" si="5"/>
        <v>46000</v>
      </c>
      <c r="M33" s="34">
        <f t="shared" si="5"/>
        <v>320000</v>
      </c>
      <c r="N33" s="34">
        <f t="shared" si="5"/>
        <v>176000</v>
      </c>
      <c r="O33" s="34">
        <f t="shared" si="5"/>
        <v>6500</v>
      </c>
      <c r="P33" s="34">
        <f t="shared" si="5"/>
        <v>30000</v>
      </c>
      <c r="Q33" s="23"/>
      <c r="R33" s="23"/>
    </row>
  </sheetData>
  <mergeCells count="6">
    <mergeCell ref="A4:B4"/>
    <mergeCell ref="A33:B33"/>
    <mergeCell ref="A2:R2"/>
    <mergeCell ref="C4:P4"/>
    <mergeCell ref="Q4:R4"/>
    <mergeCell ref="O3:P3"/>
  </mergeCells>
  <phoneticPr fontId="22" type="noConversion"/>
  <printOptions horizontalCentered="1"/>
  <pageMargins left="0" right="0" top="0.19685039370078741" bottom="7.874015748031496E-2" header="0" footer="0"/>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6"/>
  <sheetViews>
    <sheetView tabSelected="1" workbookViewId="0">
      <pane xSplit="3" ySplit="1" topLeftCell="D242" activePane="bottomRight" state="frozen"/>
      <selection activeCell="D17" sqref="D17"/>
      <selection pane="topRight" activeCell="D17" sqref="D17"/>
      <selection pane="bottomLeft" activeCell="D17" sqref="D17"/>
      <selection pane="bottomRight" activeCell="B1291" sqref="B1291"/>
    </sheetView>
  </sheetViews>
  <sheetFormatPr defaultColWidth="9" defaultRowHeight="13.5"/>
  <cols>
    <col min="1" max="1" width="8.75" style="37" customWidth="1"/>
    <col min="2" max="2" width="35.125" style="36" customWidth="1"/>
    <col min="3" max="3" width="12.75" style="36" bestFit="1" customWidth="1"/>
    <col min="4" max="4" width="13.25" style="36" customWidth="1"/>
    <col min="5" max="5" width="14.875" style="36" customWidth="1"/>
    <col min="6" max="16384" width="9" style="36"/>
  </cols>
  <sheetData>
    <row r="1" spans="1:5" ht="14.25">
      <c r="A1" s="35" t="s">
        <v>41</v>
      </c>
    </row>
    <row r="2" spans="1:5" s="275" customFormat="1" ht="22.5">
      <c r="A2" s="389" t="s">
        <v>2142</v>
      </c>
      <c r="B2" s="389"/>
      <c r="C2" s="389"/>
      <c r="D2" s="389"/>
      <c r="E2" s="389"/>
    </row>
    <row r="3" spans="1:5">
      <c r="D3" s="390" t="s">
        <v>2143</v>
      </c>
      <c r="E3" s="390"/>
    </row>
    <row r="4" spans="1:5" ht="22.9" customHeight="1">
      <c r="A4" s="388" t="s">
        <v>10</v>
      </c>
      <c r="B4" s="388"/>
      <c r="C4" s="121" t="s">
        <v>2139</v>
      </c>
      <c r="D4" s="120" t="s">
        <v>2140</v>
      </c>
      <c r="E4" s="391" t="s">
        <v>2152</v>
      </c>
    </row>
    <row r="5" spans="1:5" ht="37.9" customHeight="1">
      <c r="A5" s="112" t="s">
        <v>12</v>
      </c>
      <c r="B5" s="267" t="s">
        <v>13</v>
      </c>
      <c r="C5" s="122" t="s">
        <v>2141</v>
      </c>
      <c r="D5" s="268" t="s">
        <v>2141</v>
      </c>
      <c r="E5" s="391"/>
    </row>
    <row r="6" spans="1:5">
      <c r="A6" s="116">
        <v>201</v>
      </c>
      <c r="B6" s="94" t="s">
        <v>1382</v>
      </c>
      <c r="C6" s="94">
        <v>713709.94000000018</v>
      </c>
      <c r="D6" s="94">
        <v>705552.91</v>
      </c>
      <c r="E6" s="94">
        <f>D6-C6</f>
        <v>-8157.0300000001444</v>
      </c>
    </row>
    <row r="7" spans="1:5">
      <c r="A7" s="116">
        <v>20101</v>
      </c>
      <c r="B7" s="113" t="s">
        <v>42</v>
      </c>
      <c r="C7" s="94">
        <v>6119.1200000000008</v>
      </c>
      <c r="D7" s="94">
        <v>7462.8000000000011</v>
      </c>
      <c r="E7" s="94">
        <f t="shared" ref="E7:E70" si="0">D7-C7</f>
        <v>1343.6800000000003</v>
      </c>
    </row>
    <row r="8" spans="1:5">
      <c r="A8" s="116">
        <v>2010101</v>
      </c>
      <c r="B8" s="113" t="s">
        <v>43</v>
      </c>
      <c r="C8" s="94">
        <v>4995.26</v>
      </c>
      <c r="D8" s="94">
        <v>5500.7500000000009</v>
      </c>
      <c r="E8" s="94">
        <f t="shared" si="0"/>
        <v>505.49000000000069</v>
      </c>
    </row>
    <row r="9" spans="1:5">
      <c r="A9" s="116">
        <v>2010102</v>
      </c>
      <c r="B9" s="113" t="s">
        <v>44</v>
      </c>
      <c r="C9" s="94">
        <v>226.75</v>
      </c>
      <c r="D9" s="94">
        <v>726.55</v>
      </c>
      <c r="E9" s="94">
        <f t="shared" si="0"/>
        <v>499.79999999999995</v>
      </c>
    </row>
    <row r="10" spans="1:5">
      <c r="A10" s="116">
        <v>2010103</v>
      </c>
      <c r="B10" s="113" t="s">
        <v>45</v>
      </c>
      <c r="C10" s="94">
        <v>0</v>
      </c>
      <c r="D10" s="94">
        <v>70</v>
      </c>
      <c r="E10" s="94">
        <f t="shared" si="0"/>
        <v>70</v>
      </c>
    </row>
    <row r="11" spans="1:5">
      <c r="A11" s="116">
        <v>2010104</v>
      </c>
      <c r="B11" s="113" t="s">
        <v>46</v>
      </c>
      <c r="C11" s="94">
        <v>115.82</v>
      </c>
      <c r="D11" s="94">
        <v>92.789999999999992</v>
      </c>
      <c r="E11" s="94">
        <f t="shared" si="0"/>
        <v>-23.03</v>
      </c>
    </row>
    <row r="12" spans="1:5">
      <c r="A12" s="116">
        <v>2010105</v>
      </c>
      <c r="B12" s="113" t="s">
        <v>47</v>
      </c>
      <c r="C12" s="94">
        <v>57.8</v>
      </c>
      <c r="D12" s="94">
        <v>33</v>
      </c>
      <c r="E12" s="94">
        <f t="shared" si="0"/>
        <v>-24.799999999999997</v>
      </c>
    </row>
    <row r="13" spans="1:5">
      <c r="A13" s="116">
        <v>2010106</v>
      </c>
      <c r="B13" s="94" t="s">
        <v>48</v>
      </c>
      <c r="C13" s="94">
        <v>21.5</v>
      </c>
      <c r="D13" s="94">
        <v>240</v>
      </c>
      <c r="E13" s="94">
        <f t="shared" si="0"/>
        <v>218.5</v>
      </c>
    </row>
    <row r="14" spans="1:5">
      <c r="A14" s="116">
        <v>2010107</v>
      </c>
      <c r="B14" s="94" t="s">
        <v>49</v>
      </c>
      <c r="C14" s="94">
        <v>52.9</v>
      </c>
      <c r="D14" s="94">
        <v>248.13</v>
      </c>
      <c r="E14" s="94">
        <f t="shared" si="0"/>
        <v>195.23</v>
      </c>
    </row>
    <row r="15" spans="1:5">
      <c r="A15" s="116">
        <v>2010108</v>
      </c>
      <c r="B15" s="94" t="s">
        <v>50</v>
      </c>
      <c r="C15" s="94">
        <v>243.57</v>
      </c>
      <c r="D15" s="94">
        <v>41</v>
      </c>
      <c r="E15" s="94">
        <f t="shared" si="0"/>
        <v>-202.57</v>
      </c>
    </row>
    <row r="16" spans="1:5">
      <c r="A16" s="116">
        <v>2010109</v>
      </c>
      <c r="B16" s="94" t="s">
        <v>51</v>
      </c>
      <c r="C16" s="94">
        <v>5</v>
      </c>
      <c r="D16" s="94">
        <v>5</v>
      </c>
      <c r="E16" s="94">
        <f t="shared" si="0"/>
        <v>0</v>
      </c>
    </row>
    <row r="17" spans="1:5">
      <c r="A17" s="116">
        <v>2010150</v>
      </c>
      <c r="B17" s="94" t="s">
        <v>52</v>
      </c>
      <c r="C17" s="94">
        <v>0</v>
      </c>
      <c r="D17" s="94">
        <v>0</v>
      </c>
      <c r="E17" s="94">
        <f t="shared" si="0"/>
        <v>0</v>
      </c>
    </row>
    <row r="18" spans="1:5">
      <c r="A18" s="116">
        <v>2010199</v>
      </c>
      <c r="B18" s="94" t="s">
        <v>53</v>
      </c>
      <c r="C18" s="94">
        <v>400.52000000000004</v>
      </c>
      <c r="D18" s="94">
        <v>505.58000000000004</v>
      </c>
      <c r="E18" s="94">
        <f t="shared" si="0"/>
        <v>105.06</v>
      </c>
    </row>
    <row r="19" spans="1:5">
      <c r="A19" s="116">
        <v>20102</v>
      </c>
      <c r="B19" s="113" t="s">
        <v>54</v>
      </c>
      <c r="C19" s="94">
        <v>5483.57</v>
      </c>
      <c r="D19" s="94">
        <v>6073.18</v>
      </c>
      <c r="E19" s="94">
        <f t="shared" si="0"/>
        <v>589.61000000000058</v>
      </c>
    </row>
    <row r="20" spans="1:5">
      <c r="A20" s="116">
        <v>2010201</v>
      </c>
      <c r="B20" s="113" t="s">
        <v>43</v>
      </c>
      <c r="C20" s="94">
        <v>4594.1900000000005</v>
      </c>
      <c r="D20" s="94">
        <v>4850.3</v>
      </c>
      <c r="E20" s="94">
        <f t="shared" si="0"/>
        <v>256.10999999999967</v>
      </c>
    </row>
    <row r="21" spans="1:5">
      <c r="A21" s="116">
        <v>2010202</v>
      </c>
      <c r="B21" s="113" t="s">
        <v>44</v>
      </c>
      <c r="C21" s="94">
        <v>47.6</v>
      </c>
      <c r="D21" s="94">
        <v>471.59000000000003</v>
      </c>
      <c r="E21" s="94">
        <f t="shared" si="0"/>
        <v>423.99</v>
      </c>
    </row>
    <row r="22" spans="1:5">
      <c r="A22" s="116">
        <v>2010203</v>
      </c>
      <c r="B22" s="113" t="s">
        <v>45</v>
      </c>
      <c r="C22" s="94">
        <v>33</v>
      </c>
      <c r="D22" s="94">
        <v>0</v>
      </c>
      <c r="E22" s="94">
        <f t="shared" si="0"/>
        <v>-33</v>
      </c>
    </row>
    <row r="23" spans="1:5">
      <c r="A23" s="116">
        <v>2010204</v>
      </c>
      <c r="B23" s="113" t="s">
        <v>55</v>
      </c>
      <c r="C23" s="94">
        <v>62.12</v>
      </c>
      <c r="D23" s="94">
        <v>69.06</v>
      </c>
      <c r="E23" s="94">
        <f t="shared" si="0"/>
        <v>6.9400000000000048</v>
      </c>
    </row>
    <row r="24" spans="1:5">
      <c r="A24" s="116">
        <v>2010205</v>
      </c>
      <c r="B24" s="113" t="s">
        <v>56</v>
      </c>
      <c r="C24" s="94">
        <v>214.29000000000002</v>
      </c>
      <c r="D24" s="94">
        <v>160.82</v>
      </c>
      <c r="E24" s="94">
        <f t="shared" si="0"/>
        <v>-53.470000000000027</v>
      </c>
    </row>
    <row r="25" spans="1:5">
      <c r="A25" s="116">
        <v>2010206</v>
      </c>
      <c r="B25" s="113" t="s">
        <v>57</v>
      </c>
      <c r="C25" s="94">
        <v>50.1</v>
      </c>
      <c r="D25" s="94">
        <v>61</v>
      </c>
      <c r="E25" s="94">
        <f t="shared" si="0"/>
        <v>10.899999999999999</v>
      </c>
    </row>
    <row r="26" spans="1:5">
      <c r="A26" s="116">
        <v>2010250</v>
      </c>
      <c r="B26" s="113" t="s">
        <v>52</v>
      </c>
      <c r="C26" s="94">
        <v>0</v>
      </c>
      <c r="D26" s="94">
        <v>0</v>
      </c>
      <c r="E26" s="94">
        <f t="shared" si="0"/>
        <v>0</v>
      </c>
    </row>
    <row r="27" spans="1:5">
      <c r="A27" s="116">
        <v>2010299</v>
      </c>
      <c r="B27" s="113" t="s">
        <v>58</v>
      </c>
      <c r="C27" s="94">
        <v>482.27000000000004</v>
      </c>
      <c r="D27" s="94">
        <v>460.41</v>
      </c>
      <c r="E27" s="94">
        <f t="shared" si="0"/>
        <v>-21.860000000000014</v>
      </c>
    </row>
    <row r="28" spans="1:5">
      <c r="A28" s="116">
        <v>20103</v>
      </c>
      <c r="B28" s="113" t="s">
        <v>59</v>
      </c>
      <c r="C28" s="94">
        <v>271802.05</v>
      </c>
      <c r="D28" s="94">
        <v>254844.94</v>
      </c>
      <c r="E28" s="94">
        <f t="shared" si="0"/>
        <v>-16957.109999999986</v>
      </c>
    </row>
    <row r="29" spans="1:5">
      <c r="A29" s="116">
        <v>2010301</v>
      </c>
      <c r="B29" s="113" t="s">
        <v>43</v>
      </c>
      <c r="C29" s="94">
        <v>115175.90000000001</v>
      </c>
      <c r="D29" s="94">
        <v>102861.66</v>
      </c>
      <c r="E29" s="94">
        <f t="shared" si="0"/>
        <v>-12314.240000000005</v>
      </c>
    </row>
    <row r="30" spans="1:5">
      <c r="A30" s="116">
        <v>2010302</v>
      </c>
      <c r="B30" s="113" t="s">
        <v>44</v>
      </c>
      <c r="C30" s="94">
        <v>7997.38</v>
      </c>
      <c r="D30" s="94">
        <v>10464.939999999999</v>
      </c>
      <c r="E30" s="94">
        <f t="shared" si="0"/>
        <v>2467.5599999999986</v>
      </c>
    </row>
    <row r="31" spans="1:5">
      <c r="A31" s="116">
        <v>2010303</v>
      </c>
      <c r="B31" s="113" t="s">
        <v>45</v>
      </c>
      <c r="C31" s="94">
        <v>6321.57</v>
      </c>
      <c r="D31" s="94">
        <v>8099.09</v>
      </c>
      <c r="E31" s="94">
        <f t="shared" si="0"/>
        <v>1777.5200000000004</v>
      </c>
    </row>
    <row r="32" spans="1:5">
      <c r="A32" s="116">
        <v>2010304</v>
      </c>
      <c r="B32" s="113" t="s">
        <v>60</v>
      </c>
      <c r="C32" s="94">
        <v>2.74</v>
      </c>
      <c r="D32" s="94">
        <v>0</v>
      </c>
      <c r="E32" s="94">
        <f t="shared" si="0"/>
        <v>-2.74</v>
      </c>
    </row>
    <row r="33" spans="1:5">
      <c r="A33" s="116">
        <v>2010305</v>
      </c>
      <c r="B33" s="113" t="s">
        <v>61</v>
      </c>
      <c r="C33" s="94">
        <v>0</v>
      </c>
      <c r="D33" s="94">
        <v>1.59</v>
      </c>
      <c r="E33" s="94">
        <f t="shared" si="0"/>
        <v>1.59</v>
      </c>
    </row>
    <row r="34" spans="1:5">
      <c r="A34" s="116">
        <v>2010306</v>
      </c>
      <c r="B34" s="113" t="s">
        <v>62</v>
      </c>
      <c r="C34" s="94">
        <v>14</v>
      </c>
      <c r="D34" s="94">
        <v>39.4</v>
      </c>
      <c r="E34" s="94">
        <f t="shared" si="0"/>
        <v>25.4</v>
      </c>
    </row>
    <row r="35" spans="1:5">
      <c r="A35" s="116">
        <v>2010308</v>
      </c>
      <c r="B35" s="113" t="s">
        <v>63</v>
      </c>
      <c r="C35" s="94">
        <v>3633.6000000000004</v>
      </c>
      <c r="D35" s="94">
        <v>0</v>
      </c>
      <c r="E35" s="94">
        <f t="shared" si="0"/>
        <v>-3633.6000000000004</v>
      </c>
    </row>
    <row r="36" spans="1:5">
      <c r="A36" s="116">
        <v>2010309</v>
      </c>
      <c r="B36" s="113" t="s">
        <v>64</v>
      </c>
      <c r="C36" s="94">
        <v>0</v>
      </c>
      <c r="D36" s="94">
        <v>0</v>
      </c>
      <c r="E36" s="94">
        <f t="shared" si="0"/>
        <v>0</v>
      </c>
    </row>
    <row r="37" spans="1:5">
      <c r="A37" s="116">
        <v>2010350</v>
      </c>
      <c r="B37" s="113" t="s">
        <v>52</v>
      </c>
      <c r="C37" s="94">
        <v>0</v>
      </c>
      <c r="D37" s="94">
        <v>4.68</v>
      </c>
      <c r="E37" s="94">
        <f t="shared" si="0"/>
        <v>4.68</v>
      </c>
    </row>
    <row r="38" spans="1:5">
      <c r="A38" s="116">
        <v>2010399</v>
      </c>
      <c r="B38" s="113" t="s">
        <v>65</v>
      </c>
      <c r="C38" s="94">
        <v>138656.85999999999</v>
      </c>
      <c r="D38" s="94">
        <v>133373.58000000002</v>
      </c>
      <c r="E38" s="94">
        <f t="shared" si="0"/>
        <v>-5283.2799999999697</v>
      </c>
    </row>
    <row r="39" spans="1:5">
      <c r="A39" s="116">
        <v>20104</v>
      </c>
      <c r="B39" s="113" t="s">
        <v>66</v>
      </c>
      <c r="C39" s="94">
        <v>158511.20000000001</v>
      </c>
      <c r="D39" s="94">
        <v>137404.98000000001</v>
      </c>
      <c r="E39" s="94">
        <f t="shared" si="0"/>
        <v>-21106.22</v>
      </c>
    </row>
    <row r="40" spans="1:5">
      <c r="A40" s="116">
        <v>2010401</v>
      </c>
      <c r="B40" s="113" t="s">
        <v>43</v>
      </c>
      <c r="C40" s="94">
        <v>5862.5599999999995</v>
      </c>
      <c r="D40" s="94">
        <v>4865.6399999999994</v>
      </c>
      <c r="E40" s="94">
        <f t="shared" si="0"/>
        <v>-996.92000000000007</v>
      </c>
    </row>
    <row r="41" spans="1:5">
      <c r="A41" s="116">
        <v>2010402</v>
      </c>
      <c r="B41" s="113" t="s">
        <v>44</v>
      </c>
      <c r="C41" s="94">
        <v>98.02000000000001</v>
      </c>
      <c r="D41" s="94">
        <v>891.56</v>
      </c>
      <c r="E41" s="94">
        <f t="shared" si="0"/>
        <v>793.54</v>
      </c>
    </row>
    <row r="42" spans="1:5">
      <c r="A42" s="116">
        <v>2010403</v>
      </c>
      <c r="B42" s="113" t="s">
        <v>45</v>
      </c>
      <c r="C42" s="94">
        <v>0</v>
      </c>
      <c r="D42" s="94">
        <v>0</v>
      </c>
      <c r="E42" s="94">
        <f t="shared" si="0"/>
        <v>0</v>
      </c>
    </row>
    <row r="43" spans="1:5">
      <c r="A43" s="116">
        <v>2010404</v>
      </c>
      <c r="B43" s="113" t="s">
        <v>67</v>
      </c>
      <c r="C43" s="94">
        <v>1843.55</v>
      </c>
      <c r="D43" s="94">
        <v>1946.55</v>
      </c>
      <c r="E43" s="94">
        <f t="shared" si="0"/>
        <v>103</v>
      </c>
    </row>
    <row r="44" spans="1:5">
      <c r="A44" s="116">
        <v>2010405</v>
      </c>
      <c r="B44" s="113" t="s">
        <v>68</v>
      </c>
      <c r="C44" s="94">
        <v>6</v>
      </c>
      <c r="D44" s="94">
        <v>6</v>
      </c>
      <c r="E44" s="94">
        <f t="shared" si="0"/>
        <v>0</v>
      </c>
    </row>
    <row r="45" spans="1:5">
      <c r="A45" s="116">
        <v>2010406</v>
      </c>
      <c r="B45" s="113" t="s">
        <v>69</v>
      </c>
      <c r="C45" s="94">
        <v>800</v>
      </c>
      <c r="D45" s="94">
        <v>610</v>
      </c>
      <c r="E45" s="94">
        <f t="shared" si="0"/>
        <v>-190</v>
      </c>
    </row>
    <row r="46" spans="1:5">
      <c r="A46" s="116">
        <v>2010407</v>
      </c>
      <c r="B46" s="113" t="s">
        <v>70</v>
      </c>
      <c r="C46" s="94">
        <v>0</v>
      </c>
      <c r="D46" s="94">
        <v>50</v>
      </c>
      <c r="E46" s="94">
        <f t="shared" si="0"/>
        <v>50</v>
      </c>
    </row>
    <row r="47" spans="1:5">
      <c r="A47" s="116">
        <v>2010408</v>
      </c>
      <c r="B47" s="113" t="s">
        <v>71</v>
      </c>
      <c r="C47" s="94">
        <v>3</v>
      </c>
      <c r="D47" s="94">
        <v>25</v>
      </c>
      <c r="E47" s="94">
        <f t="shared" si="0"/>
        <v>22</v>
      </c>
    </row>
    <row r="48" spans="1:5">
      <c r="A48" s="116">
        <v>2010450</v>
      </c>
      <c r="B48" s="113" t="s">
        <v>52</v>
      </c>
      <c r="C48" s="94">
        <v>0</v>
      </c>
      <c r="D48" s="94">
        <v>0</v>
      </c>
      <c r="E48" s="94">
        <f t="shared" si="0"/>
        <v>0</v>
      </c>
    </row>
    <row r="49" spans="1:5">
      <c r="A49" s="116">
        <v>2010499</v>
      </c>
      <c r="B49" s="113" t="s">
        <v>72</v>
      </c>
      <c r="C49" s="94">
        <v>149898.07</v>
      </c>
      <c r="D49" s="94">
        <v>129010.23000000001</v>
      </c>
      <c r="E49" s="94">
        <f t="shared" si="0"/>
        <v>-20887.839999999997</v>
      </c>
    </row>
    <row r="50" spans="1:5">
      <c r="A50" s="116">
        <v>20105</v>
      </c>
      <c r="B50" s="113" t="s">
        <v>73</v>
      </c>
      <c r="C50" s="94">
        <v>3838.1499999999996</v>
      </c>
      <c r="D50" s="94">
        <v>4531.6399999999994</v>
      </c>
      <c r="E50" s="94">
        <f t="shared" si="0"/>
        <v>693.48999999999978</v>
      </c>
    </row>
    <row r="51" spans="1:5">
      <c r="A51" s="116">
        <v>2010501</v>
      </c>
      <c r="B51" s="113" t="s">
        <v>43</v>
      </c>
      <c r="C51" s="94">
        <v>2702</v>
      </c>
      <c r="D51" s="94">
        <v>2937.39</v>
      </c>
      <c r="E51" s="94">
        <f t="shared" si="0"/>
        <v>235.38999999999987</v>
      </c>
    </row>
    <row r="52" spans="1:5">
      <c r="A52" s="116">
        <v>2010502</v>
      </c>
      <c r="B52" s="94" t="s">
        <v>44</v>
      </c>
      <c r="C52" s="94">
        <v>84.89</v>
      </c>
      <c r="D52" s="94">
        <v>188.75</v>
      </c>
      <c r="E52" s="94">
        <f t="shared" si="0"/>
        <v>103.86</v>
      </c>
    </row>
    <row r="53" spans="1:5">
      <c r="A53" s="116">
        <v>2010503</v>
      </c>
      <c r="B53" s="113" t="s">
        <v>45</v>
      </c>
      <c r="C53" s="94">
        <v>0</v>
      </c>
      <c r="D53" s="94">
        <v>0</v>
      </c>
      <c r="E53" s="94">
        <f t="shared" si="0"/>
        <v>0</v>
      </c>
    </row>
    <row r="54" spans="1:5">
      <c r="A54" s="116">
        <v>2010504</v>
      </c>
      <c r="B54" s="113" t="s">
        <v>74</v>
      </c>
      <c r="C54" s="94">
        <v>28.6</v>
      </c>
      <c r="D54" s="94">
        <v>14.3</v>
      </c>
      <c r="E54" s="94">
        <f t="shared" si="0"/>
        <v>-14.3</v>
      </c>
    </row>
    <row r="55" spans="1:5">
      <c r="A55" s="116">
        <v>2010505</v>
      </c>
      <c r="B55" s="113" t="s">
        <v>75</v>
      </c>
      <c r="C55" s="94">
        <v>506.94</v>
      </c>
      <c r="D55" s="94">
        <v>518.48</v>
      </c>
      <c r="E55" s="94">
        <f t="shared" si="0"/>
        <v>11.54000000000002</v>
      </c>
    </row>
    <row r="56" spans="1:5">
      <c r="A56" s="116">
        <v>2010506</v>
      </c>
      <c r="B56" s="113" t="s">
        <v>76</v>
      </c>
      <c r="C56" s="94">
        <v>21.32</v>
      </c>
      <c r="D56" s="94">
        <v>26.7</v>
      </c>
      <c r="E56" s="94">
        <f t="shared" si="0"/>
        <v>5.379999999999999</v>
      </c>
    </row>
    <row r="57" spans="1:5">
      <c r="A57" s="116">
        <v>2010507</v>
      </c>
      <c r="B57" s="113" t="s">
        <v>77</v>
      </c>
      <c r="C57" s="94">
        <v>212.31</v>
      </c>
      <c r="D57" s="94">
        <v>651.57000000000005</v>
      </c>
      <c r="E57" s="94">
        <f t="shared" si="0"/>
        <v>439.26000000000005</v>
      </c>
    </row>
    <row r="58" spans="1:5">
      <c r="A58" s="116">
        <v>2010508</v>
      </c>
      <c r="B58" s="113" t="s">
        <v>78</v>
      </c>
      <c r="C58" s="94">
        <v>3.58</v>
      </c>
      <c r="D58" s="94">
        <v>0</v>
      </c>
      <c r="E58" s="94">
        <f t="shared" si="0"/>
        <v>-3.58</v>
      </c>
    </row>
    <row r="59" spans="1:5">
      <c r="A59" s="116">
        <v>2010550</v>
      </c>
      <c r="B59" s="113" t="s">
        <v>52</v>
      </c>
      <c r="C59" s="94">
        <v>5</v>
      </c>
      <c r="D59" s="94">
        <v>0</v>
      </c>
      <c r="E59" s="94">
        <f t="shared" si="0"/>
        <v>-5</v>
      </c>
    </row>
    <row r="60" spans="1:5">
      <c r="A60" s="116">
        <v>2010599</v>
      </c>
      <c r="B60" s="113" t="s">
        <v>79</v>
      </c>
      <c r="C60" s="94">
        <v>273.51</v>
      </c>
      <c r="D60" s="94">
        <v>194.45</v>
      </c>
      <c r="E60" s="94">
        <f t="shared" si="0"/>
        <v>-79.06</v>
      </c>
    </row>
    <row r="61" spans="1:5">
      <c r="A61" s="116">
        <v>20106</v>
      </c>
      <c r="B61" s="113" t="s">
        <v>80</v>
      </c>
      <c r="C61" s="94">
        <v>14154.05</v>
      </c>
      <c r="D61" s="94">
        <v>21652.57</v>
      </c>
      <c r="E61" s="94">
        <f t="shared" si="0"/>
        <v>7498.52</v>
      </c>
    </row>
    <row r="62" spans="1:5">
      <c r="A62" s="116">
        <v>2010601</v>
      </c>
      <c r="B62" s="113" t="s">
        <v>43</v>
      </c>
      <c r="C62" s="94">
        <v>4629.4500000000007</v>
      </c>
      <c r="D62" s="94">
        <v>4833.1299999999992</v>
      </c>
      <c r="E62" s="94">
        <f t="shared" si="0"/>
        <v>203.67999999999847</v>
      </c>
    </row>
    <row r="63" spans="1:5">
      <c r="A63" s="116">
        <v>2010602</v>
      </c>
      <c r="B63" s="94" t="s">
        <v>44</v>
      </c>
      <c r="C63" s="94">
        <v>176</v>
      </c>
      <c r="D63" s="94">
        <v>1076.3600000000001</v>
      </c>
      <c r="E63" s="94">
        <f t="shared" si="0"/>
        <v>900.36000000000013</v>
      </c>
    </row>
    <row r="64" spans="1:5">
      <c r="A64" s="116">
        <v>2010603</v>
      </c>
      <c r="B64" s="94" t="s">
        <v>45</v>
      </c>
      <c r="C64" s="94">
        <v>228</v>
      </c>
      <c r="D64" s="94">
        <v>228</v>
      </c>
      <c r="E64" s="94">
        <f t="shared" si="0"/>
        <v>0</v>
      </c>
    </row>
    <row r="65" spans="1:5">
      <c r="A65" s="116">
        <v>2010604</v>
      </c>
      <c r="B65" s="94" t="s">
        <v>81</v>
      </c>
      <c r="C65" s="94">
        <v>140</v>
      </c>
      <c r="D65" s="94">
        <v>165</v>
      </c>
      <c r="E65" s="94">
        <f t="shared" si="0"/>
        <v>25</v>
      </c>
    </row>
    <row r="66" spans="1:5">
      <c r="A66" s="116">
        <v>2010605</v>
      </c>
      <c r="B66" s="94" t="s">
        <v>82</v>
      </c>
      <c r="C66" s="94">
        <v>661.06</v>
      </c>
      <c r="D66" s="94">
        <v>858.56</v>
      </c>
      <c r="E66" s="94">
        <f t="shared" si="0"/>
        <v>197.5</v>
      </c>
    </row>
    <row r="67" spans="1:5">
      <c r="A67" s="116">
        <v>2010606</v>
      </c>
      <c r="B67" s="94" t="s">
        <v>83</v>
      </c>
      <c r="C67" s="94">
        <v>50</v>
      </c>
      <c r="D67" s="94">
        <v>50</v>
      </c>
      <c r="E67" s="94">
        <f t="shared" si="0"/>
        <v>0</v>
      </c>
    </row>
    <row r="68" spans="1:5">
      <c r="A68" s="116">
        <v>2010607</v>
      </c>
      <c r="B68" s="113" t="s">
        <v>84</v>
      </c>
      <c r="C68" s="94">
        <v>896.50000000000011</v>
      </c>
      <c r="D68" s="94">
        <v>498.14</v>
      </c>
      <c r="E68" s="94">
        <f t="shared" si="0"/>
        <v>-398.36000000000013</v>
      </c>
    </row>
    <row r="69" spans="1:5">
      <c r="A69" s="116">
        <v>2010608</v>
      </c>
      <c r="B69" s="113" t="s">
        <v>85</v>
      </c>
      <c r="C69" s="94">
        <v>4999.1099999999997</v>
      </c>
      <c r="D69" s="94">
        <v>5369.16</v>
      </c>
      <c r="E69" s="94">
        <f t="shared" si="0"/>
        <v>370.05000000000018</v>
      </c>
    </row>
    <row r="70" spans="1:5">
      <c r="A70" s="116">
        <v>2010650</v>
      </c>
      <c r="B70" s="113" t="s">
        <v>52</v>
      </c>
      <c r="C70" s="94">
        <v>0</v>
      </c>
      <c r="D70" s="94">
        <v>0</v>
      </c>
      <c r="E70" s="94">
        <f t="shared" si="0"/>
        <v>0</v>
      </c>
    </row>
    <row r="71" spans="1:5">
      <c r="A71" s="116">
        <v>2010699</v>
      </c>
      <c r="B71" s="113" t="s">
        <v>86</v>
      </c>
      <c r="C71" s="94">
        <v>2373.9300000000003</v>
      </c>
      <c r="D71" s="94">
        <v>8574.2199999999993</v>
      </c>
      <c r="E71" s="94">
        <f t="shared" ref="E71:E134" si="1">D71-C71</f>
        <v>6200.2899999999991</v>
      </c>
    </row>
    <row r="72" spans="1:5">
      <c r="A72" s="116">
        <v>20107</v>
      </c>
      <c r="B72" s="113" t="s">
        <v>87</v>
      </c>
      <c r="C72" s="94">
        <v>2385.58</v>
      </c>
      <c r="D72" s="94">
        <v>2159.0500000000002</v>
      </c>
      <c r="E72" s="94">
        <f t="shared" si="1"/>
        <v>-226.52999999999975</v>
      </c>
    </row>
    <row r="73" spans="1:5">
      <c r="A73" s="116">
        <v>2010701</v>
      </c>
      <c r="B73" s="113" t="s">
        <v>43</v>
      </c>
      <c r="C73" s="94">
        <v>5</v>
      </c>
      <c r="D73" s="94">
        <v>8.1999999999999993</v>
      </c>
      <c r="E73" s="94">
        <f t="shared" si="1"/>
        <v>3.1999999999999993</v>
      </c>
    </row>
    <row r="74" spans="1:5">
      <c r="A74" s="116">
        <v>2010702</v>
      </c>
      <c r="B74" s="113" t="s">
        <v>44</v>
      </c>
      <c r="C74" s="94">
        <v>261</v>
      </c>
      <c r="D74" s="94">
        <v>343.88</v>
      </c>
      <c r="E74" s="94">
        <f t="shared" si="1"/>
        <v>82.88</v>
      </c>
    </row>
    <row r="75" spans="1:5">
      <c r="A75" s="116">
        <v>2010703</v>
      </c>
      <c r="B75" s="113" t="s">
        <v>45</v>
      </c>
      <c r="C75" s="94">
        <v>95</v>
      </c>
      <c r="D75" s="94">
        <v>0</v>
      </c>
      <c r="E75" s="94">
        <f t="shared" si="1"/>
        <v>-95</v>
      </c>
    </row>
    <row r="76" spans="1:5">
      <c r="A76" s="116">
        <v>2010709</v>
      </c>
      <c r="B76" s="113" t="s">
        <v>84</v>
      </c>
      <c r="C76" s="94">
        <v>0</v>
      </c>
      <c r="D76" s="94">
        <v>0</v>
      </c>
      <c r="E76" s="94">
        <f t="shared" si="1"/>
        <v>0</v>
      </c>
    </row>
    <row r="77" spans="1:5">
      <c r="A77" s="116">
        <v>2010710</v>
      </c>
      <c r="B77" s="113" t="s">
        <v>88</v>
      </c>
      <c r="C77" s="94">
        <v>894.68000000000006</v>
      </c>
      <c r="D77" s="94">
        <v>216</v>
      </c>
      <c r="E77" s="94">
        <f t="shared" si="1"/>
        <v>-678.68000000000006</v>
      </c>
    </row>
    <row r="78" spans="1:5">
      <c r="A78" s="116">
        <v>2010750</v>
      </c>
      <c r="B78" s="113" t="s">
        <v>52</v>
      </c>
      <c r="C78" s="94">
        <v>53</v>
      </c>
      <c r="D78" s="94">
        <v>0</v>
      </c>
      <c r="E78" s="94">
        <f t="shared" si="1"/>
        <v>-53</v>
      </c>
    </row>
    <row r="79" spans="1:5">
      <c r="A79" s="116">
        <v>2010799</v>
      </c>
      <c r="B79" s="113" t="s">
        <v>89</v>
      </c>
      <c r="C79" s="94">
        <v>1076.9000000000001</v>
      </c>
      <c r="D79" s="94">
        <v>1590.97</v>
      </c>
      <c r="E79" s="94">
        <f t="shared" si="1"/>
        <v>514.06999999999994</v>
      </c>
    </row>
    <row r="80" spans="1:5">
      <c r="A80" s="116">
        <v>20108</v>
      </c>
      <c r="B80" s="113" t="s">
        <v>90</v>
      </c>
      <c r="C80" s="94">
        <v>5308.07</v>
      </c>
      <c r="D80" s="94">
        <v>5531.64</v>
      </c>
      <c r="E80" s="94">
        <f t="shared" si="1"/>
        <v>223.57000000000062</v>
      </c>
    </row>
    <row r="81" spans="1:5">
      <c r="A81" s="116">
        <v>2010801</v>
      </c>
      <c r="B81" s="113" t="s">
        <v>43</v>
      </c>
      <c r="C81" s="94">
        <v>3057.79</v>
      </c>
      <c r="D81" s="94">
        <v>2800.1000000000004</v>
      </c>
      <c r="E81" s="94">
        <f t="shared" si="1"/>
        <v>-257.6899999999996</v>
      </c>
    </row>
    <row r="82" spans="1:5">
      <c r="A82" s="116">
        <v>2010802</v>
      </c>
      <c r="B82" s="113" t="s">
        <v>44</v>
      </c>
      <c r="C82" s="94">
        <v>2</v>
      </c>
      <c r="D82" s="94">
        <v>152.03</v>
      </c>
      <c r="E82" s="94">
        <f t="shared" si="1"/>
        <v>150.03</v>
      </c>
    </row>
    <row r="83" spans="1:5">
      <c r="A83" s="116">
        <v>2010803</v>
      </c>
      <c r="B83" s="114" t="s">
        <v>45</v>
      </c>
      <c r="C83" s="94">
        <v>0</v>
      </c>
      <c r="D83" s="94">
        <v>50</v>
      </c>
      <c r="E83" s="94">
        <f t="shared" si="1"/>
        <v>50</v>
      </c>
    </row>
    <row r="84" spans="1:5">
      <c r="A84" s="116">
        <v>2010804</v>
      </c>
      <c r="B84" s="46" t="s">
        <v>91</v>
      </c>
      <c r="C84" s="94">
        <v>2215.23</v>
      </c>
      <c r="D84" s="94">
        <v>1779.76</v>
      </c>
      <c r="E84" s="94">
        <f t="shared" si="1"/>
        <v>-435.47</v>
      </c>
    </row>
    <row r="85" spans="1:5">
      <c r="A85" s="116">
        <v>2010805</v>
      </c>
      <c r="B85" s="114" t="s">
        <v>92</v>
      </c>
      <c r="C85" s="94">
        <v>6</v>
      </c>
      <c r="D85" s="94">
        <v>3.5</v>
      </c>
      <c r="E85" s="94">
        <f t="shared" si="1"/>
        <v>-2.5</v>
      </c>
    </row>
    <row r="86" spans="1:5">
      <c r="A86" s="116">
        <v>2010806</v>
      </c>
      <c r="B86" s="114" t="s">
        <v>84</v>
      </c>
      <c r="C86" s="94">
        <v>20</v>
      </c>
      <c r="D86" s="94">
        <v>0</v>
      </c>
      <c r="E86" s="94">
        <f t="shared" si="1"/>
        <v>-20</v>
      </c>
    </row>
    <row r="87" spans="1:5">
      <c r="A87" s="116">
        <v>2010850</v>
      </c>
      <c r="B87" s="114" t="s">
        <v>52</v>
      </c>
      <c r="C87" s="94">
        <v>0</v>
      </c>
      <c r="D87" s="94">
        <v>0</v>
      </c>
      <c r="E87" s="94">
        <f t="shared" si="1"/>
        <v>0</v>
      </c>
    </row>
    <row r="88" spans="1:5">
      <c r="A88" s="116">
        <v>2010899</v>
      </c>
      <c r="B88" s="115" t="s">
        <v>93</v>
      </c>
      <c r="C88" s="94">
        <v>7.05</v>
      </c>
      <c r="D88" s="94">
        <v>746.25</v>
      </c>
      <c r="E88" s="94">
        <f t="shared" si="1"/>
        <v>739.2</v>
      </c>
    </row>
    <row r="89" spans="1:5">
      <c r="A89" s="116">
        <v>20109</v>
      </c>
      <c r="B89" s="114" t="s">
        <v>94</v>
      </c>
      <c r="C89" s="94">
        <v>20.350000000000001</v>
      </c>
      <c r="D89" s="94">
        <v>221</v>
      </c>
      <c r="E89" s="94">
        <f t="shared" si="1"/>
        <v>200.65</v>
      </c>
    </row>
    <row r="90" spans="1:5">
      <c r="A90" s="116">
        <v>2010901</v>
      </c>
      <c r="B90" s="114" t="s">
        <v>43</v>
      </c>
      <c r="C90" s="94">
        <v>0</v>
      </c>
      <c r="D90" s="94">
        <v>0</v>
      </c>
      <c r="E90" s="94">
        <f t="shared" si="1"/>
        <v>0</v>
      </c>
    </row>
    <row r="91" spans="1:5">
      <c r="A91" s="116">
        <v>2010902</v>
      </c>
      <c r="B91" s="114" t="s">
        <v>44</v>
      </c>
      <c r="C91" s="94">
        <v>20.350000000000001</v>
      </c>
      <c r="D91" s="94">
        <v>0</v>
      </c>
      <c r="E91" s="94">
        <f t="shared" si="1"/>
        <v>-20.350000000000001</v>
      </c>
    </row>
    <row r="92" spans="1:5">
      <c r="A92" s="116">
        <v>2010903</v>
      </c>
      <c r="B92" s="114" t="s">
        <v>45</v>
      </c>
      <c r="C92" s="94">
        <v>0</v>
      </c>
      <c r="D92" s="94">
        <v>0</v>
      </c>
      <c r="E92" s="94">
        <f t="shared" si="1"/>
        <v>0</v>
      </c>
    </row>
    <row r="93" spans="1:5">
      <c r="A93" s="116">
        <v>2010905</v>
      </c>
      <c r="B93" s="114" t="s">
        <v>95</v>
      </c>
      <c r="C93" s="94">
        <v>0</v>
      </c>
      <c r="D93" s="94">
        <v>0</v>
      </c>
      <c r="E93" s="94">
        <f t="shared" si="1"/>
        <v>0</v>
      </c>
    </row>
    <row r="94" spans="1:5">
      <c r="A94" s="116">
        <v>2010907</v>
      </c>
      <c r="B94" s="114" t="s">
        <v>96</v>
      </c>
      <c r="C94" s="94">
        <v>0</v>
      </c>
      <c r="D94" s="94">
        <v>0</v>
      </c>
      <c r="E94" s="94">
        <f t="shared" si="1"/>
        <v>0</v>
      </c>
    </row>
    <row r="95" spans="1:5">
      <c r="A95" s="116">
        <v>2010908</v>
      </c>
      <c r="B95" s="114" t="s">
        <v>84</v>
      </c>
      <c r="C95" s="94">
        <v>0</v>
      </c>
      <c r="D95" s="94">
        <v>0</v>
      </c>
      <c r="E95" s="94">
        <f t="shared" si="1"/>
        <v>0</v>
      </c>
    </row>
    <row r="96" spans="1:5">
      <c r="A96" s="116">
        <v>2010909</v>
      </c>
      <c r="B96" s="114" t="s">
        <v>97</v>
      </c>
      <c r="C96" s="94">
        <v>0</v>
      </c>
      <c r="D96" s="94">
        <v>0</v>
      </c>
      <c r="E96" s="94">
        <f t="shared" si="1"/>
        <v>0</v>
      </c>
    </row>
    <row r="97" spans="1:5">
      <c r="A97" s="116">
        <v>2010910</v>
      </c>
      <c r="B97" s="114" t="s">
        <v>98</v>
      </c>
      <c r="C97" s="94">
        <v>0</v>
      </c>
      <c r="D97" s="94">
        <v>0</v>
      </c>
      <c r="E97" s="94">
        <f t="shared" si="1"/>
        <v>0</v>
      </c>
    </row>
    <row r="98" spans="1:5">
      <c r="A98" s="116">
        <v>2010911</v>
      </c>
      <c r="B98" s="114" t="s">
        <v>99</v>
      </c>
      <c r="C98" s="94">
        <v>0</v>
      </c>
      <c r="D98" s="94">
        <v>0</v>
      </c>
      <c r="E98" s="94">
        <f t="shared" si="1"/>
        <v>0</v>
      </c>
    </row>
    <row r="99" spans="1:5">
      <c r="A99" s="116">
        <v>2010912</v>
      </c>
      <c r="B99" s="114" t="s">
        <v>100</v>
      </c>
      <c r="C99" s="94">
        <v>0</v>
      </c>
      <c r="D99" s="94">
        <v>0</v>
      </c>
      <c r="E99" s="94">
        <f t="shared" si="1"/>
        <v>0</v>
      </c>
    </row>
    <row r="100" spans="1:5">
      <c r="A100" s="116">
        <v>2010950</v>
      </c>
      <c r="B100" s="114" t="s">
        <v>52</v>
      </c>
      <c r="C100" s="94">
        <v>0</v>
      </c>
      <c r="D100" s="94">
        <v>0</v>
      </c>
      <c r="E100" s="94">
        <f t="shared" si="1"/>
        <v>0</v>
      </c>
    </row>
    <row r="101" spans="1:5">
      <c r="A101" s="116">
        <v>2010999</v>
      </c>
      <c r="B101" s="114" t="s">
        <v>101</v>
      </c>
      <c r="C101" s="94">
        <v>0</v>
      </c>
      <c r="D101" s="94">
        <v>221</v>
      </c>
      <c r="E101" s="94">
        <f t="shared" si="1"/>
        <v>221</v>
      </c>
    </row>
    <row r="102" spans="1:5">
      <c r="A102" s="116">
        <v>20111</v>
      </c>
      <c r="B102" s="276" t="s">
        <v>102</v>
      </c>
      <c r="C102" s="94">
        <v>13287.130000000001</v>
      </c>
      <c r="D102" s="94">
        <v>14827.64</v>
      </c>
      <c r="E102" s="94">
        <f t="shared" si="1"/>
        <v>1540.5099999999984</v>
      </c>
    </row>
    <row r="103" spans="1:5">
      <c r="A103" s="116">
        <v>2011101</v>
      </c>
      <c r="B103" s="114" t="s">
        <v>43</v>
      </c>
      <c r="C103" s="94">
        <v>9181.48</v>
      </c>
      <c r="D103" s="94">
        <v>9742.89</v>
      </c>
      <c r="E103" s="94">
        <f t="shared" si="1"/>
        <v>561.40999999999985</v>
      </c>
    </row>
    <row r="104" spans="1:5">
      <c r="A104" s="116">
        <v>2011102</v>
      </c>
      <c r="B104" s="114" t="s">
        <v>44</v>
      </c>
      <c r="C104" s="94">
        <v>241.03</v>
      </c>
      <c r="D104" s="94">
        <v>487.1</v>
      </c>
      <c r="E104" s="94">
        <f t="shared" si="1"/>
        <v>246.07000000000002</v>
      </c>
    </row>
    <row r="105" spans="1:5">
      <c r="A105" s="116">
        <v>2011103</v>
      </c>
      <c r="B105" s="114" t="s">
        <v>45</v>
      </c>
      <c r="C105" s="94">
        <v>822.23</v>
      </c>
      <c r="D105" s="94">
        <v>761.43</v>
      </c>
      <c r="E105" s="94">
        <f t="shared" si="1"/>
        <v>-60.800000000000068</v>
      </c>
    </row>
    <row r="106" spans="1:5">
      <c r="A106" s="116">
        <v>2011104</v>
      </c>
      <c r="B106" s="114" t="s">
        <v>103</v>
      </c>
      <c r="C106" s="94">
        <v>1401.25</v>
      </c>
      <c r="D106" s="94">
        <v>1398</v>
      </c>
      <c r="E106" s="94">
        <f t="shared" si="1"/>
        <v>-3.25</v>
      </c>
    </row>
    <row r="107" spans="1:5">
      <c r="A107" s="116">
        <v>2011105</v>
      </c>
      <c r="B107" s="114" t="s">
        <v>104</v>
      </c>
      <c r="C107" s="94">
        <v>0</v>
      </c>
      <c r="D107" s="94">
        <v>0</v>
      </c>
      <c r="E107" s="94">
        <f t="shared" si="1"/>
        <v>0</v>
      </c>
    </row>
    <row r="108" spans="1:5">
      <c r="A108" s="116">
        <v>2011106</v>
      </c>
      <c r="B108" s="114" t="s">
        <v>105</v>
      </c>
      <c r="C108" s="94">
        <v>768.02</v>
      </c>
      <c r="D108" s="94">
        <v>909.76</v>
      </c>
      <c r="E108" s="94">
        <f t="shared" si="1"/>
        <v>141.74</v>
      </c>
    </row>
    <row r="109" spans="1:5">
      <c r="A109" s="116">
        <v>2011150</v>
      </c>
      <c r="B109" s="114" t="s">
        <v>52</v>
      </c>
      <c r="C109" s="94">
        <v>0</v>
      </c>
      <c r="D109" s="94">
        <v>0</v>
      </c>
      <c r="E109" s="94">
        <f t="shared" si="1"/>
        <v>0</v>
      </c>
    </row>
    <row r="110" spans="1:5">
      <c r="A110" s="116">
        <v>2011199</v>
      </c>
      <c r="B110" s="114" t="s">
        <v>106</v>
      </c>
      <c r="C110" s="94">
        <v>873.12</v>
      </c>
      <c r="D110" s="94">
        <v>1528.46</v>
      </c>
      <c r="E110" s="94">
        <f t="shared" si="1"/>
        <v>655.34</v>
      </c>
    </row>
    <row r="111" spans="1:5">
      <c r="A111" s="116">
        <v>20113</v>
      </c>
      <c r="B111" s="115" t="s">
        <v>107</v>
      </c>
      <c r="C111" s="94">
        <v>26301.5</v>
      </c>
      <c r="D111" s="94">
        <v>34695.230000000003</v>
      </c>
      <c r="E111" s="94">
        <f t="shared" si="1"/>
        <v>8393.7300000000032</v>
      </c>
    </row>
    <row r="112" spans="1:5">
      <c r="A112" s="116">
        <v>2011301</v>
      </c>
      <c r="B112" s="114" t="s">
        <v>43</v>
      </c>
      <c r="C112" s="94">
        <v>1707.7</v>
      </c>
      <c r="D112" s="94">
        <v>1516.64</v>
      </c>
      <c r="E112" s="94">
        <f t="shared" si="1"/>
        <v>-191.05999999999995</v>
      </c>
    </row>
    <row r="113" spans="1:5">
      <c r="A113" s="116">
        <v>2011302</v>
      </c>
      <c r="B113" s="114" t="s">
        <v>44</v>
      </c>
      <c r="C113" s="94">
        <v>33.29</v>
      </c>
      <c r="D113" s="94">
        <v>57.76</v>
      </c>
      <c r="E113" s="94">
        <f t="shared" si="1"/>
        <v>24.47</v>
      </c>
    </row>
    <row r="114" spans="1:5">
      <c r="A114" s="116">
        <v>2011303</v>
      </c>
      <c r="B114" s="114" t="s">
        <v>45</v>
      </c>
      <c r="C114" s="94">
        <v>0</v>
      </c>
      <c r="D114" s="94">
        <v>0</v>
      </c>
      <c r="E114" s="94">
        <f t="shared" si="1"/>
        <v>0</v>
      </c>
    </row>
    <row r="115" spans="1:5">
      <c r="A115" s="116">
        <v>2011304</v>
      </c>
      <c r="B115" s="114" t="s">
        <v>108</v>
      </c>
      <c r="C115" s="94">
        <v>0</v>
      </c>
      <c r="D115" s="94">
        <v>0</v>
      </c>
      <c r="E115" s="94">
        <f t="shared" si="1"/>
        <v>0</v>
      </c>
    </row>
    <row r="116" spans="1:5">
      <c r="A116" s="116">
        <v>2011305</v>
      </c>
      <c r="B116" s="114" t="s">
        <v>109</v>
      </c>
      <c r="C116" s="94">
        <v>0</v>
      </c>
      <c r="D116" s="94">
        <v>0</v>
      </c>
      <c r="E116" s="94">
        <f t="shared" si="1"/>
        <v>0</v>
      </c>
    </row>
    <row r="117" spans="1:5">
      <c r="A117" s="116">
        <v>2011306</v>
      </c>
      <c r="B117" s="114" t="s">
        <v>110</v>
      </c>
      <c r="C117" s="94">
        <v>0</v>
      </c>
      <c r="D117" s="94">
        <v>0</v>
      </c>
      <c r="E117" s="94">
        <f t="shared" si="1"/>
        <v>0</v>
      </c>
    </row>
    <row r="118" spans="1:5">
      <c r="A118" s="116">
        <v>2011307</v>
      </c>
      <c r="B118" s="114" t="s">
        <v>111</v>
      </c>
      <c r="C118" s="94">
        <v>0</v>
      </c>
      <c r="D118" s="94">
        <v>0</v>
      </c>
      <c r="E118" s="94">
        <f t="shared" si="1"/>
        <v>0</v>
      </c>
    </row>
    <row r="119" spans="1:5">
      <c r="A119" s="116">
        <v>2011308</v>
      </c>
      <c r="B119" s="114" t="s">
        <v>112</v>
      </c>
      <c r="C119" s="94">
        <v>14574.880000000001</v>
      </c>
      <c r="D119" s="94">
        <v>23201.200000000001</v>
      </c>
      <c r="E119" s="94">
        <f t="shared" si="1"/>
        <v>8626.32</v>
      </c>
    </row>
    <row r="120" spans="1:5">
      <c r="A120" s="116">
        <v>2011350</v>
      </c>
      <c r="B120" s="114" t="s">
        <v>52</v>
      </c>
      <c r="C120" s="94">
        <v>0</v>
      </c>
      <c r="D120" s="94">
        <v>0</v>
      </c>
      <c r="E120" s="94">
        <f t="shared" si="1"/>
        <v>0</v>
      </c>
    </row>
    <row r="121" spans="1:5">
      <c r="A121" s="116">
        <v>2011399</v>
      </c>
      <c r="B121" s="114" t="s">
        <v>113</v>
      </c>
      <c r="C121" s="94">
        <v>9985.630000000001</v>
      </c>
      <c r="D121" s="94">
        <v>9919.6299999999992</v>
      </c>
      <c r="E121" s="94">
        <f t="shared" si="1"/>
        <v>-66.000000000001819</v>
      </c>
    </row>
    <row r="122" spans="1:5">
      <c r="A122" s="116">
        <v>20114</v>
      </c>
      <c r="B122" s="114" t="s">
        <v>114</v>
      </c>
      <c r="C122" s="94">
        <v>0</v>
      </c>
      <c r="D122" s="94">
        <v>0</v>
      </c>
      <c r="E122" s="94">
        <f t="shared" si="1"/>
        <v>0</v>
      </c>
    </row>
    <row r="123" spans="1:5">
      <c r="A123" s="116">
        <v>2011401</v>
      </c>
      <c r="B123" s="114" t="s">
        <v>43</v>
      </c>
      <c r="C123" s="94">
        <v>0</v>
      </c>
      <c r="D123" s="94">
        <v>0</v>
      </c>
      <c r="E123" s="94">
        <f t="shared" si="1"/>
        <v>0</v>
      </c>
    </row>
    <row r="124" spans="1:5">
      <c r="A124" s="116">
        <v>2011402</v>
      </c>
      <c r="B124" s="115" t="s">
        <v>44</v>
      </c>
      <c r="C124" s="94">
        <v>0</v>
      </c>
      <c r="D124" s="94">
        <v>0</v>
      </c>
      <c r="E124" s="94">
        <f t="shared" si="1"/>
        <v>0</v>
      </c>
    </row>
    <row r="125" spans="1:5">
      <c r="A125" s="116">
        <v>2011403</v>
      </c>
      <c r="B125" s="114" t="s">
        <v>45</v>
      </c>
      <c r="C125" s="94">
        <v>0</v>
      </c>
      <c r="D125" s="94">
        <v>0</v>
      </c>
      <c r="E125" s="94">
        <f t="shared" si="1"/>
        <v>0</v>
      </c>
    </row>
    <row r="126" spans="1:5">
      <c r="A126" s="116">
        <v>2011404</v>
      </c>
      <c r="B126" s="114" t="s">
        <v>115</v>
      </c>
      <c r="C126" s="94">
        <v>0</v>
      </c>
      <c r="D126" s="94">
        <v>0</v>
      </c>
      <c r="E126" s="94">
        <f t="shared" si="1"/>
        <v>0</v>
      </c>
    </row>
    <row r="127" spans="1:5">
      <c r="A127" s="116">
        <v>2011405</v>
      </c>
      <c r="B127" s="114" t="s">
        <v>116</v>
      </c>
      <c r="C127" s="94">
        <v>0</v>
      </c>
      <c r="D127" s="94">
        <v>0</v>
      </c>
      <c r="E127" s="94">
        <f t="shared" si="1"/>
        <v>0</v>
      </c>
    </row>
    <row r="128" spans="1:5">
      <c r="A128" s="116">
        <v>2011408</v>
      </c>
      <c r="B128" s="114" t="s">
        <v>117</v>
      </c>
      <c r="C128" s="94">
        <v>0</v>
      </c>
      <c r="D128" s="94">
        <v>0</v>
      </c>
      <c r="E128" s="94">
        <f t="shared" si="1"/>
        <v>0</v>
      </c>
    </row>
    <row r="129" spans="1:5">
      <c r="A129" s="116">
        <v>2011409</v>
      </c>
      <c r="B129" s="114" t="s">
        <v>118</v>
      </c>
      <c r="C129" s="94">
        <v>0</v>
      </c>
      <c r="D129" s="94">
        <v>0</v>
      </c>
      <c r="E129" s="94">
        <f t="shared" si="1"/>
        <v>0</v>
      </c>
    </row>
    <row r="130" spans="1:5">
      <c r="A130" s="116">
        <v>2011410</v>
      </c>
      <c r="B130" s="114" t="s">
        <v>119</v>
      </c>
      <c r="C130" s="94">
        <v>0</v>
      </c>
      <c r="D130" s="94">
        <v>0</v>
      </c>
      <c r="E130" s="94">
        <f t="shared" si="1"/>
        <v>0</v>
      </c>
    </row>
    <row r="131" spans="1:5">
      <c r="A131" s="116">
        <v>2011411</v>
      </c>
      <c r="B131" s="114" t="s">
        <v>120</v>
      </c>
      <c r="C131" s="94">
        <v>0</v>
      </c>
      <c r="D131" s="94">
        <v>0</v>
      </c>
      <c r="E131" s="94">
        <f t="shared" si="1"/>
        <v>0</v>
      </c>
    </row>
    <row r="132" spans="1:5">
      <c r="A132" s="116">
        <v>2011450</v>
      </c>
      <c r="B132" s="114" t="s">
        <v>52</v>
      </c>
      <c r="C132" s="94">
        <v>0</v>
      </c>
      <c r="D132" s="94">
        <v>0</v>
      </c>
      <c r="E132" s="94">
        <f t="shared" si="1"/>
        <v>0</v>
      </c>
    </row>
    <row r="133" spans="1:5">
      <c r="A133" s="116">
        <v>2011499</v>
      </c>
      <c r="B133" s="114" t="s">
        <v>121</v>
      </c>
      <c r="C133" s="94">
        <v>0</v>
      </c>
      <c r="D133" s="94">
        <v>0</v>
      </c>
      <c r="E133" s="94">
        <f t="shared" si="1"/>
        <v>0</v>
      </c>
    </row>
    <row r="134" spans="1:5">
      <c r="A134" s="116">
        <v>20123</v>
      </c>
      <c r="B134" s="114" t="s">
        <v>122</v>
      </c>
      <c r="C134" s="94">
        <v>3428.24</v>
      </c>
      <c r="D134" s="94">
        <v>4304.2299999999996</v>
      </c>
      <c r="E134" s="94">
        <f t="shared" si="1"/>
        <v>875.98999999999978</v>
      </c>
    </row>
    <row r="135" spans="1:5">
      <c r="A135" s="116">
        <v>2012301</v>
      </c>
      <c r="B135" s="114" t="s">
        <v>43</v>
      </c>
      <c r="C135" s="94">
        <v>3123.45</v>
      </c>
      <c r="D135" s="94">
        <v>2484.15</v>
      </c>
      <c r="E135" s="94">
        <f t="shared" ref="E135:E198" si="2">D135-C135</f>
        <v>-639.29999999999973</v>
      </c>
    </row>
    <row r="136" spans="1:5">
      <c r="A136" s="116">
        <v>2012302</v>
      </c>
      <c r="B136" s="114" t="s">
        <v>44</v>
      </c>
      <c r="C136" s="94">
        <v>11.5</v>
      </c>
      <c r="D136" s="94">
        <v>1464.55</v>
      </c>
      <c r="E136" s="94">
        <f t="shared" si="2"/>
        <v>1453.05</v>
      </c>
    </row>
    <row r="137" spans="1:5">
      <c r="A137" s="116">
        <v>2012303</v>
      </c>
      <c r="B137" s="114" t="s">
        <v>45</v>
      </c>
      <c r="C137" s="94">
        <v>1.82</v>
      </c>
      <c r="D137" s="94">
        <v>0</v>
      </c>
      <c r="E137" s="94">
        <f t="shared" si="2"/>
        <v>-1.82</v>
      </c>
    </row>
    <row r="138" spans="1:5">
      <c r="A138" s="116">
        <v>2012304</v>
      </c>
      <c r="B138" s="114" t="s">
        <v>123</v>
      </c>
      <c r="C138" s="94">
        <v>108.7</v>
      </c>
      <c r="D138" s="94">
        <v>127.85</v>
      </c>
      <c r="E138" s="94">
        <f t="shared" si="2"/>
        <v>19.149999999999991</v>
      </c>
    </row>
    <row r="139" spans="1:5">
      <c r="A139" s="116">
        <v>2012350</v>
      </c>
      <c r="B139" s="114" t="s">
        <v>52</v>
      </c>
      <c r="C139" s="94">
        <v>0</v>
      </c>
      <c r="D139" s="94">
        <v>0</v>
      </c>
      <c r="E139" s="94">
        <f t="shared" si="2"/>
        <v>0</v>
      </c>
    </row>
    <row r="140" spans="1:5">
      <c r="A140" s="116">
        <v>2012399</v>
      </c>
      <c r="B140" s="115" t="s">
        <v>124</v>
      </c>
      <c r="C140" s="94">
        <v>182.77</v>
      </c>
      <c r="D140" s="94">
        <v>227.68</v>
      </c>
      <c r="E140" s="94">
        <f t="shared" si="2"/>
        <v>44.91</v>
      </c>
    </row>
    <row r="141" spans="1:5">
      <c r="A141" s="116">
        <v>20125</v>
      </c>
      <c r="B141" s="114" t="s">
        <v>125</v>
      </c>
      <c r="C141" s="94">
        <v>0</v>
      </c>
      <c r="D141" s="94">
        <v>0</v>
      </c>
      <c r="E141" s="94">
        <f t="shared" si="2"/>
        <v>0</v>
      </c>
    </row>
    <row r="142" spans="1:5">
      <c r="A142" s="116">
        <v>2012501</v>
      </c>
      <c r="B142" s="114" t="s">
        <v>43</v>
      </c>
      <c r="C142" s="94">
        <v>0</v>
      </c>
      <c r="D142" s="94">
        <v>0</v>
      </c>
      <c r="E142" s="94">
        <f t="shared" si="2"/>
        <v>0</v>
      </c>
    </row>
    <row r="143" spans="1:5">
      <c r="A143" s="116">
        <v>2012502</v>
      </c>
      <c r="B143" s="114" t="s">
        <v>44</v>
      </c>
      <c r="C143" s="94">
        <v>0</v>
      </c>
      <c r="D143" s="94">
        <v>0</v>
      </c>
      <c r="E143" s="94">
        <f t="shared" si="2"/>
        <v>0</v>
      </c>
    </row>
    <row r="144" spans="1:5">
      <c r="A144" s="116">
        <v>2012503</v>
      </c>
      <c r="B144" s="114" t="s">
        <v>45</v>
      </c>
      <c r="C144" s="94">
        <v>0</v>
      </c>
      <c r="D144" s="94">
        <v>0</v>
      </c>
      <c r="E144" s="94">
        <f t="shared" si="2"/>
        <v>0</v>
      </c>
    </row>
    <row r="145" spans="1:5">
      <c r="A145" s="116">
        <v>2012504</v>
      </c>
      <c r="B145" s="114" t="s">
        <v>126</v>
      </c>
      <c r="C145" s="94">
        <v>0</v>
      </c>
      <c r="D145" s="94">
        <v>0</v>
      </c>
      <c r="E145" s="94">
        <f t="shared" si="2"/>
        <v>0</v>
      </c>
    </row>
    <row r="146" spans="1:5">
      <c r="A146" s="116">
        <v>2012505</v>
      </c>
      <c r="B146" s="115" t="s">
        <v>127</v>
      </c>
      <c r="C146" s="94">
        <v>0</v>
      </c>
      <c r="D146" s="94">
        <v>0</v>
      </c>
      <c r="E146" s="94">
        <f t="shared" si="2"/>
        <v>0</v>
      </c>
    </row>
    <row r="147" spans="1:5">
      <c r="A147" s="116">
        <v>2012550</v>
      </c>
      <c r="B147" s="114" t="s">
        <v>52</v>
      </c>
      <c r="C147" s="94">
        <v>0</v>
      </c>
      <c r="D147" s="94">
        <v>0</v>
      </c>
      <c r="E147" s="94">
        <f t="shared" si="2"/>
        <v>0</v>
      </c>
    </row>
    <row r="148" spans="1:5">
      <c r="A148" s="116">
        <v>2012599</v>
      </c>
      <c r="B148" s="114" t="s">
        <v>128</v>
      </c>
      <c r="C148" s="94">
        <v>0</v>
      </c>
      <c r="D148" s="94">
        <v>0</v>
      </c>
      <c r="E148" s="94">
        <f t="shared" si="2"/>
        <v>0</v>
      </c>
    </row>
    <row r="149" spans="1:5">
      <c r="A149" s="116">
        <v>20126</v>
      </c>
      <c r="B149" s="114" t="s">
        <v>129</v>
      </c>
      <c r="C149" s="94">
        <v>1120.02</v>
      </c>
      <c r="D149" s="94">
        <v>1104.1899999999998</v>
      </c>
      <c r="E149" s="94">
        <f t="shared" si="2"/>
        <v>-15.830000000000155</v>
      </c>
    </row>
    <row r="150" spans="1:5">
      <c r="A150" s="116">
        <v>2012601</v>
      </c>
      <c r="B150" s="114" t="s">
        <v>43</v>
      </c>
      <c r="C150" s="94">
        <v>617.33000000000004</v>
      </c>
      <c r="D150" s="94">
        <v>617.67999999999995</v>
      </c>
      <c r="E150" s="94">
        <f t="shared" si="2"/>
        <v>0.34999999999990905</v>
      </c>
    </row>
    <row r="151" spans="1:5">
      <c r="A151" s="116">
        <v>2012602</v>
      </c>
      <c r="B151" s="114" t="s">
        <v>44</v>
      </c>
      <c r="C151" s="94">
        <v>63.16</v>
      </c>
      <c r="D151" s="94">
        <v>68.97</v>
      </c>
      <c r="E151" s="94">
        <f t="shared" si="2"/>
        <v>5.8100000000000023</v>
      </c>
    </row>
    <row r="152" spans="1:5">
      <c r="A152" s="116">
        <v>2012603</v>
      </c>
      <c r="B152" s="114" t="s">
        <v>45</v>
      </c>
      <c r="C152" s="94">
        <v>0</v>
      </c>
      <c r="D152" s="94">
        <v>0</v>
      </c>
      <c r="E152" s="94">
        <f t="shared" si="2"/>
        <v>0</v>
      </c>
    </row>
    <row r="153" spans="1:5">
      <c r="A153" s="116">
        <v>2012604</v>
      </c>
      <c r="B153" s="46" t="s">
        <v>130</v>
      </c>
      <c r="C153" s="94">
        <v>414.46000000000004</v>
      </c>
      <c r="D153" s="94">
        <v>402.47</v>
      </c>
      <c r="E153" s="94">
        <f t="shared" si="2"/>
        <v>-11.990000000000009</v>
      </c>
    </row>
    <row r="154" spans="1:5">
      <c r="A154" s="116">
        <v>2012699</v>
      </c>
      <c r="B154" s="114" t="s">
        <v>131</v>
      </c>
      <c r="C154" s="94">
        <v>25.07</v>
      </c>
      <c r="D154" s="94">
        <v>15.07</v>
      </c>
      <c r="E154" s="94">
        <f t="shared" si="2"/>
        <v>-10</v>
      </c>
    </row>
    <row r="155" spans="1:5">
      <c r="A155" s="116">
        <v>20128</v>
      </c>
      <c r="B155" s="114" t="s">
        <v>132</v>
      </c>
      <c r="C155" s="94">
        <v>1118.32</v>
      </c>
      <c r="D155" s="94">
        <v>1488.41</v>
      </c>
      <c r="E155" s="94">
        <f t="shared" si="2"/>
        <v>370.09000000000015</v>
      </c>
    </row>
    <row r="156" spans="1:5">
      <c r="A156" s="116">
        <v>2012801</v>
      </c>
      <c r="B156" s="114" t="s">
        <v>43</v>
      </c>
      <c r="C156" s="94">
        <v>1019.9100000000001</v>
      </c>
      <c r="D156" s="94">
        <v>1317.91</v>
      </c>
      <c r="E156" s="94">
        <f t="shared" si="2"/>
        <v>298</v>
      </c>
    </row>
    <row r="157" spans="1:5">
      <c r="A157" s="116">
        <v>2012802</v>
      </c>
      <c r="B157" s="114" t="s">
        <v>44</v>
      </c>
      <c r="C157" s="94">
        <v>8.9</v>
      </c>
      <c r="D157" s="94">
        <v>97.259999999999991</v>
      </c>
      <c r="E157" s="94">
        <f t="shared" si="2"/>
        <v>88.359999999999985</v>
      </c>
    </row>
    <row r="158" spans="1:5">
      <c r="A158" s="116">
        <v>2012803</v>
      </c>
      <c r="B158" s="115" t="s">
        <v>45</v>
      </c>
      <c r="C158" s="94">
        <v>0</v>
      </c>
      <c r="D158" s="94">
        <v>0</v>
      </c>
      <c r="E158" s="94">
        <f t="shared" si="2"/>
        <v>0</v>
      </c>
    </row>
    <row r="159" spans="1:5">
      <c r="A159" s="116">
        <v>2012804</v>
      </c>
      <c r="B159" s="114" t="s">
        <v>57</v>
      </c>
      <c r="C159" s="94">
        <v>0</v>
      </c>
      <c r="D159" s="94">
        <v>0</v>
      </c>
      <c r="E159" s="94">
        <f t="shared" si="2"/>
        <v>0</v>
      </c>
    </row>
    <row r="160" spans="1:5">
      <c r="A160" s="116">
        <v>2012850</v>
      </c>
      <c r="B160" s="114" t="s">
        <v>52</v>
      </c>
      <c r="C160" s="94">
        <v>0</v>
      </c>
      <c r="D160" s="94">
        <v>0</v>
      </c>
      <c r="E160" s="94">
        <f t="shared" si="2"/>
        <v>0</v>
      </c>
    </row>
    <row r="161" spans="1:5">
      <c r="A161" s="116">
        <v>2012899</v>
      </c>
      <c r="B161" s="114" t="s">
        <v>133</v>
      </c>
      <c r="C161" s="94">
        <v>89.51</v>
      </c>
      <c r="D161" s="94">
        <v>73.240000000000009</v>
      </c>
      <c r="E161" s="94">
        <f t="shared" si="2"/>
        <v>-16.269999999999996</v>
      </c>
    </row>
    <row r="162" spans="1:5">
      <c r="A162" s="116">
        <v>20129</v>
      </c>
      <c r="B162" s="114" t="s">
        <v>134</v>
      </c>
      <c r="C162" s="94">
        <v>12840.75</v>
      </c>
      <c r="D162" s="94">
        <v>14131.159999999998</v>
      </c>
      <c r="E162" s="94">
        <f t="shared" si="2"/>
        <v>1290.409999999998</v>
      </c>
    </row>
    <row r="163" spans="1:5">
      <c r="A163" s="116">
        <v>2012901</v>
      </c>
      <c r="B163" s="114" t="s">
        <v>43</v>
      </c>
      <c r="C163" s="94">
        <v>6842.07</v>
      </c>
      <c r="D163" s="94">
        <v>5125.2</v>
      </c>
      <c r="E163" s="94">
        <f t="shared" si="2"/>
        <v>-1716.87</v>
      </c>
    </row>
    <row r="164" spans="1:5">
      <c r="A164" s="116">
        <v>2012902</v>
      </c>
      <c r="B164" s="114" t="s">
        <v>44</v>
      </c>
      <c r="C164" s="94">
        <v>509.51</v>
      </c>
      <c r="D164" s="94">
        <v>1082.6099999999999</v>
      </c>
      <c r="E164" s="94">
        <f t="shared" si="2"/>
        <v>573.09999999999991</v>
      </c>
    </row>
    <row r="165" spans="1:5">
      <c r="A165" s="116">
        <v>2012903</v>
      </c>
      <c r="B165" s="114" t="s">
        <v>45</v>
      </c>
      <c r="C165" s="94">
        <v>0</v>
      </c>
      <c r="D165" s="94">
        <v>0</v>
      </c>
      <c r="E165" s="94">
        <f t="shared" si="2"/>
        <v>0</v>
      </c>
    </row>
    <row r="166" spans="1:5">
      <c r="A166" s="116">
        <v>2012906</v>
      </c>
      <c r="B166" s="114" t="s">
        <v>135</v>
      </c>
      <c r="C166" s="94">
        <v>3227.1300000000006</v>
      </c>
      <c r="D166" s="94">
        <v>6301.95</v>
      </c>
      <c r="E166" s="94">
        <f t="shared" si="2"/>
        <v>3074.8199999999993</v>
      </c>
    </row>
    <row r="167" spans="1:5">
      <c r="A167" s="116">
        <v>2012950</v>
      </c>
      <c r="B167" s="114" t="s">
        <v>52</v>
      </c>
      <c r="C167" s="94">
        <v>526.51</v>
      </c>
      <c r="D167" s="94">
        <v>542.51</v>
      </c>
      <c r="E167" s="94">
        <f t="shared" si="2"/>
        <v>16</v>
      </c>
    </row>
    <row r="168" spans="1:5">
      <c r="A168" s="116">
        <v>2012999</v>
      </c>
      <c r="B168" s="114" t="s">
        <v>136</v>
      </c>
      <c r="C168" s="94">
        <v>1735.53</v>
      </c>
      <c r="D168" s="94">
        <v>1078.8899999999999</v>
      </c>
      <c r="E168" s="94">
        <f t="shared" si="2"/>
        <v>-656.6400000000001</v>
      </c>
    </row>
    <row r="169" spans="1:5">
      <c r="A169" s="116">
        <v>20131</v>
      </c>
      <c r="B169" s="114" t="s">
        <v>137</v>
      </c>
      <c r="C169" s="94">
        <v>13761.900000000001</v>
      </c>
      <c r="D169" s="94">
        <v>21678.68</v>
      </c>
      <c r="E169" s="94">
        <f t="shared" si="2"/>
        <v>7916.7799999999988</v>
      </c>
    </row>
    <row r="170" spans="1:5">
      <c r="A170" s="116">
        <v>2013101</v>
      </c>
      <c r="B170" s="114" t="s">
        <v>43</v>
      </c>
      <c r="C170" s="94">
        <v>10137.93</v>
      </c>
      <c r="D170" s="94">
        <v>7473.4699999999993</v>
      </c>
      <c r="E170" s="94">
        <f t="shared" si="2"/>
        <v>-2664.4600000000009</v>
      </c>
    </row>
    <row r="171" spans="1:5">
      <c r="A171" s="116">
        <v>2013102</v>
      </c>
      <c r="B171" s="114" t="s">
        <v>44</v>
      </c>
      <c r="C171" s="94">
        <v>777.95999999999992</v>
      </c>
      <c r="D171" s="94">
        <v>3044.7900000000004</v>
      </c>
      <c r="E171" s="94">
        <f t="shared" si="2"/>
        <v>2266.8300000000004</v>
      </c>
    </row>
    <row r="172" spans="1:5">
      <c r="A172" s="116">
        <v>2013103</v>
      </c>
      <c r="B172" s="114" t="s">
        <v>45</v>
      </c>
      <c r="C172" s="94">
        <v>41</v>
      </c>
      <c r="D172" s="94">
        <v>96</v>
      </c>
      <c r="E172" s="94">
        <f t="shared" si="2"/>
        <v>55</v>
      </c>
    </row>
    <row r="173" spans="1:5">
      <c r="A173" s="116">
        <v>2013105</v>
      </c>
      <c r="B173" s="114" t="s">
        <v>138</v>
      </c>
      <c r="C173" s="94">
        <v>368.88</v>
      </c>
      <c r="D173" s="94">
        <v>2111.0100000000002</v>
      </c>
      <c r="E173" s="94">
        <f t="shared" si="2"/>
        <v>1742.13</v>
      </c>
    </row>
    <row r="174" spans="1:5">
      <c r="A174" s="116">
        <v>2013150</v>
      </c>
      <c r="B174" s="114" t="s">
        <v>52</v>
      </c>
      <c r="C174" s="94">
        <v>0</v>
      </c>
      <c r="D174" s="94">
        <v>0</v>
      </c>
      <c r="E174" s="94">
        <f t="shared" si="2"/>
        <v>0</v>
      </c>
    </row>
    <row r="175" spans="1:5">
      <c r="A175" s="116">
        <v>2013199</v>
      </c>
      <c r="B175" s="114" t="s">
        <v>139</v>
      </c>
      <c r="C175" s="94">
        <v>2436.1300000000006</v>
      </c>
      <c r="D175" s="94">
        <v>8953.41</v>
      </c>
      <c r="E175" s="94">
        <f t="shared" si="2"/>
        <v>6517.2799999999988</v>
      </c>
    </row>
    <row r="176" spans="1:5">
      <c r="A176" s="116">
        <v>20132</v>
      </c>
      <c r="B176" s="114" t="s">
        <v>140</v>
      </c>
      <c r="C176" s="94">
        <v>32339.910000000003</v>
      </c>
      <c r="D176" s="94">
        <v>42521.71</v>
      </c>
      <c r="E176" s="94">
        <f t="shared" si="2"/>
        <v>10181.799999999996</v>
      </c>
    </row>
    <row r="177" spans="1:5">
      <c r="A177" s="116">
        <v>2013201</v>
      </c>
      <c r="B177" s="114" t="s">
        <v>43</v>
      </c>
      <c r="C177" s="94">
        <v>7204.98</v>
      </c>
      <c r="D177" s="94">
        <v>7286.34</v>
      </c>
      <c r="E177" s="94">
        <f t="shared" si="2"/>
        <v>81.360000000000582</v>
      </c>
    </row>
    <row r="178" spans="1:5">
      <c r="A178" s="116">
        <v>2013202</v>
      </c>
      <c r="B178" s="114" t="s">
        <v>44</v>
      </c>
      <c r="C178" s="94">
        <v>2230.79</v>
      </c>
      <c r="D178" s="94">
        <v>9036.34</v>
      </c>
      <c r="E178" s="94">
        <f t="shared" si="2"/>
        <v>6805.55</v>
      </c>
    </row>
    <row r="179" spans="1:5">
      <c r="A179" s="116">
        <v>2013203</v>
      </c>
      <c r="B179" s="114" t="s">
        <v>45</v>
      </c>
      <c r="C179" s="94">
        <v>49</v>
      </c>
      <c r="D179" s="94">
        <v>0</v>
      </c>
      <c r="E179" s="94">
        <f t="shared" si="2"/>
        <v>-49</v>
      </c>
    </row>
    <row r="180" spans="1:5">
      <c r="A180" s="116">
        <v>2013204</v>
      </c>
      <c r="B180" s="114" t="s">
        <v>141</v>
      </c>
      <c r="C180" s="94">
        <v>1568.95</v>
      </c>
      <c r="D180" s="94">
        <v>1469.41</v>
      </c>
      <c r="E180" s="94">
        <f t="shared" si="2"/>
        <v>-99.539999999999964</v>
      </c>
    </row>
    <row r="181" spans="1:5">
      <c r="A181" s="116">
        <v>2013250</v>
      </c>
      <c r="B181" s="114" t="s">
        <v>52</v>
      </c>
      <c r="C181" s="94">
        <v>0</v>
      </c>
      <c r="D181" s="94">
        <v>0</v>
      </c>
      <c r="E181" s="94">
        <f t="shared" si="2"/>
        <v>0</v>
      </c>
    </row>
    <row r="182" spans="1:5">
      <c r="A182" s="116">
        <v>2013299</v>
      </c>
      <c r="B182" s="114" t="s">
        <v>142</v>
      </c>
      <c r="C182" s="94">
        <v>21286.190000000002</v>
      </c>
      <c r="D182" s="94">
        <v>24729.62</v>
      </c>
      <c r="E182" s="94">
        <f t="shared" si="2"/>
        <v>3443.4299999999967</v>
      </c>
    </row>
    <row r="183" spans="1:5">
      <c r="A183" s="116">
        <v>20133</v>
      </c>
      <c r="B183" s="114" t="s">
        <v>143</v>
      </c>
      <c r="C183" s="94">
        <v>15255.250000000002</v>
      </c>
      <c r="D183" s="94">
        <v>14201.369999999999</v>
      </c>
      <c r="E183" s="94">
        <f t="shared" si="2"/>
        <v>-1053.8800000000028</v>
      </c>
    </row>
    <row r="184" spans="1:5">
      <c r="A184" s="116">
        <v>2013301</v>
      </c>
      <c r="B184" s="115" t="s">
        <v>43</v>
      </c>
      <c r="C184" s="94">
        <v>6511.16</v>
      </c>
      <c r="D184" s="94">
        <v>4865.7499999999991</v>
      </c>
      <c r="E184" s="94">
        <f t="shared" si="2"/>
        <v>-1645.4100000000008</v>
      </c>
    </row>
    <row r="185" spans="1:5">
      <c r="A185" s="116">
        <v>2013302</v>
      </c>
      <c r="B185" s="114" t="s">
        <v>44</v>
      </c>
      <c r="C185" s="94">
        <v>1669.48</v>
      </c>
      <c r="D185" s="94">
        <v>2220.98</v>
      </c>
      <c r="E185" s="94">
        <f t="shared" si="2"/>
        <v>551.5</v>
      </c>
    </row>
    <row r="186" spans="1:5">
      <c r="A186" s="116">
        <v>2013303</v>
      </c>
      <c r="B186" s="114" t="s">
        <v>45</v>
      </c>
      <c r="C186" s="94">
        <v>0</v>
      </c>
      <c r="D186" s="94">
        <v>0</v>
      </c>
      <c r="E186" s="94">
        <f t="shared" si="2"/>
        <v>0</v>
      </c>
    </row>
    <row r="187" spans="1:5">
      <c r="A187" s="116">
        <v>2013304</v>
      </c>
      <c r="B187" s="114" t="s">
        <v>144</v>
      </c>
      <c r="C187" s="94">
        <v>235</v>
      </c>
      <c r="D187" s="94">
        <v>145.01</v>
      </c>
      <c r="E187" s="94">
        <f t="shared" si="2"/>
        <v>-89.990000000000009</v>
      </c>
    </row>
    <row r="188" spans="1:5">
      <c r="A188" s="116">
        <v>2013350</v>
      </c>
      <c r="B188" s="114" t="s">
        <v>52</v>
      </c>
      <c r="C188" s="94">
        <v>0</v>
      </c>
      <c r="D188" s="94">
        <v>0</v>
      </c>
      <c r="E188" s="94">
        <f t="shared" si="2"/>
        <v>0</v>
      </c>
    </row>
    <row r="189" spans="1:5">
      <c r="A189" s="116">
        <v>2013399</v>
      </c>
      <c r="B189" s="114" t="s">
        <v>145</v>
      </c>
      <c r="C189" s="94">
        <v>6839.6100000000006</v>
      </c>
      <c r="D189" s="94">
        <v>6969.63</v>
      </c>
      <c r="E189" s="94">
        <f t="shared" si="2"/>
        <v>130.01999999999953</v>
      </c>
    </row>
    <row r="190" spans="1:5">
      <c r="A190" s="116">
        <v>20134</v>
      </c>
      <c r="B190" s="114" t="s">
        <v>146</v>
      </c>
      <c r="C190" s="94">
        <v>34189.08</v>
      </c>
      <c r="D190" s="94">
        <v>34224.899999999994</v>
      </c>
      <c r="E190" s="94">
        <f t="shared" si="2"/>
        <v>35.819999999992433</v>
      </c>
    </row>
    <row r="191" spans="1:5">
      <c r="A191" s="116">
        <v>2013401</v>
      </c>
      <c r="B191" s="114" t="s">
        <v>43</v>
      </c>
      <c r="C191" s="94">
        <v>5985.1600000000008</v>
      </c>
      <c r="D191" s="94">
        <v>7179.6299999999992</v>
      </c>
      <c r="E191" s="94">
        <f t="shared" si="2"/>
        <v>1194.4699999999984</v>
      </c>
    </row>
    <row r="192" spans="1:5">
      <c r="A192" s="116">
        <v>2013402</v>
      </c>
      <c r="B192" s="114" t="s">
        <v>44</v>
      </c>
      <c r="C192" s="94">
        <v>635.5</v>
      </c>
      <c r="D192" s="94">
        <v>2942.5</v>
      </c>
      <c r="E192" s="94">
        <f t="shared" si="2"/>
        <v>2307</v>
      </c>
    </row>
    <row r="193" spans="1:5">
      <c r="A193" s="116">
        <v>2013403</v>
      </c>
      <c r="B193" s="114" t="s">
        <v>45</v>
      </c>
      <c r="C193" s="94">
        <v>28.72</v>
      </c>
      <c r="D193" s="94">
        <v>0</v>
      </c>
      <c r="E193" s="94">
        <f t="shared" si="2"/>
        <v>-28.72</v>
      </c>
    </row>
    <row r="194" spans="1:5">
      <c r="A194" s="116">
        <v>2013404</v>
      </c>
      <c r="B194" s="114" t="s">
        <v>147</v>
      </c>
      <c r="C194" s="94">
        <v>23352.03</v>
      </c>
      <c r="D194" s="94">
        <v>21883.259999999995</v>
      </c>
      <c r="E194" s="94">
        <f t="shared" si="2"/>
        <v>-1468.7700000000041</v>
      </c>
    </row>
    <row r="195" spans="1:5">
      <c r="A195" s="116">
        <v>2013405</v>
      </c>
      <c r="B195" s="114" t="s">
        <v>148</v>
      </c>
      <c r="C195" s="94">
        <v>9.9699999999999989</v>
      </c>
      <c r="D195" s="94">
        <v>10</v>
      </c>
      <c r="E195" s="94">
        <f t="shared" si="2"/>
        <v>3.0000000000001137E-2</v>
      </c>
    </row>
    <row r="196" spans="1:5">
      <c r="A196" s="116">
        <v>2013450</v>
      </c>
      <c r="B196" s="114" t="s">
        <v>52</v>
      </c>
      <c r="C196" s="94">
        <v>0</v>
      </c>
      <c r="D196" s="94">
        <v>0</v>
      </c>
      <c r="E196" s="94">
        <f t="shared" si="2"/>
        <v>0</v>
      </c>
    </row>
    <row r="197" spans="1:5">
      <c r="A197" s="116">
        <v>2013499</v>
      </c>
      <c r="B197" s="114" t="s">
        <v>149</v>
      </c>
      <c r="C197" s="94">
        <v>4177.7000000000007</v>
      </c>
      <c r="D197" s="94">
        <v>2209.5100000000002</v>
      </c>
      <c r="E197" s="94">
        <f t="shared" si="2"/>
        <v>-1968.1900000000005</v>
      </c>
    </row>
    <row r="198" spans="1:5">
      <c r="A198" s="116">
        <v>20135</v>
      </c>
      <c r="B198" s="114" t="s">
        <v>150</v>
      </c>
      <c r="C198" s="94">
        <v>0</v>
      </c>
      <c r="D198" s="94">
        <v>0</v>
      </c>
      <c r="E198" s="94">
        <f t="shared" si="2"/>
        <v>0</v>
      </c>
    </row>
    <row r="199" spans="1:5">
      <c r="A199" s="116">
        <v>2013501</v>
      </c>
      <c r="B199" s="114" t="s">
        <v>43</v>
      </c>
      <c r="C199" s="94">
        <v>0</v>
      </c>
      <c r="D199" s="94">
        <v>0</v>
      </c>
      <c r="E199" s="94">
        <f t="shared" ref="E199:E262" si="3">D199-C199</f>
        <v>0</v>
      </c>
    </row>
    <row r="200" spans="1:5">
      <c r="A200" s="116">
        <v>2013502</v>
      </c>
      <c r="B200" s="115" t="s">
        <v>44</v>
      </c>
      <c r="C200" s="94">
        <v>0</v>
      </c>
      <c r="D200" s="94">
        <v>0</v>
      </c>
      <c r="E200" s="94">
        <f t="shared" si="3"/>
        <v>0</v>
      </c>
    </row>
    <row r="201" spans="1:5">
      <c r="A201" s="116">
        <v>2013503</v>
      </c>
      <c r="B201" s="114" t="s">
        <v>45</v>
      </c>
      <c r="C201" s="94">
        <v>0</v>
      </c>
      <c r="D201" s="94">
        <v>0</v>
      </c>
      <c r="E201" s="94">
        <f t="shared" si="3"/>
        <v>0</v>
      </c>
    </row>
    <row r="202" spans="1:5">
      <c r="A202" s="116">
        <v>2013550</v>
      </c>
      <c r="B202" s="114" t="s">
        <v>52</v>
      </c>
      <c r="C202" s="94">
        <v>0</v>
      </c>
      <c r="D202" s="94">
        <v>0</v>
      </c>
      <c r="E202" s="94">
        <f t="shared" si="3"/>
        <v>0</v>
      </c>
    </row>
    <row r="203" spans="1:5">
      <c r="A203" s="116">
        <v>2013599</v>
      </c>
      <c r="B203" s="114" t="s">
        <v>151</v>
      </c>
      <c r="C203" s="94">
        <v>0</v>
      </c>
      <c r="D203" s="94">
        <v>0</v>
      </c>
      <c r="E203" s="94">
        <f t="shared" si="3"/>
        <v>0</v>
      </c>
    </row>
    <row r="204" spans="1:5">
      <c r="A204" s="116">
        <v>20136</v>
      </c>
      <c r="B204" s="114" t="s">
        <v>152</v>
      </c>
      <c r="C204" s="94">
        <v>24917.870000000003</v>
      </c>
      <c r="D204" s="94">
        <v>9304.5299999999988</v>
      </c>
      <c r="E204" s="94">
        <f t="shared" si="3"/>
        <v>-15613.340000000004</v>
      </c>
    </row>
    <row r="205" spans="1:5">
      <c r="A205" s="116">
        <v>2013601</v>
      </c>
      <c r="B205" s="114" t="s">
        <v>43</v>
      </c>
      <c r="C205" s="94">
        <v>4397.09</v>
      </c>
      <c r="D205" s="94">
        <v>3100.8799999999997</v>
      </c>
      <c r="E205" s="94">
        <f t="shared" si="3"/>
        <v>-1296.2100000000005</v>
      </c>
    </row>
    <row r="206" spans="1:5">
      <c r="A206" s="116">
        <v>2013602</v>
      </c>
      <c r="B206" s="114" t="s">
        <v>44</v>
      </c>
      <c r="C206" s="94">
        <v>5123.1100000000006</v>
      </c>
      <c r="D206" s="94">
        <v>954.97</v>
      </c>
      <c r="E206" s="94">
        <f t="shared" si="3"/>
        <v>-4168.1400000000003</v>
      </c>
    </row>
    <row r="207" spans="1:5">
      <c r="A207" s="116">
        <v>2013603</v>
      </c>
      <c r="B207" s="114" t="s">
        <v>45</v>
      </c>
      <c r="C207" s="94">
        <v>0</v>
      </c>
      <c r="D207" s="94">
        <v>0</v>
      </c>
      <c r="E207" s="94">
        <f t="shared" si="3"/>
        <v>0</v>
      </c>
    </row>
    <row r="208" spans="1:5">
      <c r="A208" s="116">
        <v>2013650</v>
      </c>
      <c r="B208" s="114" t="s">
        <v>52</v>
      </c>
      <c r="C208" s="94">
        <v>0</v>
      </c>
      <c r="D208" s="94">
        <v>0</v>
      </c>
      <c r="E208" s="94">
        <f t="shared" si="3"/>
        <v>0</v>
      </c>
    </row>
    <row r="209" spans="1:5">
      <c r="A209" s="116">
        <v>2013699</v>
      </c>
      <c r="B209" s="114" t="s">
        <v>153</v>
      </c>
      <c r="C209" s="94">
        <v>15397.670000000002</v>
      </c>
      <c r="D209" s="94">
        <v>5248.68</v>
      </c>
      <c r="E209" s="94">
        <f t="shared" si="3"/>
        <v>-10148.990000000002</v>
      </c>
    </row>
    <row r="210" spans="1:5">
      <c r="A210" s="116">
        <v>20137</v>
      </c>
      <c r="B210" s="114" t="s">
        <v>154</v>
      </c>
      <c r="C210" s="94">
        <v>5525.38</v>
      </c>
      <c r="D210" s="94">
        <v>5578.4</v>
      </c>
      <c r="E210" s="94">
        <f t="shared" si="3"/>
        <v>53.019999999999527</v>
      </c>
    </row>
    <row r="211" spans="1:5">
      <c r="A211" s="116">
        <v>2013701</v>
      </c>
      <c r="B211" s="114" t="s">
        <v>43</v>
      </c>
      <c r="C211" s="94">
        <v>1242.08</v>
      </c>
      <c r="D211" s="94">
        <v>1246.06</v>
      </c>
      <c r="E211" s="94">
        <f t="shared" si="3"/>
        <v>3.9800000000000182</v>
      </c>
    </row>
    <row r="212" spans="1:5">
      <c r="A212" s="116">
        <v>2013702</v>
      </c>
      <c r="B212" s="114" t="s">
        <v>44</v>
      </c>
      <c r="C212" s="94">
        <v>113.98</v>
      </c>
      <c r="D212" s="94">
        <v>334.32</v>
      </c>
      <c r="E212" s="94">
        <f t="shared" si="3"/>
        <v>220.33999999999997</v>
      </c>
    </row>
    <row r="213" spans="1:5">
      <c r="A213" s="116">
        <v>2013703</v>
      </c>
      <c r="B213" s="114" t="s">
        <v>45</v>
      </c>
      <c r="C213" s="94">
        <v>36.340000000000003</v>
      </c>
      <c r="D213" s="94">
        <v>0</v>
      </c>
      <c r="E213" s="94">
        <f t="shared" si="3"/>
        <v>-36.340000000000003</v>
      </c>
    </row>
    <row r="214" spans="1:5">
      <c r="A214" s="116">
        <v>2013704</v>
      </c>
      <c r="B214" s="114" t="s">
        <v>155</v>
      </c>
      <c r="C214" s="94">
        <v>3993.98</v>
      </c>
      <c r="D214" s="94">
        <v>3859.06</v>
      </c>
      <c r="E214" s="94">
        <f t="shared" si="3"/>
        <v>-134.92000000000007</v>
      </c>
    </row>
    <row r="215" spans="1:5">
      <c r="A215" s="116">
        <v>2013750</v>
      </c>
      <c r="B215" s="114" t="s">
        <v>52</v>
      </c>
      <c r="C215" s="94">
        <v>0</v>
      </c>
      <c r="D215" s="94">
        <v>0</v>
      </c>
      <c r="E215" s="94">
        <f t="shared" si="3"/>
        <v>0</v>
      </c>
    </row>
    <row r="216" spans="1:5">
      <c r="A216" s="116">
        <v>2013799</v>
      </c>
      <c r="B216" s="114" t="s">
        <v>156</v>
      </c>
      <c r="C216" s="94">
        <v>139</v>
      </c>
      <c r="D216" s="94">
        <v>138.96</v>
      </c>
      <c r="E216" s="94">
        <f t="shared" si="3"/>
        <v>-3.9999999999992042E-2</v>
      </c>
    </row>
    <row r="217" spans="1:5">
      <c r="A217" s="116">
        <v>20138</v>
      </c>
      <c r="B217" s="114" t="s">
        <v>157</v>
      </c>
      <c r="C217" s="94">
        <v>14981.8</v>
      </c>
      <c r="D217" s="94">
        <v>19760.170000000002</v>
      </c>
      <c r="E217" s="94">
        <f t="shared" si="3"/>
        <v>4778.3700000000026</v>
      </c>
    </row>
    <row r="218" spans="1:5">
      <c r="A218" s="116">
        <v>2013801</v>
      </c>
      <c r="B218" s="114" t="s">
        <v>43</v>
      </c>
      <c r="C218" s="94">
        <v>6372.36</v>
      </c>
      <c r="D218" s="94">
        <v>11231.530000000002</v>
      </c>
      <c r="E218" s="94">
        <f t="shared" si="3"/>
        <v>4859.1700000000028</v>
      </c>
    </row>
    <row r="219" spans="1:5">
      <c r="A219" s="116">
        <v>2013802</v>
      </c>
      <c r="B219" s="114" t="s">
        <v>44</v>
      </c>
      <c r="C219" s="94">
        <v>625.97</v>
      </c>
      <c r="D219" s="94">
        <v>1705.28</v>
      </c>
      <c r="E219" s="94">
        <f t="shared" si="3"/>
        <v>1079.31</v>
      </c>
    </row>
    <row r="220" spans="1:5">
      <c r="A220" s="116">
        <v>2013803</v>
      </c>
      <c r="B220" s="114" t="s">
        <v>45</v>
      </c>
      <c r="C220" s="94">
        <v>35</v>
      </c>
      <c r="D220" s="94">
        <v>0</v>
      </c>
      <c r="E220" s="94">
        <f t="shared" si="3"/>
        <v>-35</v>
      </c>
    </row>
    <row r="221" spans="1:5">
      <c r="A221" s="116">
        <v>2013804</v>
      </c>
      <c r="B221" s="114" t="s">
        <v>158</v>
      </c>
      <c r="C221" s="94">
        <v>717.7</v>
      </c>
      <c r="D221" s="94">
        <v>714</v>
      </c>
      <c r="E221" s="94">
        <f t="shared" si="3"/>
        <v>-3.7000000000000455</v>
      </c>
    </row>
    <row r="222" spans="1:5">
      <c r="A222" s="116">
        <v>2013805</v>
      </c>
      <c r="B222" s="114" t="s">
        <v>159</v>
      </c>
      <c r="C222" s="94">
        <v>107</v>
      </c>
      <c r="D222" s="94">
        <v>103.5</v>
      </c>
      <c r="E222" s="94">
        <f t="shared" si="3"/>
        <v>-3.5</v>
      </c>
    </row>
    <row r="223" spans="1:5">
      <c r="A223" s="116">
        <v>2013808</v>
      </c>
      <c r="B223" s="114" t="s">
        <v>84</v>
      </c>
      <c r="C223" s="94">
        <v>367.03999999999996</v>
      </c>
      <c r="D223" s="94">
        <v>1039</v>
      </c>
      <c r="E223" s="94">
        <f t="shared" si="3"/>
        <v>671.96</v>
      </c>
    </row>
    <row r="224" spans="1:5">
      <c r="A224" s="116">
        <v>2013810</v>
      </c>
      <c r="B224" s="114" t="s">
        <v>160</v>
      </c>
      <c r="C224" s="94">
        <v>160</v>
      </c>
      <c r="D224" s="94">
        <v>127</v>
      </c>
      <c r="E224" s="94">
        <f t="shared" si="3"/>
        <v>-33</v>
      </c>
    </row>
    <row r="225" spans="1:5">
      <c r="A225" s="116">
        <v>2013812</v>
      </c>
      <c r="B225" s="114" t="s">
        <v>161</v>
      </c>
      <c r="C225" s="94">
        <v>0</v>
      </c>
      <c r="D225" s="94">
        <v>0</v>
      </c>
      <c r="E225" s="94">
        <f t="shared" si="3"/>
        <v>0</v>
      </c>
    </row>
    <row r="226" spans="1:5">
      <c r="A226" s="116">
        <v>2013813</v>
      </c>
      <c r="B226" s="114" t="s">
        <v>162</v>
      </c>
      <c r="C226" s="94">
        <v>0</v>
      </c>
      <c r="D226" s="94">
        <v>0</v>
      </c>
      <c r="E226" s="94">
        <f t="shared" si="3"/>
        <v>0</v>
      </c>
    </row>
    <row r="227" spans="1:5">
      <c r="A227" s="116">
        <v>2013814</v>
      </c>
      <c r="B227" s="114" t="s">
        <v>163</v>
      </c>
      <c r="C227" s="94">
        <v>0</v>
      </c>
      <c r="D227" s="94">
        <v>0</v>
      </c>
      <c r="E227" s="94">
        <f t="shared" si="3"/>
        <v>0</v>
      </c>
    </row>
    <row r="228" spans="1:5">
      <c r="A228" s="116">
        <v>2013815</v>
      </c>
      <c r="B228" s="114" t="s">
        <v>164</v>
      </c>
      <c r="C228" s="94">
        <v>208.73999999999998</v>
      </c>
      <c r="D228" s="94">
        <v>172</v>
      </c>
      <c r="E228" s="94">
        <f t="shared" si="3"/>
        <v>-36.739999999999981</v>
      </c>
    </row>
    <row r="229" spans="1:5">
      <c r="A229" s="116">
        <v>2013816</v>
      </c>
      <c r="B229" s="114" t="s">
        <v>165</v>
      </c>
      <c r="C229" s="94">
        <v>890.58999999999992</v>
      </c>
      <c r="D229" s="94">
        <v>1184.07</v>
      </c>
      <c r="E229" s="94">
        <f t="shared" si="3"/>
        <v>293.48</v>
      </c>
    </row>
    <row r="230" spans="1:5">
      <c r="A230" s="116">
        <v>2013850</v>
      </c>
      <c r="B230" s="114" t="s">
        <v>52</v>
      </c>
      <c r="C230" s="94">
        <v>0</v>
      </c>
      <c r="D230" s="94">
        <v>0</v>
      </c>
      <c r="E230" s="94">
        <f t="shared" si="3"/>
        <v>0</v>
      </c>
    </row>
    <row r="231" spans="1:5">
      <c r="A231" s="116">
        <v>2013899</v>
      </c>
      <c r="B231" s="114" t="s">
        <v>166</v>
      </c>
      <c r="C231" s="94">
        <v>5497.4</v>
      </c>
      <c r="D231" s="94">
        <v>3483.79</v>
      </c>
      <c r="E231" s="94">
        <f t="shared" si="3"/>
        <v>-2013.6099999999997</v>
      </c>
    </row>
    <row r="232" spans="1:5">
      <c r="A232" s="116">
        <v>20139</v>
      </c>
      <c r="B232" s="114" t="s">
        <v>2144</v>
      </c>
      <c r="C232" s="94">
        <v>500</v>
      </c>
      <c r="D232" s="94">
        <v>500</v>
      </c>
      <c r="E232" s="94">
        <f t="shared" si="3"/>
        <v>0</v>
      </c>
    </row>
    <row r="233" spans="1:5">
      <c r="A233" s="116">
        <v>2013999</v>
      </c>
      <c r="B233" s="114" t="s">
        <v>2145</v>
      </c>
      <c r="C233" s="94">
        <v>500</v>
      </c>
      <c r="D233" s="94">
        <v>500</v>
      </c>
      <c r="E233" s="94">
        <f t="shared" si="3"/>
        <v>0</v>
      </c>
    </row>
    <row r="234" spans="1:5">
      <c r="A234" s="116">
        <v>20140</v>
      </c>
      <c r="B234" s="114" t="s">
        <v>2154</v>
      </c>
      <c r="C234" s="94">
        <v>0</v>
      </c>
      <c r="D234" s="94">
        <v>4007.7</v>
      </c>
      <c r="E234" s="94">
        <f t="shared" si="3"/>
        <v>4007.7</v>
      </c>
    </row>
    <row r="235" spans="1:5">
      <c r="A235" s="116" t="s">
        <v>2155</v>
      </c>
      <c r="B235" s="114" t="s">
        <v>2156</v>
      </c>
      <c r="C235" s="94">
        <v>0</v>
      </c>
      <c r="D235" s="94">
        <v>1704.07</v>
      </c>
      <c r="E235" s="94">
        <f t="shared" si="3"/>
        <v>1704.07</v>
      </c>
    </row>
    <row r="236" spans="1:5">
      <c r="A236" s="116" t="s">
        <v>2157</v>
      </c>
      <c r="B236" s="114" t="s">
        <v>2158</v>
      </c>
      <c r="C236" s="94">
        <v>0</v>
      </c>
      <c r="D236" s="94">
        <v>94</v>
      </c>
      <c r="E236" s="94">
        <f t="shared" si="3"/>
        <v>94</v>
      </c>
    </row>
    <row r="237" spans="1:5">
      <c r="A237" s="116" t="s">
        <v>2159</v>
      </c>
      <c r="B237" s="114" t="s">
        <v>2160</v>
      </c>
      <c r="C237" s="94">
        <v>0</v>
      </c>
      <c r="D237" s="94">
        <v>0</v>
      </c>
      <c r="E237" s="94">
        <f t="shared" si="3"/>
        <v>0</v>
      </c>
    </row>
    <row r="238" spans="1:5">
      <c r="A238" s="116" t="s">
        <v>2161</v>
      </c>
      <c r="B238" s="114" t="s">
        <v>2162</v>
      </c>
      <c r="C238" s="94">
        <v>0</v>
      </c>
      <c r="D238" s="94">
        <v>2005.63</v>
      </c>
      <c r="E238" s="94">
        <f t="shared" si="3"/>
        <v>2005.63</v>
      </c>
    </row>
    <row r="239" spans="1:5">
      <c r="A239" s="116" t="s">
        <v>2163</v>
      </c>
      <c r="B239" s="114" t="s">
        <v>2164</v>
      </c>
      <c r="C239" s="94">
        <v>0</v>
      </c>
      <c r="D239" s="94">
        <v>204</v>
      </c>
      <c r="E239" s="94">
        <f t="shared" si="3"/>
        <v>204</v>
      </c>
    </row>
    <row r="240" spans="1:5">
      <c r="A240" s="116">
        <v>20199</v>
      </c>
      <c r="B240" s="114" t="s">
        <v>167</v>
      </c>
      <c r="C240" s="94">
        <v>46520.65</v>
      </c>
      <c r="D240" s="94">
        <v>43342.790000000008</v>
      </c>
      <c r="E240" s="94">
        <f t="shared" si="3"/>
        <v>-3177.8599999999933</v>
      </c>
    </row>
    <row r="241" spans="1:5">
      <c r="A241" s="116">
        <v>2019901</v>
      </c>
      <c r="B241" s="114" t="s">
        <v>168</v>
      </c>
      <c r="C241" s="94">
        <v>0</v>
      </c>
      <c r="D241" s="94">
        <v>0</v>
      </c>
      <c r="E241" s="94">
        <f t="shared" si="3"/>
        <v>0</v>
      </c>
    </row>
    <row r="242" spans="1:5">
      <c r="A242" s="116">
        <v>2019999</v>
      </c>
      <c r="B242" s="114" t="s">
        <v>169</v>
      </c>
      <c r="C242" s="94">
        <v>46520.65</v>
      </c>
      <c r="D242" s="94">
        <v>43342.790000000008</v>
      </c>
      <c r="E242" s="94">
        <f t="shared" si="3"/>
        <v>-3177.8599999999933</v>
      </c>
    </row>
    <row r="243" spans="1:5">
      <c r="A243" s="116">
        <v>202</v>
      </c>
      <c r="B243" s="115" t="s">
        <v>1383</v>
      </c>
      <c r="C243" s="94">
        <v>0</v>
      </c>
      <c r="D243" s="94">
        <v>0</v>
      </c>
      <c r="E243" s="94">
        <f t="shared" si="3"/>
        <v>0</v>
      </c>
    </row>
    <row r="244" spans="1:5">
      <c r="A244" s="116">
        <v>20205</v>
      </c>
      <c r="B244" s="114" t="s">
        <v>170</v>
      </c>
      <c r="C244" s="94">
        <v>0</v>
      </c>
      <c r="D244" s="94">
        <v>0</v>
      </c>
      <c r="E244" s="94">
        <f t="shared" si="3"/>
        <v>0</v>
      </c>
    </row>
    <row r="245" spans="1:5">
      <c r="A245" s="116">
        <v>2020503</v>
      </c>
      <c r="B245" s="114" t="s">
        <v>1914</v>
      </c>
      <c r="C245" s="94">
        <v>0</v>
      </c>
      <c r="D245" s="94">
        <v>0</v>
      </c>
      <c r="E245" s="94">
        <f t="shared" si="3"/>
        <v>0</v>
      </c>
    </row>
    <row r="246" spans="1:5">
      <c r="A246" s="116">
        <v>2020504</v>
      </c>
      <c r="B246" s="114" t="s">
        <v>1915</v>
      </c>
      <c r="C246" s="94">
        <v>0</v>
      </c>
      <c r="D246" s="94">
        <v>0</v>
      </c>
      <c r="E246" s="94">
        <f t="shared" si="3"/>
        <v>0</v>
      </c>
    </row>
    <row r="247" spans="1:5">
      <c r="A247" s="116">
        <v>2020505</v>
      </c>
      <c r="B247" s="114" t="s">
        <v>1916</v>
      </c>
      <c r="C247" s="94">
        <v>0</v>
      </c>
      <c r="D247" s="94">
        <v>0</v>
      </c>
      <c r="E247" s="94">
        <f t="shared" si="3"/>
        <v>0</v>
      </c>
    </row>
    <row r="248" spans="1:5">
      <c r="A248" s="116">
        <v>2020599</v>
      </c>
      <c r="B248" s="114" t="s">
        <v>1917</v>
      </c>
      <c r="C248" s="94">
        <v>0</v>
      </c>
      <c r="D248" s="94">
        <v>0</v>
      </c>
      <c r="E248" s="94">
        <f t="shared" si="3"/>
        <v>0</v>
      </c>
    </row>
    <row r="249" spans="1:5">
      <c r="A249" s="116">
        <v>20206</v>
      </c>
      <c r="B249" s="114" t="s">
        <v>171</v>
      </c>
      <c r="C249" s="94">
        <v>0</v>
      </c>
      <c r="D249" s="94">
        <v>0</v>
      </c>
      <c r="E249" s="94">
        <f t="shared" si="3"/>
        <v>0</v>
      </c>
    </row>
    <row r="250" spans="1:5">
      <c r="A250" s="116">
        <v>2020601</v>
      </c>
      <c r="B250" s="114" t="s">
        <v>1918</v>
      </c>
      <c r="C250" s="94">
        <v>0</v>
      </c>
      <c r="D250" s="94">
        <v>0</v>
      </c>
      <c r="E250" s="94">
        <f t="shared" si="3"/>
        <v>0</v>
      </c>
    </row>
    <row r="251" spans="1:5">
      <c r="A251" s="116">
        <v>20299</v>
      </c>
      <c r="B251" s="114" t="s">
        <v>172</v>
      </c>
      <c r="C251" s="94">
        <v>0</v>
      </c>
      <c r="D251" s="94">
        <v>0</v>
      </c>
      <c r="E251" s="94">
        <f t="shared" si="3"/>
        <v>0</v>
      </c>
    </row>
    <row r="252" spans="1:5">
      <c r="A252" s="116">
        <v>2029999</v>
      </c>
      <c r="B252" s="114" t="s">
        <v>1919</v>
      </c>
      <c r="C252" s="94">
        <v>0</v>
      </c>
      <c r="D252" s="94">
        <v>0</v>
      </c>
      <c r="E252" s="94">
        <f t="shared" si="3"/>
        <v>0</v>
      </c>
    </row>
    <row r="253" spans="1:5">
      <c r="A253" s="116">
        <v>203</v>
      </c>
      <c r="B253" s="115" t="s">
        <v>1384</v>
      </c>
      <c r="C253" s="462" t="s">
        <v>3079</v>
      </c>
      <c r="D253" s="462" t="s">
        <v>3079</v>
      </c>
      <c r="E253" s="462" t="s">
        <v>3079</v>
      </c>
    </row>
    <row r="254" spans="1:5">
      <c r="A254" s="116">
        <v>20301</v>
      </c>
      <c r="B254" s="115" t="s">
        <v>1920</v>
      </c>
      <c r="C254" s="462" t="s">
        <v>3079</v>
      </c>
      <c r="D254" s="462" t="s">
        <v>3079</v>
      </c>
      <c r="E254" s="462" t="s">
        <v>3079</v>
      </c>
    </row>
    <row r="255" spans="1:5">
      <c r="A255" s="116">
        <v>2030101</v>
      </c>
      <c r="B255" s="115" t="s">
        <v>1921</v>
      </c>
      <c r="C255" s="462" t="s">
        <v>3079</v>
      </c>
      <c r="D255" s="462" t="s">
        <v>3079</v>
      </c>
      <c r="E255" s="462" t="s">
        <v>3079</v>
      </c>
    </row>
    <row r="256" spans="1:5">
      <c r="A256" s="116">
        <v>2030102</v>
      </c>
      <c r="B256" s="115" t="s">
        <v>1922</v>
      </c>
      <c r="C256" s="462" t="s">
        <v>3079</v>
      </c>
      <c r="D256" s="462" t="s">
        <v>3079</v>
      </c>
      <c r="E256" s="462" t="s">
        <v>3079</v>
      </c>
    </row>
    <row r="257" spans="1:5">
      <c r="A257" s="116">
        <v>2030199</v>
      </c>
      <c r="B257" s="115" t="s">
        <v>1923</v>
      </c>
      <c r="C257" s="462" t="s">
        <v>3079</v>
      </c>
      <c r="D257" s="462" t="s">
        <v>3079</v>
      </c>
      <c r="E257" s="462" t="s">
        <v>3079</v>
      </c>
    </row>
    <row r="258" spans="1:5">
      <c r="A258" s="116">
        <v>20304</v>
      </c>
      <c r="B258" s="115" t="s">
        <v>1924</v>
      </c>
      <c r="C258" s="462" t="s">
        <v>3079</v>
      </c>
      <c r="D258" s="462" t="s">
        <v>3079</v>
      </c>
      <c r="E258" s="462" t="s">
        <v>3079</v>
      </c>
    </row>
    <row r="259" spans="1:5">
      <c r="A259" s="116">
        <v>2030401</v>
      </c>
      <c r="B259" s="115" t="s">
        <v>1925</v>
      </c>
      <c r="C259" s="462" t="s">
        <v>3079</v>
      </c>
      <c r="D259" s="462" t="s">
        <v>3079</v>
      </c>
      <c r="E259" s="462" t="s">
        <v>3079</v>
      </c>
    </row>
    <row r="260" spans="1:5">
      <c r="A260" s="116">
        <v>20305</v>
      </c>
      <c r="B260" s="115" t="s">
        <v>1926</v>
      </c>
      <c r="C260" s="462" t="s">
        <v>3079</v>
      </c>
      <c r="D260" s="462" t="s">
        <v>3079</v>
      </c>
      <c r="E260" s="462" t="s">
        <v>3079</v>
      </c>
    </row>
    <row r="261" spans="1:5">
      <c r="A261" s="116">
        <v>2030501</v>
      </c>
      <c r="B261" s="115" t="s">
        <v>1927</v>
      </c>
      <c r="C261" s="462" t="s">
        <v>3079</v>
      </c>
      <c r="D261" s="462" t="s">
        <v>3079</v>
      </c>
      <c r="E261" s="462" t="s">
        <v>3079</v>
      </c>
    </row>
    <row r="262" spans="1:5">
      <c r="A262" s="116">
        <v>20306</v>
      </c>
      <c r="B262" s="114" t="s">
        <v>173</v>
      </c>
      <c r="C262" s="462" t="s">
        <v>3079</v>
      </c>
      <c r="D262" s="462" t="s">
        <v>3079</v>
      </c>
      <c r="E262" s="462" t="s">
        <v>3079</v>
      </c>
    </row>
    <row r="263" spans="1:5">
      <c r="A263" s="116">
        <v>2030601</v>
      </c>
      <c r="B263" s="114" t="s">
        <v>174</v>
      </c>
      <c r="C263" s="462" t="s">
        <v>3079</v>
      </c>
      <c r="D263" s="462" t="s">
        <v>3079</v>
      </c>
      <c r="E263" s="462" t="s">
        <v>3079</v>
      </c>
    </row>
    <row r="264" spans="1:5">
      <c r="A264" s="116">
        <v>2030602</v>
      </c>
      <c r="B264" s="114" t="s">
        <v>175</v>
      </c>
      <c r="C264" s="462" t="s">
        <v>3079</v>
      </c>
      <c r="D264" s="462" t="s">
        <v>3079</v>
      </c>
      <c r="E264" s="462" t="s">
        <v>3079</v>
      </c>
    </row>
    <row r="265" spans="1:5">
      <c r="A265" s="116">
        <v>2030603</v>
      </c>
      <c r="B265" s="114" t="s">
        <v>176</v>
      </c>
      <c r="C265" s="462" t="s">
        <v>3079</v>
      </c>
      <c r="D265" s="462" t="s">
        <v>3079</v>
      </c>
      <c r="E265" s="462" t="s">
        <v>3079</v>
      </c>
    </row>
    <row r="266" spans="1:5">
      <c r="A266" s="116">
        <v>2030604</v>
      </c>
      <c r="B266" s="114" t="s">
        <v>177</v>
      </c>
      <c r="C266" s="462" t="s">
        <v>3079</v>
      </c>
      <c r="D266" s="462" t="s">
        <v>3079</v>
      </c>
      <c r="E266" s="462" t="s">
        <v>3079</v>
      </c>
    </row>
    <row r="267" spans="1:5">
      <c r="A267" s="116">
        <v>2030607</v>
      </c>
      <c r="B267" s="114" t="s">
        <v>178</v>
      </c>
      <c r="C267" s="462" t="s">
        <v>3079</v>
      </c>
      <c r="D267" s="462" t="s">
        <v>3079</v>
      </c>
      <c r="E267" s="462" t="s">
        <v>3079</v>
      </c>
    </row>
    <row r="268" spans="1:5">
      <c r="A268" s="116">
        <v>2030608</v>
      </c>
      <c r="B268" s="114" t="s">
        <v>179</v>
      </c>
      <c r="C268" s="462" t="s">
        <v>3079</v>
      </c>
      <c r="D268" s="462" t="s">
        <v>3079</v>
      </c>
      <c r="E268" s="462" t="s">
        <v>3079</v>
      </c>
    </row>
    <row r="269" spans="1:5">
      <c r="A269" s="116">
        <v>2030699</v>
      </c>
      <c r="B269" s="114" t="s">
        <v>180</v>
      </c>
      <c r="C269" s="462" t="s">
        <v>3079</v>
      </c>
      <c r="D269" s="462" t="s">
        <v>3079</v>
      </c>
      <c r="E269" s="462" t="s">
        <v>3079</v>
      </c>
    </row>
    <row r="270" spans="1:5">
      <c r="A270" s="116">
        <v>20399</v>
      </c>
      <c r="B270" s="114" t="s">
        <v>181</v>
      </c>
      <c r="C270" s="462" t="s">
        <v>3079</v>
      </c>
      <c r="D270" s="462" t="s">
        <v>3079</v>
      </c>
      <c r="E270" s="462" t="s">
        <v>3079</v>
      </c>
    </row>
    <row r="271" spans="1:5">
      <c r="A271" s="116">
        <v>2039999</v>
      </c>
      <c r="B271" s="114" t="s">
        <v>1928</v>
      </c>
      <c r="C271" s="462" t="s">
        <v>3079</v>
      </c>
      <c r="D271" s="462" t="s">
        <v>3079</v>
      </c>
      <c r="E271" s="462" t="s">
        <v>3079</v>
      </c>
    </row>
    <row r="272" spans="1:5">
      <c r="A272" s="116">
        <v>204</v>
      </c>
      <c r="B272" s="115" t="s">
        <v>3081</v>
      </c>
      <c r="C272" s="462" t="s">
        <v>3079</v>
      </c>
      <c r="D272" s="462" t="s">
        <v>3079</v>
      </c>
      <c r="E272" s="462" t="s">
        <v>3079</v>
      </c>
    </row>
    <row r="273" spans="1:5">
      <c r="A273" s="116">
        <v>20401</v>
      </c>
      <c r="B273" s="114" t="s">
        <v>182</v>
      </c>
      <c r="C273" s="462" t="s">
        <v>3079</v>
      </c>
      <c r="D273" s="462" t="s">
        <v>3079</v>
      </c>
      <c r="E273" s="462" t="s">
        <v>3079</v>
      </c>
    </row>
    <row r="274" spans="1:5">
      <c r="A274" s="116">
        <v>2040101</v>
      </c>
      <c r="B274" s="114" t="s">
        <v>183</v>
      </c>
      <c r="C274" s="462" t="s">
        <v>3079</v>
      </c>
      <c r="D274" s="462" t="s">
        <v>3079</v>
      </c>
      <c r="E274" s="462" t="s">
        <v>3079</v>
      </c>
    </row>
    <row r="275" spans="1:5">
      <c r="A275" s="116">
        <v>2040199</v>
      </c>
      <c r="B275" s="114" t="s">
        <v>184</v>
      </c>
      <c r="C275" s="462" t="s">
        <v>3079</v>
      </c>
      <c r="D275" s="462" t="s">
        <v>3079</v>
      </c>
      <c r="E275" s="462" t="s">
        <v>3079</v>
      </c>
    </row>
    <row r="276" spans="1:5">
      <c r="A276" s="116">
        <v>20402</v>
      </c>
      <c r="B276" s="114" t="s">
        <v>185</v>
      </c>
      <c r="C276" s="462" t="s">
        <v>3079</v>
      </c>
      <c r="D276" s="462" t="s">
        <v>3079</v>
      </c>
      <c r="E276" s="462" t="s">
        <v>3079</v>
      </c>
    </row>
    <row r="277" spans="1:5">
      <c r="A277" s="116">
        <v>2040201</v>
      </c>
      <c r="B277" s="114" t="s">
        <v>43</v>
      </c>
      <c r="C277" s="462" t="s">
        <v>3079</v>
      </c>
      <c r="D277" s="462" t="s">
        <v>3079</v>
      </c>
      <c r="E277" s="462" t="s">
        <v>3079</v>
      </c>
    </row>
    <row r="278" spans="1:5">
      <c r="A278" s="116">
        <v>2040202</v>
      </c>
      <c r="B278" s="114" t="s">
        <v>44</v>
      </c>
      <c r="C278" s="462" t="s">
        <v>3079</v>
      </c>
      <c r="D278" s="462" t="s">
        <v>3079</v>
      </c>
      <c r="E278" s="462" t="s">
        <v>3079</v>
      </c>
    </row>
    <row r="279" spans="1:5">
      <c r="A279" s="116">
        <v>2040203</v>
      </c>
      <c r="B279" s="114" t="s">
        <v>45</v>
      </c>
      <c r="C279" s="462" t="s">
        <v>3079</v>
      </c>
      <c r="D279" s="462" t="s">
        <v>3079</v>
      </c>
      <c r="E279" s="462" t="s">
        <v>3079</v>
      </c>
    </row>
    <row r="280" spans="1:5">
      <c r="A280" s="116">
        <v>2040219</v>
      </c>
      <c r="B280" s="114" t="s">
        <v>84</v>
      </c>
      <c r="C280" s="462" t="s">
        <v>3079</v>
      </c>
      <c r="D280" s="462" t="s">
        <v>3079</v>
      </c>
      <c r="E280" s="462" t="s">
        <v>3079</v>
      </c>
    </row>
    <row r="281" spans="1:5">
      <c r="A281" s="116">
        <v>2040220</v>
      </c>
      <c r="B281" s="114" t="s">
        <v>186</v>
      </c>
      <c r="C281" s="462" t="s">
        <v>3079</v>
      </c>
      <c r="D281" s="462" t="s">
        <v>3079</v>
      </c>
      <c r="E281" s="462" t="s">
        <v>3079</v>
      </c>
    </row>
    <row r="282" spans="1:5">
      <c r="A282" s="116">
        <v>2040221</v>
      </c>
      <c r="B282" s="114" t="s">
        <v>187</v>
      </c>
      <c r="C282" s="462" t="s">
        <v>3079</v>
      </c>
      <c r="D282" s="462" t="s">
        <v>3079</v>
      </c>
      <c r="E282" s="462" t="s">
        <v>3079</v>
      </c>
    </row>
    <row r="283" spans="1:5">
      <c r="A283" s="116">
        <v>2040222</v>
      </c>
      <c r="B283" s="114" t="s">
        <v>188</v>
      </c>
      <c r="C283" s="462" t="s">
        <v>3079</v>
      </c>
      <c r="D283" s="462" t="s">
        <v>3079</v>
      </c>
      <c r="E283" s="462" t="s">
        <v>3079</v>
      </c>
    </row>
    <row r="284" spans="1:5">
      <c r="A284" s="116">
        <v>2040223</v>
      </c>
      <c r="B284" s="114" t="s">
        <v>189</v>
      </c>
      <c r="C284" s="462" t="s">
        <v>3079</v>
      </c>
      <c r="D284" s="462" t="s">
        <v>3079</v>
      </c>
      <c r="E284" s="462" t="s">
        <v>3079</v>
      </c>
    </row>
    <row r="285" spans="1:5">
      <c r="A285" s="116">
        <v>2040250</v>
      </c>
      <c r="B285" s="114" t="s">
        <v>52</v>
      </c>
      <c r="C285" s="462" t="s">
        <v>3079</v>
      </c>
      <c r="D285" s="462" t="s">
        <v>3079</v>
      </c>
      <c r="E285" s="462" t="s">
        <v>3079</v>
      </c>
    </row>
    <row r="286" spans="1:5">
      <c r="A286" s="116">
        <v>2040299</v>
      </c>
      <c r="B286" s="114" t="s">
        <v>190</v>
      </c>
      <c r="C286" s="462" t="s">
        <v>3079</v>
      </c>
      <c r="D286" s="462" t="s">
        <v>3079</v>
      </c>
      <c r="E286" s="462" t="s">
        <v>3079</v>
      </c>
    </row>
    <row r="287" spans="1:5">
      <c r="A287" s="116">
        <v>20403</v>
      </c>
      <c r="B287" s="114" t="s">
        <v>191</v>
      </c>
      <c r="C287" s="462" t="s">
        <v>3079</v>
      </c>
      <c r="D287" s="462" t="s">
        <v>3079</v>
      </c>
      <c r="E287" s="462" t="s">
        <v>3079</v>
      </c>
    </row>
    <row r="288" spans="1:5">
      <c r="A288" s="116">
        <v>2040301</v>
      </c>
      <c r="B288" s="114" t="s">
        <v>43</v>
      </c>
      <c r="C288" s="462" t="s">
        <v>3079</v>
      </c>
      <c r="D288" s="462" t="s">
        <v>3079</v>
      </c>
      <c r="E288" s="462" t="s">
        <v>3079</v>
      </c>
    </row>
    <row r="289" spans="1:5">
      <c r="A289" s="116">
        <v>2040302</v>
      </c>
      <c r="B289" s="114" t="s">
        <v>44</v>
      </c>
      <c r="C289" s="462" t="s">
        <v>3079</v>
      </c>
      <c r="D289" s="462" t="s">
        <v>3079</v>
      </c>
      <c r="E289" s="462" t="s">
        <v>3079</v>
      </c>
    </row>
    <row r="290" spans="1:5">
      <c r="A290" s="116">
        <v>2040303</v>
      </c>
      <c r="B290" s="114" t="s">
        <v>45</v>
      </c>
      <c r="C290" s="462" t="s">
        <v>3079</v>
      </c>
      <c r="D290" s="462" t="s">
        <v>3079</v>
      </c>
      <c r="E290" s="462" t="s">
        <v>3079</v>
      </c>
    </row>
    <row r="291" spans="1:5">
      <c r="A291" s="116">
        <v>2040304</v>
      </c>
      <c r="B291" s="114" t="s">
        <v>192</v>
      </c>
      <c r="C291" s="462" t="s">
        <v>3079</v>
      </c>
      <c r="D291" s="462" t="s">
        <v>3079</v>
      </c>
      <c r="E291" s="462" t="s">
        <v>3079</v>
      </c>
    </row>
    <row r="292" spans="1:5">
      <c r="A292" s="116">
        <v>2040350</v>
      </c>
      <c r="B292" s="114" t="s">
        <v>52</v>
      </c>
      <c r="C292" s="462" t="s">
        <v>3079</v>
      </c>
      <c r="D292" s="462" t="s">
        <v>3079</v>
      </c>
      <c r="E292" s="462" t="s">
        <v>3079</v>
      </c>
    </row>
    <row r="293" spans="1:5">
      <c r="A293" s="116">
        <v>2040399</v>
      </c>
      <c r="B293" s="115" t="s">
        <v>193</v>
      </c>
      <c r="C293" s="462" t="s">
        <v>3079</v>
      </c>
      <c r="D293" s="462" t="s">
        <v>3079</v>
      </c>
      <c r="E293" s="462" t="s">
        <v>3079</v>
      </c>
    </row>
    <row r="294" spans="1:5">
      <c r="A294" s="116">
        <v>20404</v>
      </c>
      <c r="B294" s="46" t="s">
        <v>194</v>
      </c>
      <c r="C294" s="462" t="s">
        <v>3079</v>
      </c>
      <c r="D294" s="462" t="s">
        <v>3079</v>
      </c>
      <c r="E294" s="462" t="s">
        <v>3079</v>
      </c>
    </row>
    <row r="295" spans="1:5">
      <c r="A295" s="116">
        <v>2040401</v>
      </c>
      <c r="B295" s="114" t="s">
        <v>43</v>
      </c>
      <c r="C295" s="462" t="s">
        <v>3079</v>
      </c>
      <c r="D295" s="462" t="s">
        <v>3079</v>
      </c>
      <c r="E295" s="462" t="s">
        <v>3079</v>
      </c>
    </row>
    <row r="296" spans="1:5">
      <c r="A296" s="116">
        <v>2040402</v>
      </c>
      <c r="B296" s="114" t="s">
        <v>44</v>
      </c>
      <c r="C296" s="462" t="s">
        <v>3079</v>
      </c>
      <c r="D296" s="462" t="s">
        <v>3079</v>
      </c>
      <c r="E296" s="462" t="s">
        <v>3079</v>
      </c>
    </row>
    <row r="297" spans="1:5">
      <c r="A297" s="116">
        <v>2040403</v>
      </c>
      <c r="B297" s="114" t="s">
        <v>45</v>
      </c>
      <c r="C297" s="462" t="s">
        <v>3079</v>
      </c>
      <c r="D297" s="462" t="s">
        <v>3079</v>
      </c>
      <c r="E297" s="462" t="s">
        <v>3079</v>
      </c>
    </row>
    <row r="298" spans="1:5">
      <c r="A298" s="116">
        <v>2040409</v>
      </c>
      <c r="B298" s="114" t="s">
        <v>195</v>
      </c>
      <c r="C298" s="462" t="s">
        <v>3079</v>
      </c>
      <c r="D298" s="462" t="s">
        <v>3079</v>
      </c>
      <c r="E298" s="462" t="s">
        <v>3079</v>
      </c>
    </row>
    <row r="299" spans="1:5">
      <c r="A299" s="116">
        <v>2040410</v>
      </c>
      <c r="B299" s="114" t="s">
        <v>196</v>
      </c>
      <c r="C299" s="462" t="s">
        <v>3079</v>
      </c>
      <c r="D299" s="462" t="s">
        <v>3079</v>
      </c>
      <c r="E299" s="462" t="s">
        <v>3079</v>
      </c>
    </row>
    <row r="300" spans="1:5">
      <c r="A300" s="116">
        <v>2040450</v>
      </c>
      <c r="B300" s="114" t="s">
        <v>52</v>
      </c>
      <c r="C300" s="462" t="s">
        <v>3079</v>
      </c>
      <c r="D300" s="462" t="s">
        <v>3079</v>
      </c>
      <c r="E300" s="462" t="s">
        <v>3079</v>
      </c>
    </row>
    <row r="301" spans="1:5">
      <c r="A301" s="116">
        <v>2040499</v>
      </c>
      <c r="B301" s="114" t="s">
        <v>197</v>
      </c>
      <c r="C301" s="462" t="s">
        <v>3079</v>
      </c>
      <c r="D301" s="462" t="s">
        <v>3079</v>
      </c>
      <c r="E301" s="462" t="s">
        <v>3079</v>
      </c>
    </row>
    <row r="302" spans="1:5">
      <c r="A302" s="116">
        <v>20405</v>
      </c>
      <c r="B302" s="115" t="s">
        <v>198</v>
      </c>
      <c r="C302" s="462" t="s">
        <v>3079</v>
      </c>
      <c r="D302" s="462" t="s">
        <v>3079</v>
      </c>
      <c r="E302" s="462" t="s">
        <v>3079</v>
      </c>
    </row>
    <row r="303" spans="1:5">
      <c r="A303" s="116">
        <v>2040501</v>
      </c>
      <c r="B303" s="114" t="s">
        <v>43</v>
      </c>
      <c r="C303" s="462" t="s">
        <v>3079</v>
      </c>
      <c r="D303" s="462" t="s">
        <v>3079</v>
      </c>
      <c r="E303" s="462" t="s">
        <v>3079</v>
      </c>
    </row>
    <row r="304" spans="1:5">
      <c r="A304" s="116">
        <v>2040502</v>
      </c>
      <c r="B304" s="114" t="s">
        <v>44</v>
      </c>
      <c r="C304" s="462" t="s">
        <v>3079</v>
      </c>
      <c r="D304" s="462" t="s">
        <v>3079</v>
      </c>
      <c r="E304" s="462" t="s">
        <v>3079</v>
      </c>
    </row>
    <row r="305" spans="1:5">
      <c r="A305" s="116">
        <v>2040503</v>
      </c>
      <c r="B305" s="114" t="s">
        <v>45</v>
      </c>
      <c r="C305" s="462" t="s">
        <v>3079</v>
      </c>
      <c r="D305" s="462" t="s">
        <v>3079</v>
      </c>
      <c r="E305" s="462" t="s">
        <v>3079</v>
      </c>
    </row>
    <row r="306" spans="1:5">
      <c r="A306" s="116">
        <v>2040504</v>
      </c>
      <c r="B306" s="114" t="s">
        <v>199</v>
      </c>
      <c r="C306" s="462" t="s">
        <v>3079</v>
      </c>
      <c r="D306" s="462" t="s">
        <v>3079</v>
      </c>
      <c r="E306" s="462" t="s">
        <v>3079</v>
      </c>
    </row>
    <row r="307" spans="1:5">
      <c r="A307" s="116">
        <v>2040505</v>
      </c>
      <c r="B307" s="114" t="s">
        <v>200</v>
      </c>
      <c r="C307" s="462" t="s">
        <v>3079</v>
      </c>
      <c r="D307" s="462" t="s">
        <v>3079</v>
      </c>
      <c r="E307" s="462" t="s">
        <v>3079</v>
      </c>
    </row>
    <row r="308" spans="1:5">
      <c r="A308" s="116">
        <v>2040506</v>
      </c>
      <c r="B308" s="114" t="s">
        <v>201</v>
      </c>
      <c r="C308" s="462" t="s">
        <v>3079</v>
      </c>
      <c r="D308" s="462" t="s">
        <v>3079</v>
      </c>
      <c r="E308" s="462" t="s">
        <v>3079</v>
      </c>
    </row>
    <row r="309" spans="1:5">
      <c r="A309" s="116">
        <v>2040550</v>
      </c>
      <c r="B309" s="114" t="s">
        <v>52</v>
      </c>
      <c r="C309" s="462" t="s">
        <v>3079</v>
      </c>
      <c r="D309" s="462" t="s">
        <v>3079</v>
      </c>
      <c r="E309" s="462" t="s">
        <v>3079</v>
      </c>
    </row>
    <row r="310" spans="1:5">
      <c r="A310" s="116">
        <v>2040599</v>
      </c>
      <c r="B310" s="114" t="s">
        <v>202</v>
      </c>
      <c r="C310" s="462" t="s">
        <v>3079</v>
      </c>
      <c r="D310" s="462" t="s">
        <v>3079</v>
      </c>
      <c r="E310" s="462" t="s">
        <v>3079</v>
      </c>
    </row>
    <row r="311" spans="1:5">
      <c r="A311" s="116">
        <v>20406</v>
      </c>
      <c r="B311" s="114" t="s">
        <v>203</v>
      </c>
      <c r="C311" s="462" t="s">
        <v>3079</v>
      </c>
      <c r="D311" s="462" t="s">
        <v>3079</v>
      </c>
      <c r="E311" s="462" t="s">
        <v>3079</v>
      </c>
    </row>
    <row r="312" spans="1:5">
      <c r="A312" s="116">
        <v>2040601</v>
      </c>
      <c r="B312" s="114" t="s">
        <v>43</v>
      </c>
      <c r="C312" s="462" t="s">
        <v>3079</v>
      </c>
      <c r="D312" s="462" t="s">
        <v>3079</v>
      </c>
      <c r="E312" s="462" t="s">
        <v>3079</v>
      </c>
    </row>
    <row r="313" spans="1:5">
      <c r="A313" s="116">
        <v>2040602</v>
      </c>
      <c r="B313" s="114" t="s">
        <v>44</v>
      </c>
      <c r="C313" s="462" t="s">
        <v>3079</v>
      </c>
      <c r="D313" s="462" t="s">
        <v>3079</v>
      </c>
      <c r="E313" s="462" t="s">
        <v>3079</v>
      </c>
    </row>
    <row r="314" spans="1:5">
      <c r="A314" s="116">
        <v>2040603</v>
      </c>
      <c r="B314" s="114" t="s">
        <v>45</v>
      </c>
      <c r="C314" s="462" t="s">
        <v>3079</v>
      </c>
      <c r="D314" s="462" t="s">
        <v>3079</v>
      </c>
      <c r="E314" s="462" t="s">
        <v>3079</v>
      </c>
    </row>
    <row r="315" spans="1:5">
      <c r="A315" s="116">
        <v>2040604</v>
      </c>
      <c r="B315" s="115" t="s">
        <v>204</v>
      </c>
      <c r="C315" s="462" t="s">
        <v>3079</v>
      </c>
      <c r="D315" s="462" t="s">
        <v>3079</v>
      </c>
      <c r="E315" s="462" t="s">
        <v>3079</v>
      </c>
    </row>
    <row r="316" spans="1:5">
      <c r="A316" s="116">
        <v>2040605</v>
      </c>
      <c r="B316" s="114" t="s">
        <v>205</v>
      </c>
      <c r="C316" s="462" t="s">
        <v>3079</v>
      </c>
      <c r="D316" s="462" t="s">
        <v>3079</v>
      </c>
      <c r="E316" s="462" t="s">
        <v>3079</v>
      </c>
    </row>
    <row r="317" spans="1:5">
      <c r="A317" s="116">
        <v>2040606</v>
      </c>
      <c r="B317" s="114" t="s">
        <v>206</v>
      </c>
      <c r="C317" s="462" t="s">
        <v>3079</v>
      </c>
      <c r="D317" s="462" t="s">
        <v>3079</v>
      </c>
      <c r="E317" s="462" t="s">
        <v>3079</v>
      </c>
    </row>
    <row r="318" spans="1:5">
      <c r="A318" s="116">
        <v>2040607</v>
      </c>
      <c r="B318" s="46" t="s">
        <v>207</v>
      </c>
      <c r="C318" s="462" t="s">
        <v>3079</v>
      </c>
      <c r="D318" s="462" t="s">
        <v>3079</v>
      </c>
      <c r="E318" s="462" t="s">
        <v>3079</v>
      </c>
    </row>
    <row r="319" spans="1:5">
      <c r="A319" s="116">
        <v>2040608</v>
      </c>
      <c r="B319" s="114" t="s">
        <v>208</v>
      </c>
      <c r="C319" s="462" t="s">
        <v>3079</v>
      </c>
      <c r="D319" s="462" t="s">
        <v>3079</v>
      </c>
      <c r="E319" s="462" t="s">
        <v>3079</v>
      </c>
    </row>
    <row r="320" spans="1:5">
      <c r="A320" s="116">
        <v>2040610</v>
      </c>
      <c r="B320" s="114" t="s">
        <v>209</v>
      </c>
      <c r="C320" s="462" t="s">
        <v>3079</v>
      </c>
      <c r="D320" s="462" t="s">
        <v>3079</v>
      </c>
      <c r="E320" s="462" t="s">
        <v>3079</v>
      </c>
    </row>
    <row r="321" spans="1:5">
      <c r="A321" s="116">
        <v>2040612</v>
      </c>
      <c r="B321" s="114" t="s">
        <v>210</v>
      </c>
      <c r="C321" s="462" t="s">
        <v>3079</v>
      </c>
      <c r="D321" s="462" t="s">
        <v>3079</v>
      </c>
      <c r="E321" s="462" t="s">
        <v>3079</v>
      </c>
    </row>
    <row r="322" spans="1:5">
      <c r="A322" s="116">
        <v>2040613</v>
      </c>
      <c r="B322" s="114" t="s">
        <v>84</v>
      </c>
      <c r="C322" s="462" t="s">
        <v>3079</v>
      </c>
      <c r="D322" s="462" t="s">
        <v>3079</v>
      </c>
      <c r="E322" s="462" t="s">
        <v>3079</v>
      </c>
    </row>
    <row r="323" spans="1:5">
      <c r="A323" s="116">
        <v>2040650</v>
      </c>
      <c r="B323" s="114" t="s">
        <v>52</v>
      </c>
      <c r="C323" s="462" t="s">
        <v>3079</v>
      </c>
      <c r="D323" s="462" t="s">
        <v>3079</v>
      </c>
      <c r="E323" s="462" t="s">
        <v>3079</v>
      </c>
    </row>
    <row r="324" spans="1:5">
      <c r="A324" s="116">
        <v>2040699</v>
      </c>
      <c r="B324" s="114" t="s">
        <v>211</v>
      </c>
      <c r="C324" s="462" t="s">
        <v>3079</v>
      </c>
      <c r="D324" s="462" t="s">
        <v>3079</v>
      </c>
      <c r="E324" s="462" t="s">
        <v>3079</v>
      </c>
    </row>
    <row r="325" spans="1:5">
      <c r="A325" s="116">
        <v>20407</v>
      </c>
      <c r="B325" s="46" t="s">
        <v>212</v>
      </c>
      <c r="C325" s="462" t="s">
        <v>3079</v>
      </c>
      <c r="D325" s="462" t="s">
        <v>3079</v>
      </c>
      <c r="E325" s="462" t="s">
        <v>3079</v>
      </c>
    </row>
    <row r="326" spans="1:5">
      <c r="A326" s="116">
        <v>2040701</v>
      </c>
      <c r="B326" s="114" t="s">
        <v>43</v>
      </c>
      <c r="C326" s="462" t="s">
        <v>3079</v>
      </c>
      <c r="D326" s="462" t="s">
        <v>3079</v>
      </c>
      <c r="E326" s="462" t="s">
        <v>3079</v>
      </c>
    </row>
    <row r="327" spans="1:5">
      <c r="A327" s="116">
        <v>2040702</v>
      </c>
      <c r="B327" s="114" t="s">
        <v>44</v>
      </c>
      <c r="C327" s="462" t="s">
        <v>3079</v>
      </c>
      <c r="D327" s="462" t="s">
        <v>3079</v>
      </c>
      <c r="E327" s="462" t="s">
        <v>3079</v>
      </c>
    </row>
    <row r="328" spans="1:5">
      <c r="A328" s="116">
        <v>2040703</v>
      </c>
      <c r="B328" s="114" t="s">
        <v>45</v>
      </c>
      <c r="C328" s="462" t="s">
        <v>3079</v>
      </c>
      <c r="D328" s="462" t="s">
        <v>3079</v>
      </c>
      <c r="E328" s="462" t="s">
        <v>3079</v>
      </c>
    </row>
    <row r="329" spans="1:5">
      <c r="A329" s="116">
        <v>2040704</v>
      </c>
      <c r="B329" s="114" t="s">
        <v>213</v>
      </c>
      <c r="C329" s="462" t="s">
        <v>3079</v>
      </c>
      <c r="D329" s="462" t="s">
        <v>3079</v>
      </c>
      <c r="E329" s="462" t="s">
        <v>3079</v>
      </c>
    </row>
    <row r="330" spans="1:5">
      <c r="A330" s="116">
        <v>2040705</v>
      </c>
      <c r="B330" s="115" t="s">
        <v>214</v>
      </c>
      <c r="C330" s="462" t="s">
        <v>3079</v>
      </c>
      <c r="D330" s="462" t="s">
        <v>3079</v>
      </c>
      <c r="E330" s="462" t="s">
        <v>3079</v>
      </c>
    </row>
    <row r="331" spans="1:5">
      <c r="A331" s="116">
        <v>2040706</v>
      </c>
      <c r="B331" s="114" t="s">
        <v>215</v>
      </c>
      <c r="C331" s="462" t="s">
        <v>3079</v>
      </c>
      <c r="D331" s="462" t="s">
        <v>3079</v>
      </c>
      <c r="E331" s="462" t="s">
        <v>3079</v>
      </c>
    </row>
    <row r="332" spans="1:5">
      <c r="A332" s="116">
        <v>2040707</v>
      </c>
      <c r="B332" s="114" t="s">
        <v>84</v>
      </c>
      <c r="C332" s="462" t="s">
        <v>3079</v>
      </c>
      <c r="D332" s="462" t="s">
        <v>3079</v>
      </c>
      <c r="E332" s="462" t="s">
        <v>3079</v>
      </c>
    </row>
    <row r="333" spans="1:5">
      <c r="A333" s="116">
        <v>2040750</v>
      </c>
      <c r="B333" s="114" t="s">
        <v>52</v>
      </c>
      <c r="C333" s="462" t="s">
        <v>3079</v>
      </c>
      <c r="D333" s="462" t="s">
        <v>3079</v>
      </c>
      <c r="E333" s="462" t="s">
        <v>3079</v>
      </c>
    </row>
    <row r="334" spans="1:5">
      <c r="A334" s="116">
        <v>2040799</v>
      </c>
      <c r="B334" s="114" t="s">
        <v>216</v>
      </c>
      <c r="C334" s="462" t="s">
        <v>3079</v>
      </c>
      <c r="D334" s="462" t="s">
        <v>3079</v>
      </c>
      <c r="E334" s="462" t="s">
        <v>3079</v>
      </c>
    </row>
    <row r="335" spans="1:5">
      <c r="A335" s="116">
        <v>20408</v>
      </c>
      <c r="B335" s="114" t="s">
        <v>217</v>
      </c>
      <c r="C335" s="462" t="s">
        <v>3079</v>
      </c>
      <c r="D335" s="462" t="s">
        <v>3079</v>
      </c>
      <c r="E335" s="462" t="s">
        <v>3079</v>
      </c>
    </row>
    <row r="336" spans="1:5">
      <c r="A336" s="116">
        <v>2040801</v>
      </c>
      <c r="B336" s="114" t="s">
        <v>43</v>
      </c>
      <c r="C336" s="462" t="s">
        <v>3079</v>
      </c>
      <c r="D336" s="462" t="s">
        <v>3079</v>
      </c>
      <c r="E336" s="462" t="s">
        <v>3079</v>
      </c>
    </row>
    <row r="337" spans="1:5">
      <c r="A337" s="116">
        <v>2040802</v>
      </c>
      <c r="B337" s="114" t="s">
        <v>44</v>
      </c>
      <c r="C337" s="462" t="s">
        <v>3079</v>
      </c>
      <c r="D337" s="462" t="s">
        <v>3079</v>
      </c>
      <c r="E337" s="462" t="s">
        <v>3079</v>
      </c>
    </row>
    <row r="338" spans="1:5">
      <c r="A338" s="116">
        <v>2040803</v>
      </c>
      <c r="B338" s="114" t="s">
        <v>45</v>
      </c>
      <c r="C338" s="462" t="s">
        <v>3079</v>
      </c>
      <c r="D338" s="462" t="s">
        <v>3079</v>
      </c>
      <c r="E338" s="462" t="s">
        <v>3079</v>
      </c>
    </row>
    <row r="339" spans="1:5">
      <c r="A339" s="116">
        <v>2040804</v>
      </c>
      <c r="B339" s="114" t="s">
        <v>218</v>
      </c>
      <c r="C339" s="462" t="s">
        <v>3079</v>
      </c>
      <c r="D339" s="462" t="s">
        <v>3079</v>
      </c>
      <c r="E339" s="462" t="s">
        <v>3079</v>
      </c>
    </row>
    <row r="340" spans="1:5">
      <c r="A340" s="116">
        <v>2040805</v>
      </c>
      <c r="B340" s="114" t="s">
        <v>219</v>
      </c>
      <c r="C340" s="462" t="s">
        <v>3079</v>
      </c>
      <c r="D340" s="462" t="s">
        <v>3079</v>
      </c>
      <c r="E340" s="462" t="s">
        <v>3079</v>
      </c>
    </row>
    <row r="341" spans="1:5">
      <c r="A341" s="116">
        <v>2040806</v>
      </c>
      <c r="B341" s="114" t="s">
        <v>220</v>
      </c>
      <c r="C341" s="462" t="s">
        <v>3079</v>
      </c>
      <c r="D341" s="462" t="s">
        <v>3079</v>
      </c>
      <c r="E341" s="462" t="s">
        <v>3079</v>
      </c>
    </row>
    <row r="342" spans="1:5">
      <c r="A342" s="116">
        <v>2040807</v>
      </c>
      <c r="B342" s="114" t="s">
        <v>84</v>
      </c>
      <c r="C342" s="462" t="s">
        <v>3079</v>
      </c>
      <c r="D342" s="462" t="s">
        <v>3079</v>
      </c>
      <c r="E342" s="462" t="s">
        <v>3079</v>
      </c>
    </row>
    <row r="343" spans="1:5">
      <c r="A343" s="116">
        <v>2040850</v>
      </c>
      <c r="B343" s="114" t="s">
        <v>52</v>
      </c>
      <c r="C343" s="462" t="s">
        <v>3079</v>
      </c>
      <c r="D343" s="462" t="s">
        <v>3079</v>
      </c>
      <c r="E343" s="462" t="s">
        <v>3079</v>
      </c>
    </row>
    <row r="344" spans="1:5">
      <c r="A344" s="116">
        <v>2040899</v>
      </c>
      <c r="B344" s="114" t="s">
        <v>221</v>
      </c>
      <c r="C344" s="462" t="s">
        <v>3079</v>
      </c>
      <c r="D344" s="462" t="s">
        <v>3079</v>
      </c>
      <c r="E344" s="462" t="s">
        <v>3079</v>
      </c>
    </row>
    <row r="345" spans="1:5">
      <c r="A345" s="116">
        <v>20409</v>
      </c>
      <c r="B345" s="115" t="s">
        <v>222</v>
      </c>
      <c r="C345" s="462" t="s">
        <v>3079</v>
      </c>
      <c r="D345" s="462" t="s">
        <v>3079</v>
      </c>
      <c r="E345" s="462" t="s">
        <v>3079</v>
      </c>
    </row>
    <row r="346" spans="1:5">
      <c r="A346" s="116">
        <v>2040901</v>
      </c>
      <c r="B346" s="114" t="s">
        <v>43</v>
      </c>
      <c r="C346" s="462" t="s">
        <v>3079</v>
      </c>
      <c r="D346" s="462" t="s">
        <v>3079</v>
      </c>
      <c r="E346" s="462" t="s">
        <v>3079</v>
      </c>
    </row>
    <row r="347" spans="1:5">
      <c r="A347" s="116">
        <v>2040902</v>
      </c>
      <c r="B347" s="114" t="s">
        <v>44</v>
      </c>
      <c r="C347" s="462" t="s">
        <v>3079</v>
      </c>
      <c r="D347" s="462" t="s">
        <v>3079</v>
      </c>
      <c r="E347" s="462" t="s">
        <v>3079</v>
      </c>
    </row>
    <row r="348" spans="1:5">
      <c r="A348" s="116">
        <v>2040903</v>
      </c>
      <c r="B348" s="46" t="s">
        <v>45</v>
      </c>
      <c r="C348" s="462" t="s">
        <v>3079</v>
      </c>
      <c r="D348" s="462" t="s">
        <v>3079</v>
      </c>
      <c r="E348" s="462" t="s">
        <v>3079</v>
      </c>
    </row>
    <row r="349" spans="1:5">
      <c r="A349" s="116">
        <v>2040904</v>
      </c>
      <c r="B349" s="46" t="s">
        <v>223</v>
      </c>
      <c r="C349" s="462" t="s">
        <v>3079</v>
      </c>
      <c r="D349" s="462" t="s">
        <v>3079</v>
      </c>
      <c r="E349" s="462" t="s">
        <v>3079</v>
      </c>
    </row>
    <row r="350" spans="1:5">
      <c r="A350" s="116">
        <v>2040905</v>
      </c>
      <c r="B350" s="114" t="s">
        <v>224</v>
      </c>
      <c r="C350" s="462" t="s">
        <v>3079</v>
      </c>
      <c r="D350" s="462" t="s">
        <v>3079</v>
      </c>
      <c r="E350" s="462" t="s">
        <v>3079</v>
      </c>
    </row>
    <row r="351" spans="1:5">
      <c r="A351" s="116">
        <v>2040950</v>
      </c>
      <c r="B351" s="114" t="s">
        <v>52</v>
      </c>
      <c r="C351" s="462" t="s">
        <v>3079</v>
      </c>
      <c r="D351" s="462" t="s">
        <v>3079</v>
      </c>
      <c r="E351" s="462" t="s">
        <v>3079</v>
      </c>
    </row>
    <row r="352" spans="1:5">
      <c r="A352" s="116">
        <v>2040999</v>
      </c>
      <c r="B352" s="114" t="s">
        <v>225</v>
      </c>
      <c r="C352" s="462" t="s">
        <v>3079</v>
      </c>
      <c r="D352" s="462" t="s">
        <v>3079</v>
      </c>
      <c r="E352" s="462" t="s">
        <v>3079</v>
      </c>
    </row>
    <row r="353" spans="1:5">
      <c r="A353" s="116">
        <v>20410</v>
      </c>
      <c r="B353" s="114" t="s">
        <v>226</v>
      </c>
      <c r="C353" s="462" t="s">
        <v>3079</v>
      </c>
      <c r="D353" s="462" t="s">
        <v>3079</v>
      </c>
      <c r="E353" s="462" t="s">
        <v>3079</v>
      </c>
    </row>
    <row r="354" spans="1:5">
      <c r="A354" s="116">
        <v>2041001</v>
      </c>
      <c r="B354" s="114" t="s">
        <v>43</v>
      </c>
      <c r="C354" s="462" t="s">
        <v>3079</v>
      </c>
      <c r="D354" s="462" t="s">
        <v>3079</v>
      </c>
      <c r="E354" s="462" t="s">
        <v>3079</v>
      </c>
    </row>
    <row r="355" spans="1:5">
      <c r="A355" s="116">
        <v>2041002</v>
      </c>
      <c r="B355" s="114" t="s">
        <v>44</v>
      </c>
      <c r="C355" s="462" t="s">
        <v>3079</v>
      </c>
      <c r="D355" s="462" t="s">
        <v>3079</v>
      </c>
      <c r="E355" s="462" t="s">
        <v>3079</v>
      </c>
    </row>
    <row r="356" spans="1:5">
      <c r="A356" s="116">
        <v>2041006</v>
      </c>
      <c r="B356" s="114" t="s">
        <v>84</v>
      </c>
      <c r="C356" s="462" t="s">
        <v>3079</v>
      </c>
      <c r="D356" s="462" t="s">
        <v>3079</v>
      </c>
      <c r="E356" s="462" t="s">
        <v>3079</v>
      </c>
    </row>
    <row r="357" spans="1:5">
      <c r="A357" s="116">
        <v>2041007</v>
      </c>
      <c r="B357" s="114" t="s">
        <v>227</v>
      </c>
      <c r="C357" s="462" t="s">
        <v>3079</v>
      </c>
      <c r="D357" s="462" t="s">
        <v>3079</v>
      </c>
      <c r="E357" s="462" t="s">
        <v>3079</v>
      </c>
    </row>
    <row r="358" spans="1:5">
      <c r="A358" s="116">
        <v>2041099</v>
      </c>
      <c r="B358" s="114" t="s">
        <v>228</v>
      </c>
      <c r="C358" s="462" t="s">
        <v>3079</v>
      </c>
      <c r="D358" s="462" t="s">
        <v>3079</v>
      </c>
      <c r="E358" s="462" t="s">
        <v>3079</v>
      </c>
    </row>
    <row r="359" spans="1:5">
      <c r="A359" s="116">
        <v>20499</v>
      </c>
      <c r="B359" s="114" t="s">
        <v>229</v>
      </c>
      <c r="C359" s="462" t="s">
        <v>3079</v>
      </c>
      <c r="D359" s="462" t="s">
        <v>3079</v>
      </c>
      <c r="E359" s="462" t="s">
        <v>3079</v>
      </c>
    </row>
    <row r="360" spans="1:5">
      <c r="A360" s="116">
        <v>2049902</v>
      </c>
      <c r="B360" s="114" t="s">
        <v>230</v>
      </c>
      <c r="C360" s="462" t="s">
        <v>3079</v>
      </c>
      <c r="D360" s="462" t="s">
        <v>3079</v>
      </c>
      <c r="E360" s="462" t="s">
        <v>3079</v>
      </c>
    </row>
    <row r="361" spans="1:5">
      <c r="A361" s="116">
        <v>2049999</v>
      </c>
      <c r="B361" s="114" t="s">
        <v>231</v>
      </c>
      <c r="C361" s="462" t="s">
        <v>3079</v>
      </c>
      <c r="D361" s="462" t="s">
        <v>3079</v>
      </c>
      <c r="E361" s="462" t="s">
        <v>3079</v>
      </c>
    </row>
    <row r="362" spans="1:5">
      <c r="A362" s="116">
        <v>205</v>
      </c>
      <c r="B362" s="115" t="s">
        <v>1385</v>
      </c>
      <c r="C362" s="94">
        <v>632311.18999999994</v>
      </c>
      <c r="D362" s="94">
        <v>606711.72000000009</v>
      </c>
      <c r="E362" s="94">
        <f t="shared" ref="E327:E390" si="4">D362-C362</f>
        <v>-25599.469999999856</v>
      </c>
    </row>
    <row r="363" spans="1:5">
      <c r="A363" s="116">
        <v>20501</v>
      </c>
      <c r="B363" s="114" t="s">
        <v>232</v>
      </c>
      <c r="C363" s="94">
        <v>128864.06</v>
      </c>
      <c r="D363" s="94">
        <v>180719.98</v>
      </c>
      <c r="E363" s="94">
        <f t="shared" si="4"/>
        <v>51855.920000000013</v>
      </c>
    </row>
    <row r="364" spans="1:5">
      <c r="A364" s="116">
        <v>2050101</v>
      </c>
      <c r="B364" s="114" t="s">
        <v>43</v>
      </c>
      <c r="C364" s="94">
        <v>50475.780000000006</v>
      </c>
      <c r="D364" s="94">
        <v>58570.86</v>
      </c>
      <c r="E364" s="94">
        <f t="shared" si="4"/>
        <v>8095.0799999999945</v>
      </c>
    </row>
    <row r="365" spans="1:5">
      <c r="A365" s="116">
        <v>2050102</v>
      </c>
      <c r="B365" s="114" t="s">
        <v>44</v>
      </c>
      <c r="C365" s="94">
        <v>29754.13</v>
      </c>
      <c r="D365" s="94">
        <v>39552.380000000005</v>
      </c>
      <c r="E365" s="94">
        <f t="shared" si="4"/>
        <v>9798.2500000000036</v>
      </c>
    </row>
    <row r="366" spans="1:5">
      <c r="A366" s="116">
        <v>2050103</v>
      </c>
      <c r="B366" s="114" t="s">
        <v>45</v>
      </c>
      <c r="C366" s="94">
        <v>0</v>
      </c>
      <c r="D366" s="94">
        <v>5020</v>
      </c>
      <c r="E366" s="94">
        <f t="shared" si="4"/>
        <v>5020</v>
      </c>
    </row>
    <row r="367" spans="1:5">
      <c r="A367" s="116">
        <v>2050199</v>
      </c>
      <c r="B367" s="46" t="s">
        <v>233</v>
      </c>
      <c r="C367" s="94">
        <v>48634.149999999994</v>
      </c>
      <c r="D367" s="94">
        <v>77576.740000000005</v>
      </c>
      <c r="E367" s="94">
        <f t="shared" si="4"/>
        <v>28942.590000000011</v>
      </c>
    </row>
    <row r="368" spans="1:5">
      <c r="A368" s="116">
        <v>20502</v>
      </c>
      <c r="B368" s="114" t="s">
        <v>234</v>
      </c>
      <c r="C368" s="94">
        <v>444857.38999999996</v>
      </c>
      <c r="D368" s="94">
        <v>334627.34000000003</v>
      </c>
      <c r="E368" s="94">
        <f t="shared" si="4"/>
        <v>-110230.04999999993</v>
      </c>
    </row>
    <row r="369" spans="1:5">
      <c r="A369" s="116">
        <v>2050201</v>
      </c>
      <c r="B369" s="114" t="s">
        <v>235</v>
      </c>
      <c r="C369" s="94">
        <v>68464.099999999991</v>
      </c>
      <c r="D369" s="94">
        <v>49358.69</v>
      </c>
      <c r="E369" s="94">
        <f t="shared" si="4"/>
        <v>-19105.409999999989</v>
      </c>
    </row>
    <row r="370" spans="1:5">
      <c r="A370" s="116">
        <v>2050202</v>
      </c>
      <c r="B370" s="114" t="s">
        <v>236</v>
      </c>
      <c r="C370" s="94">
        <v>190279.3</v>
      </c>
      <c r="D370" s="94">
        <v>146336.65</v>
      </c>
      <c r="E370" s="94">
        <f t="shared" si="4"/>
        <v>-43942.649999999994</v>
      </c>
    </row>
    <row r="371" spans="1:5">
      <c r="A371" s="116">
        <v>2050203</v>
      </c>
      <c r="B371" s="114" t="s">
        <v>237</v>
      </c>
      <c r="C371" s="94">
        <v>87665.82</v>
      </c>
      <c r="D371" s="94">
        <v>71255.950000000012</v>
      </c>
      <c r="E371" s="94">
        <f t="shared" si="4"/>
        <v>-16409.869999999995</v>
      </c>
    </row>
    <row r="372" spans="1:5">
      <c r="A372" s="116">
        <v>2050204</v>
      </c>
      <c r="B372" s="114" t="s">
        <v>238</v>
      </c>
      <c r="C372" s="94">
        <v>51136.49</v>
      </c>
      <c r="D372" s="94">
        <v>55419.31</v>
      </c>
      <c r="E372" s="94">
        <f t="shared" si="4"/>
        <v>4282.82</v>
      </c>
    </row>
    <row r="373" spans="1:5">
      <c r="A373" s="116">
        <v>2050205</v>
      </c>
      <c r="B373" s="114" t="s">
        <v>239</v>
      </c>
      <c r="C373" s="94">
        <v>11818.73</v>
      </c>
      <c r="D373" s="94">
        <v>2490.91</v>
      </c>
      <c r="E373" s="94">
        <f t="shared" si="4"/>
        <v>-9327.82</v>
      </c>
    </row>
    <row r="374" spans="1:5">
      <c r="A374" s="116">
        <v>2050299</v>
      </c>
      <c r="B374" s="114" t="s">
        <v>240</v>
      </c>
      <c r="C374" s="94">
        <v>35492.949999999997</v>
      </c>
      <c r="D374" s="94">
        <v>9765.83</v>
      </c>
      <c r="E374" s="94">
        <f t="shared" si="4"/>
        <v>-25727.119999999995</v>
      </c>
    </row>
    <row r="375" spans="1:5">
      <c r="A375" s="116">
        <v>20503</v>
      </c>
      <c r="B375" s="114" t="s">
        <v>241</v>
      </c>
      <c r="C375" s="94">
        <v>52097.820000000007</v>
      </c>
      <c r="D375" s="94">
        <v>80856.62</v>
      </c>
      <c r="E375" s="94">
        <f t="shared" si="4"/>
        <v>28758.799999999988</v>
      </c>
    </row>
    <row r="376" spans="1:5">
      <c r="A376" s="116">
        <v>2050301</v>
      </c>
      <c r="B376" s="114" t="s">
        <v>242</v>
      </c>
      <c r="C376" s="94">
        <v>0</v>
      </c>
      <c r="D376" s="94">
        <v>0</v>
      </c>
      <c r="E376" s="94">
        <f t="shared" si="4"/>
        <v>0</v>
      </c>
    </row>
    <row r="377" spans="1:5">
      <c r="A377" s="116">
        <v>2050302</v>
      </c>
      <c r="B377" s="114" t="s">
        <v>243</v>
      </c>
      <c r="C377" s="94">
        <v>31238.45</v>
      </c>
      <c r="D377" s="94">
        <v>48693.8</v>
      </c>
      <c r="E377" s="94">
        <f t="shared" si="4"/>
        <v>17455.350000000002</v>
      </c>
    </row>
    <row r="378" spans="1:5">
      <c r="A378" s="116">
        <v>2050303</v>
      </c>
      <c r="B378" s="114" t="s">
        <v>244</v>
      </c>
      <c r="C378" s="94">
        <v>0</v>
      </c>
      <c r="D378" s="94">
        <v>0</v>
      </c>
      <c r="E378" s="94">
        <f t="shared" si="4"/>
        <v>0</v>
      </c>
    </row>
    <row r="379" spans="1:5">
      <c r="A379" s="116">
        <v>2050305</v>
      </c>
      <c r="B379" s="114" t="s">
        <v>245</v>
      </c>
      <c r="C379" s="94">
        <v>20658.46</v>
      </c>
      <c r="D379" s="94">
        <v>31960.87</v>
      </c>
      <c r="E379" s="94">
        <f t="shared" si="4"/>
        <v>11302.41</v>
      </c>
    </row>
    <row r="380" spans="1:5">
      <c r="A380" s="116">
        <v>2050399</v>
      </c>
      <c r="B380" s="114" t="s">
        <v>246</v>
      </c>
      <c r="C380" s="94">
        <v>200.91</v>
      </c>
      <c r="D380" s="94">
        <v>201.95</v>
      </c>
      <c r="E380" s="94">
        <f t="shared" si="4"/>
        <v>1.039999999999992</v>
      </c>
    </row>
    <row r="381" spans="1:5">
      <c r="A381" s="116">
        <v>20504</v>
      </c>
      <c r="B381" s="115" t="s">
        <v>247</v>
      </c>
      <c r="C381" s="94">
        <v>0</v>
      </c>
      <c r="D381" s="94">
        <v>0</v>
      </c>
      <c r="E381" s="94">
        <f t="shared" si="4"/>
        <v>0</v>
      </c>
    </row>
    <row r="382" spans="1:5">
      <c r="A382" s="116">
        <v>2050401</v>
      </c>
      <c r="B382" s="114" t="s">
        <v>248</v>
      </c>
      <c r="C382" s="94">
        <v>0</v>
      </c>
      <c r="D382" s="94">
        <v>0</v>
      </c>
      <c r="E382" s="94">
        <f t="shared" si="4"/>
        <v>0</v>
      </c>
    </row>
    <row r="383" spans="1:5">
      <c r="A383" s="116">
        <v>2050402</v>
      </c>
      <c r="B383" s="114" t="s">
        <v>249</v>
      </c>
      <c r="C383" s="94">
        <v>0</v>
      </c>
      <c r="D383" s="94">
        <v>0</v>
      </c>
      <c r="E383" s="94">
        <f t="shared" si="4"/>
        <v>0</v>
      </c>
    </row>
    <row r="384" spans="1:5">
      <c r="A384" s="116">
        <v>2050403</v>
      </c>
      <c r="B384" s="114" t="s">
        <v>250</v>
      </c>
      <c r="C384" s="94">
        <v>0</v>
      </c>
      <c r="D384" s="94">
        <v>0</v>
      </c>
      <c r="E384" s="94">
        <f t="shared" si="4"/>
        <v>0</v>
      </c>
    </row>
    <row r="385" spans="1:5">
      <c r="A385" s="116">
        <v>2050404</v>
      </c>
      <c r="B385" s="114" t="s">
        <v>251</v>
      </c>
      <c r="C385" s="94">
        <v>0</v>
      </c>
      <c r="D385" s="94">
        <v>0</v>
      </c>
      <c r="E385" s="94">
        <f t="shared" si="4"/>
        <v>0</v>
      </c>
    </row>
    <row r="386" spans="1:5">
      <c r="A386" s="116">
        <v>2050499</v>
      </c>
      <c r="B386" s="114" t="s">
        <v>252</v>
      </c>
      <c r="C386" s="94">
        <v>0</v>
      </c>
      <c r="D386" s="94">
        <v>0</v>
      </c>
      <c r="E386" s="94">
        <f t="shared" si="4"/>
        <v>0</v>
      </c>
    </row>
    <row r="387" spans="1:5">
      <c r="A387" s="116">
        <v>20505</v>
      </c>
      <c r="B387" s="114" t="s">
        <v>253</v>
      </c>
      <c r="C387" s="94">
        <v>0</v>
      </c>
      <c r="D387" s="94">
        <v>0</v>
      </c>
      <c r="E387" s="94">
        <f t="shared" si="4"/>
        <v>0</v>
      </c>
    </row>
    <row r="388" spans="1:5">
      <c r="A388" s="116">
        <v>2050501</v>
      </c>
      <c r="B388" s="114" t="s">
        <v>254</v>
      </c>
      <c r="C388" s="94">
        <v>0</v>
      </c>
      <c r="D388" s="94">
        <v>0</v>
      </c>
      <c r="E388" s="94">
        <f t="shared" si="4"/>
        <v>0</v>
      </c>
    </row>
    <row r="389" spans="1:5">
      <c r="A389" s="116">
        <v>2050502</v>
      </c>
      <c r="B389" s="114" t="s">
        <v>255</v>
      </c>
      <c r="C389" s="94">
        <v>0</v>
      </c>
      <c r="D389" s="94">
        <v>0</v>
      </c>
      <c r="E389" s="94">
        <f t="shared" si="4"/>
        <v>0</v>
      </c>
    </row>
    <row r="390" spans="1:5">
      <c r="A390" s="116">
        <v>2050599</v>
      </c>
      <c r="B390" s="114" t="s">
        <v>256</v>
      </c>
      <c r="C390" s="94">
        <v>0</v>
      </c>
      <c r="D390" s="94">
        <v>0</v>
      </c>
      <c r="E390" s="94">
        <f t="shared" si="4"/>
        <v>0</v>
      </c>
    </row>
    <row r="391" spans="1:5">
      <c r="A391" s="116">
        <v>20506</v>
      </c>
      <c r="B391" s="114" t="s">
        <v>257</v>
      </c>
      <c r="C391" s="94">
        <v>0</v>
      </c>
      <c r="D391" s="94">
        <v>0</v>
      </c>
      <c r="E391" s="94">
        <f t="shared" ref="E391:E454" si="5">D391-C391</f>
        <v>0</v>
      </c>
    </row>
    <row r="392" spans="1:5">
      <c r="A392" s="116">
        <v>2050601</v>
      </c>
      <c r="B392" s="114" t="s">
        <v>258</v>
      </c>
      <c r="C392" s="94">
        <v>0</v>
      </c>
      <c r="D392" s="94">
        <v>0</v>
      </c>
      <c r="E392" s="94">
        <f t="shared" si="5"/>
        <v>0</v>
      </c>
    </row>
    <row r="393" spans="1:5">
      <c r="A393" s="116">
        <v>2050602</v>
      </c>
      <c r="B393" s="114" t="s">
        <v>259</v>
      </c>
      <c r="C393" s="94">
        <v>0</v>
      </c>
      <c r="D393" s="94">
        <v>0</v>
      </c>
      <c r="E393" s="94">
        <f t="shared" si="5"/>
        <v>0</v>
      </c>
    </row>
    <row r="394" spans="1:5">
      <c r="A394" s="116">
        <v>2050699</v>
      </c>
      <c r="B394" s="115" t="s">
        <v>260</v>
      </c>
      <c r="C394" s="94">
        <v>0</v>
      </c>
      <c r="D394" s="94">
        <v>0</v>
      </c>
      <c r="E394" s="94">
        <f t="shared" si="5"/>
        <v>0</v>
      </c>
    </row>
    <row r="395" spans="1:5">
      <c r="A395" s="116">
        <v>20507</v>
      </c>
      <c r="B395" s="114" t="s">
        <v>261</v>
      </c>
      <c r="C395" s="94">
        <v>3228.2</v>
      </c>
      <c r="D395" s="94">
        <v>3169.53</v>
      </c>
      <c r="E395" s="94">
        <f t="shared" si="5"/>
        <v>-58.669999999999618</v>
      </c>
    </row>
    <row r="396" spans="1:5">
      <c r="A396" s="116">
        <v>2050701</v>
      </c>
      <c r="B396" s="114" t="s">
        <v>262</v>
      </c>
      <c r="C396" s="94">
        <v>3228.2</v>
      </c>
      <c r="D396" s="94">
        <v>3169.53</v>
      </c>
      <c r="E396" s="94">
        <f t="shared" si="5"/>
        <v>-58.669999999999618</v>
      </c>
    </row>
    <row r="397" spans="1:5">
      <c r="A397" s="116">
        <v>2050702</v>
      </c>
      <c r="B397" s="114" t="s">
        <v>263</v>
      </c>
      <c r="C397" s="94">
        <v>0</v>
      </c>
      <c r="D397" s="94">
        <v>0</v>
      </c>
      <c r="E397" s="94">
        <f t="shared" si="5"/>
        <v>0</v>
      </c>
    </row>
    <row r="398" spans="1:5">
      <c r="A398" s="116">
        <v>2050799</v>
      </c>
      <c r="B398" s="114" t="s">
        <v>264</v>
      </c>
      <c r="C398" s="94">
        <v>0</v>
      </c>
      <c r="D398" s="94">
        <v>0</v>
      </c>
      <c r="E398" s="94">
        <f t="shared" si="5"/>
        <v>0</v>
      </c>
    </row>
    <row r="399" spans="1:5">
      <c r="A399" s="116">
        <v>20508</v>
      </c>
      <c r="B399" s="114" t="s">
        <v>265</v>
      </c>
      <c r="C399" s="94">
        <v>3263.72</v>
      </c>
      <c r="D399" s="94">
        <v>1307.6199999999999</v>
      </c>
      <c r="E399" s="94">
        <f t="shared" si="5"/>
        <v>-1956.1</v>
      </c>
    </row>
    <row r="400" spans="1:5">
      <c r="A400" s="116">
        <v>2050801</v>
      </c>
      <c r="B400" s="114" t="s">
        <v>266</v>
      </c>
      <c r="C400" s="94">
        <v>0</v>
      </c>
      <c r="D400" s="94">
        <v>0</v>
      </c>
      <c r="E400" s="94">
        <f t="shared" si="5"/>
        <v>0</v>
      </c>
    </row>
    <row r="401" spans="1:5">
      <c r="A401" s="116">
        <v>2050802</v>
      </c>
      <c r="B401" s="114" t="s">
        <v>267</v>
      </c>
      <c r="C401" s="94">
        <v>3263.72</v>
      </c>
      <c r="D401" s="94">
        <v>1292.6199999999999</v>
      </c>
      <c r="E401" s="94">
        <f t="shared" si="5"/>
        <v>-1971.1</v>
      </c>
    </row>
    <row r="402" spans="1:5">
      <c r="A402" s="116">
        <v>2050803</v>
      </c>
      <c r="B402" s="114" t="s">
        <v>268</v>
      </c>
      <c r="C402" s="94">
        <v>0</v>
      </c>
      <c r="D402" s="94">
        <v>15</v>
      </c>
      <c r="E402" s="94">
        <f t="shared" si="5"/>
        <v>15</v>
      </c>
    </row>
    <row r="403" spans="1:5">
      <c r="A403" s="116">
        <v>2050804</v>
      </c>
      <c r="B403" s="114" t="s">
        <v>269</v>
      </c>
      <c r="C403" s="94">
        <v>0</v>
      </c>
      <c r="D403" s="94">
        <v>0</v>
      </c>
      <c r="E403" s="94">
        <f t="shared" si="5"/>
        <v>0</v>
      </c>
    </row>
    <row r="404" spans="1:5">
      <c r="A404" s="116">
        <v>2050899</v>
      </c>
      <c r="B404" s="114" t="s">
        <v>270</v>
      </c>
      <c r="C404" s="94">
        <v>0</v>
      </c>
      <c r="D404" s="94">
        <v>0</v>
      </c>
      <c r="E404" s="94">
        <f t="shared" si="5"/>
        <v>0</v>
      </c>
    </row>
    <row r="405" spans="1:5">
      <c r="A405" s="116">
        <v>20509</v>
      </c>
      <c r="B405" s="114" t="s">
        <v>271</v>
      </c>
      <c r="C405" s="94">
        <v>0</v>
      </c>
      <c r="D405" s="94">
        <v>0</v>
      </c>
      <c r="E405" s="94">
        <f t="shared" si="5"/>
        <v>0</v>
      </c>
    </row>
    <row r="406" spans="1:5">
      <c r="A406" s="116">
        <v>2050901</v>
      </c>
      <c r="B406" s="114" t="s">
        <v>272</v>
      </c>
      <c r="C406" s="94">
        <v>0</v>
      </c>
      <c r="D406" s="94">
        <v>0</v>
      </c>
      <c r="E406" s="94">
        <f t="shared" si="5"/>
        <v>0</v>
      </c>
    </row>
    <row r="407" spans="1:5">
      <c r="A407" s="116">
        <v>2050902</v>
      </c>
      <c r="B407" s="114" t="s">
        <v>273</v>
      </c>
      <c r="C407" s="94">
        <v>0</v>
      </c>
      <c r="D407" s="94">
        <v>0</v>
      </c>
      <c r="E407" s="94">
        <f t="shared" si="5"/>
        <v>0</v>
      </c>
    </row>
    <row r="408" spans="1:5">
      <c r="A408" s="116">
        <v>2050903</v>
      </c>
      <c r="B408" s="114" t="s">
        <v>274</v>
      </c>
      <c r="C408" s="94">
        <v>0</v>
      </c>
      <c r="D408" s="94">
        <v>0</v>
      </c>
      <c r="E408" s="94">
        <f t="shared" si="5"/>
        <v>0</v>
      </c>
    </row>
    <row r="409" spans="1:5">
      <c r="A409" s="116">
        <v>2050904</v>
      </c>
      <c r="B409" s="115" t="s">
        <v>275</v>
      </c>
      <c r="C409" s="94">
        <v>0</v>
      </c>
      <c r="D409" s="94">
        <v>0</v>
      </c>
      <c r="E409" s="94">
        <f t="shared" si="5"/>
        <v>0</v>
      </c>
    </row>
    <row r="410" spans="1:5">
      <c r="A410" s="116">
        <v>2050905</v>
      </c>
      <c r="B410" s="114" t="s">
        <v>276</v>
      </c>
      <c r="C410" s="94">
        <v>0</v>
      </c>
      <c r="D410" s="94">
        <v>0</v>
      </c>
      <c r="E410" s="94">
        <f t="shared" si="5"/>
        <v>0</v>
      </c>
    </row>
    <row r="411" spans="1:5">
      <c r="A411" s="116">
        <v>2050999</v>
      </c>
      <c r="B411" s="114" t="s">
        <v>277</v>
      </c>
      <c r="C411" s="94">
        <v>0</v>
      </c>
      <c r="D411" s="94">
        <v>0</v>
      </c>
      <c r="E411" s="94">
        <f t="shared" si="5"/>
        <v>0</v>
      </c>
    </row>
    <row r="412" spans="1:5">
      <c r="A412" s="116">
        <v>20599</v>
      </c>
      <c r="B412" s="114" t="s">
        <v>278</v>
      </c>
      <c r="C412" s="94">
        <v>0</v>
      </c>
      <c r="D412" s="94">
        <v>6030.630000000001</v>
      </c>
      <c r="E412" s="94">
        <f t="shared" si="5"/>
        <v>6030.630000000001</v>
      </c>
    </row>
    <row r="413" spans="1:5">
      <c r="A413" s="116">
        <v>2059999</v>
      </c>
      <c r="B413" s="114" t="s">
        <v>1929</v>
      </c>
      <c r="C413" s="94">
        <v>0</v>
      </c>
      <c r="D413" s="94">
        <v>6030.630000000001</v>
      </c>
      <c r="E413" s="94">
        <f t="shared" si="5"/>
        <v>6030.630000000001</v>
      </c>
    </row>
    <row r="414" spans="1:5">
      <c r="A414" s="116">
        <v>206</v>
      </c>
      <c r="B414" s="115" t="s">
        <v>1386</v>
      </c>
      <c r="C414" s="94">
        <v>32760.720000000001</v>
      </c>
      <c r="D414" s="94">
        <v>10696.95</v>
      </c>
      <c r="E414" s="94">
        <f t="shared" si="5"/>
        <v>-22063.77</v>
      </c>
    </row>
    <row r="415" spans="1:5">
      <c r="A415" s="116">
        <v>20601</v>
      </c>
      <c r="B415" s="114" t="s">
        <v>279</v>
      </c>
      <c r="C415" s="94">
        <v>2452.1499999999996</v>
      </c>
      <c r="D415" s="94">
        <v>2410.84</v>
      </c>
      <c r="E415" s="94">
        <f t="shared" si="5"/>
        <v>-41.309999999999491</v>
      </c>
    </row>
    <row r="416" spans="1:5">
      <c r="A416" s="116">
        <v>2060101</v>
      </c>
      <c r="B416" s="114" t="s">
        <v>43</v>
      </c>
      <c r="C416" s="94">
        <v>2085.67</v>
      </c>
      <c r="D416" s="94">
        <v>1302.76</v>
      </c>
      <c r="E416" s="94">
        <f t="shared" si="5"/>
        <v>-782.91000000000008</v>
      </c>
    </row>
    <row r="417" spans="1:5">
      <c r="A417" s="116">
        <v>2060102</v>
      </c>
      <c r="B417" s="114" t="s">
        <v>44</v>
      </c>
      <c r="C417" s="94">
        <v>15.79</v>
      </c>
      <c r="D417" s="94">
        <v>914.99</v>
      </c>
      <c r="E417" s="94">
        <f t="shared" si="5"/>
        <v>899.2</v>
      </c>
    </row>
    <row r="418" spans="1:5">
      <c r="A418" s="116">
        <v>2060103</v>
      </c>
      <c r="B418" s="114" t="s">
        <v>45</v>
      </c>
      <c r="C418" s="94">
        <v>0</v>
      </c>
      <c r="D418" s="94">
        <v>4.6500000000000004</v>
      </c>
      <c r="E418" s="94">
        <f t="shared" si="5"/>
        <v>4.6500000000000004</v>
      </c>
    </row>
    <row r="419" spans="1:5">
      <c r="A419" s="116">
        <v>2060199</v>
      </c>
      <c r="B419" s="114" t="s">
        <v>280</v>
      </c>
      <c r="C419" s="94">
        <v>350.69000000000005</v>
      </c>
      <c r="D419" s="94">
        <v>188.44</v>
      </c>
      <c r="E419" s="94">
        <f t="shared" si="5"/>
        <v>-162.25000000000006</v>
      </c>
    </row>
    <row r="420" spans="1:5">
      <c r="A420" s="116">
        <v>20602</v>
      </c>
      <c r="B420" s="114" t="s">
        <v>281</v>
      </c>
      <c r="C420" s="94">
        <v>56.85</v>
      </c>
      <c r="D420" s="94">
        <v>738</v>
      </c>
      <c r="E420" s="94">
        <f t="shared" si="5"/>
        <v>681.15</v>
      </c>
    </row>
    <row r="421" spans="1:5">
      <c r="A421" s="116">
        <v>2060201</v>
      </c>
      <c r="B421" s="114" t="s">
        <v>282</v>
      </c>
      <c r="C421" s="94">
        <v>0</v>
      </c>
      <c r="D421" s="94">
        <v>0</v>
      </c>
      <c r="E421" s="94">
        <f t="shared" si="5"/>
        <v>0</v>
      </c>
    </row>
    <row r="422" spans="1:5">
      <c r="A422" s="116">
        <v>2060203</v>
      </c>
      <c r="B422" s="115" t="s">
        <v>283</v>
      </c>
      <c r="C422" s="94">
        <v>0</v>
      </c>
      <c r="D422" s="94">
        <v>0</v>
      </c>
      <c r="E422" s="94">
        <f t="shared" si="5"/>
        <v>0</v>
      </c>
    </row>
    <row r="423" spans="1:5">
      <c r="A423" s="116">
        <v>2060204</v>
      </c>
      <c r="B423" s="114" t="s">
        <v>284</v>
      </c>
      <c r="C423" s="94">
        <v>0</v>
      </c>
      <c r="D423" s="94">
        <v>0</v>
      </c>
      <c r="E423" s="94">
        <f t="shared" si="5"/>
        <v>0</v>
      </c>
    </row>
    <row r="424" spans="1:5">
      <c r="A424" s="116">
        <v>2060205</v>
      </c>
      <c r="B424" s="114" t="s">
        <v>285</v>
      </c>
      <c r="C424" s="94">
        <v>0</v>
      </c>
      <c r="D424" s="94">
        <v>0</v>
      </c>
      <c r="E424" s="94">
        <f t="shared" si="5"/>
        <v>0</v>
      </c>
    </row>
    <row r="425" spans="1:5">
      <c r="A425" s="116">
        <v>2060206</v>
      </c>
      <c r="B425" s="114" t="s">
        <v>286</v>
      </c>
      <c r="C425" s="94">
        <v>0</v>
      </c>
      <c r="D425" s="94">
        <v>0</v>
      </c>
      <c r="E425" s="94">
        <f t="shared" si="5"/>
        <v>0</v>
      </c>
    </row>
    <row r="426" spans="1:5">
      <c r="A426" s="116">
        <v>2060207</v>
      </c>
      <c r="B426" s="114" t="s">
        <v>287</v>
      </c>
      <c r="C426" s="94">
        <v>0</v>
      </c>
      <c r="D426" s="94">
        <v>738</v>
      </c>
      <c r="E426" s="94">
        <f t="shared" si="5"/>
        <v>738</v>
      </c>
    </row>
    <row r="427" spans="1:5">
      <c r="A427" s="116">
        <v>2060208</v>
      </c>
      <c r="B427" s="114" t="s">
        <v>288</v>
      </c>
      <c r="C427" s="94">
        <v>56.85</v>
      </c>
      <c r="D427" s="94">
        <v>0</v>
      </c>
      <c r="E427" s="94">
        <f t="shared" si="5"/>
        <v>-56.85</v>
      </c>
    </row>
    <row r="428" spans="1:5">
      <c r="A428" s="116">
        <v>2060299</v>
      </c>
      <c r="B428" s="114" t="s">
        <v>289</v>
      </c>
      <c r="C428" s="94">
        <v>0</v>
      </c>
      <c r="D428" s="94">
        <v>0</v>
      </c>
      <c r="E428" s="94">
        <f t="shared" si="5"/>
        <v>0</v>
      </c>
    </row>
    <row r="429" spans="1:5">
      <c r="A429" s="116">
        <v>20603</v>
      </c>
      <c r="B429" s="114" t="s">
        <v>290</v>
      </c>
      <c r="C429" s="94">
        <v>2712.46</v>
      </c>
      <c r="D429" s="94">
        <v>2328.33</v>
      </c>
      <c r="E429" s="94">
        <f t="shared" si="5"/>
        <v>-384.13000000000011</v>
      </c>
    </row>
    <row r="430" spans="1:5">
      <c r="A430" s="116">
        <v>2060301</v>
      </c>
      <c r="B430" s="114" t="s">
        <v>282</v>
      </c>
      <c r="C430" s="94">
        <v>0</v>
      </c>
      <c r="D430" s="94">
        <v>0</v>
      </c>
      <c r="E430" s="94">
        <f t="shared" si="5"/>
        <v>0</v>
      </c>
    </row>
    <row r="431" spans="1:5">
      <c r="A431" s="116">
        <v>2060302</v>
      </c>
      <c r="B431" s="114" t="s">
        <v>291</v>
      </c>
      <c r="C431" s="94">
        <v>0</v>
      </c>
      <c r="D431" s="94">
        <v>0</v>
      </c>
      <c r="E431" s="94">
        <f t="shared" si="5"/>
        <v>0</v>
      </c>
    </row>
    <row r="432" spans="1:5">
      <c r="A432" s="116">
        <v>2060303</v>
      </c>
      <c r="B432" s="114" t="s">
        <v>292</v>
      </c>
      <c r="C432" s="94">
        <v>0</v>
      </c>
      <c r="D432" s="94">
        <v>0</v>
      </c>
      <c r="E432" s="94">
        <f t="shared" si="5"/>
        <v>0</v>
      </c>
    </row>
    <row r="433" spans="1:5">
      <c r="A433" s="116">
        <v>2060304</v>
      </c>
      <c r="B433" s="114" t="s">
        <v>293</v>
      </c>
      <c r="C433" s="94">
        <v>0</v>
      </c>
      <c r="D433" s="94">
        <v>0</v>
      </c>
      <c r="E433" s="94">
        <f t="shared" si="5"/>
        <v>0</v>
      </c>
    </row>
    <row r="434" spans="1:5">
      <c r="A434" s="116">
        <v>2060399</v>
      </c>
      <c r="B434" s="114" t="s">
        <v>294</v>
      </c>
      <c r="C434" s="94">
        <v>2712.46</v>
      </c>
      <c r="D434" s="94">
        <v>2328.33</v>
      </c>
      <c r="E434" s="94">
        <f t="shared" si="5"/>
        <v>-384.13000000000011</v>
      </c>
    </row>
    <row r="435" spans="1:5">
      <c r="A435" s="116">
        <v>20604</v>
      </c>
      <c r="B435" s="114" t="s">
        <v>295</v>
      </c>
      <c r="C435" s="94">
        <v>0</v>
      </c>
      <c r="D435" s="94">
        <v>11</v>
      </c>
      <c r="E435" s="94">
        <f t="shared" si="5"/>
        <v>11</v>
      </c>
    </row>
    <row r="436" spans="1:5">
      <c r="A436" s="116">
        <v>2060401</v>
      </c>
      <c r="B436" s="115" t="s">
        <v>282</v>
      </c>
      <c r="C436" s="94">
        <v>0</v>
      </c>
      <c r="D436" s="94">
        <v>0</v>
      </c>
      <c r="E436" s="94">
        <f t="shared" si="5"/>
        <v>0</v>
      </c>
    </row>
    <row r="437" spans="1:5">
      <c r="A437" s="116">
        <v>2060404</v>
      </c>
      <c r="B437" s="114" t="s">
        <v>296</v>
      </c>
      <c r="C437" s="94">
        <v>0</v>
      </c>
      <c r="D437" s="94">
        <v>0</v>
      </c>
      <c r="E437" s="94">
        <f t="shared" si="5"/>
        <v>0</v>
      </c>
    </row>
    <row r="438" spans="1:5">
      <c r="A438" s="116">
        <v>2060405</v>
      </c>
      <c r="B438" s="114" t="s">
        <v>297</v>
      </c>
      <c r="C438" s="94">
        <v>0</v>
      </c>
      <c r="D438" s="94">
        <v>0</v>
      </c>
      <c r="E438" s="94">
        <f t="shared" si="5"/>
        <v>0</v>
      </c>
    </row>
    <row r="439" spans="1:5">
      <c r="A439" s="116">
        <v>2060499</v>
      </c>
      <c r="B439" s="114" t="s">
        <v>298</v>
      </c>
      <c r="C439" s="94">
        <v>0</v>
      </c>
      <c r="D439" s="94">
        <v>11</v>
      </c>
      <c r="E439" s="94">
        <f t="shared" si="5"/>
        <v>11</v>
      </c>
    </row>
    <row r="440" spans="1:5">
      <c r="A440" s="116">
        <v>20605</v>
      </c>
      <c r="B440" s="114" t="s">
        <v>299</v>
      </c>
      <c r="C440" s="94">
        <v>1038.2</v>
      </c>
      <c r="D440" s="94">
        <v>1856</v>
      </c>
      <c r="E440" s="94">
        <f t="shared" si="5"/>
        <v>817.8</v>
      </c>
    </row>
    <row r="441" spans="1:5">
      <c r="A441" s="116">
        <v>2060501</v>
      </c>
      <c r="B441" s="114" t="s">
        <v>282</v>
      </c>
      <c r="C441" s="94">
        <v>0</v>
      </c>
      <c r="D441" s="94">
        <v>0</v>
      </c>
      <c r="E441" s="94">
        <f t="shared" si="5"/>
        <v>0</v>
      </c>
    </row>
    <row r="442" spans="1:5">
      <c r="A442" s="116">
        <v>2060502</v>
      </c>
      <c r="B442" s="114" t="s">
        <v>300</v>
      </c>
      <c r="C442" s="94">
        <v>1038.2</v>
      </c>
      <c r="D442" s="94">
        <v>1856</v>
      </c>
      <c r="E442" s="94">
        <f t="shared" si="5"/>
        <v>817.8</v>
      </c>
    </row>
    <row r="443" spans="1:5">
      <c r="A443" s="116">
        <v>2060503</v>
      </c>
      <c r="B443" s="114" t="s">
        <v>301</v>
      </c>
      <c r="C443" s="94">
        <v>0</v>
      </c>
      <c r="D443" s="94">
        <v>0</v>
      </c>
      <c r="E443" s="94">
        <f t="shared" si="5"/>
        <v>0</v>
      </c>
    </row>
    <row r="444" spans="1:5">
      <c r="A444" s="116">
        <v>2060599</v>
      </c>
      <c r="B444" s="114" t="s">
        <v>302</v>
      </c>
      <c r="C444" s="94">
        <v>0</v>
      </c>
      <c r="D444" s="94">
        <v>0</v>
      </c>
      <c r="E444" s="94">
        <f t="shared" si="5"/>
        <v>0</v>
      </c>
    </row>
    <row r="445" spans="1:5">
      <c r="A445" s="116">
        <v>20606</v>
      </c>
      <c r="B445" s="114" t="s">
        <v>303</v>
      </c>
      <c r="C445" s="94">
        <v>0</v>
      </c>
      <c r="D445" s="94">
        <v>0</v>
      </c>
      <c r="E445" s="94">
        <f t="shared" si="5"/>
        <v>0</v>
      </c>
    </row>
    <row r="446" spans="1:5">
      <c r="A446" s="116">
        <v>2060601</v>
      </c>
      <c r="B446" s="114" t="s">
        <v>304</v>
      </c>
      <c r="C446" s="94">
        <v>0</v>
      </c>
      <c r="D446" s="94">
        <v>0</v>
      </c>
      <c r="E446" s="94">
        <f t="shared" si="5"/>
        <v>0</v>
      </c>
    </row>
    <row r="447" spans="1:5">
      <c r="A447" s="116">
        <v>2060602</v>
      </c>
      <c r="B447" s="114" t="s">
        <v>305</v>
      </c>
      <c r="C447" s="94">
        <v>0</v>
      </c>
      <c r="D447" s="94">
        <v>0</v>
      </c>
      <c r="E447" s="94">
        <f t="shared" si="5"/>
        <v>0</v>
      </c>
    </row>
    <row r="448" spans="1:5">
      <c r="A448" s="116">
        <v>2060603</v>
      </c>
      <c r="B448" s="114" t="s">
        <v>306</v>
      </c>
      <c r="C448" s="94">
        <v>0</v>
      </c>
      <c r="D448" s="94">
        <v>0</v>
      </c>
      <c r="E448" s="94">
        <f t="shared" si="5"/>
        <v>0</v>
      </c>
    </row>
    <row r="449" spans="1:5">
      <c r="A449" s="116">
        <v>2060699</v>
      </c>
      <c r="B449" s="114" t="s">
        <v>307</v>
      </c>
      <c r="C449" s="94">
        <v>0</v>
      </c>
      <c r="D449" s="94">
        <v>0</v>
      </c>
      <c r="E449" s="94">
        <f t="shared" si="5"/>
        <v>0</v>
      </c>
    </row>
    <row r="450" spans="1:5">
      <c r="A450" s="116">
        <v>20607</v>
      </c>
      <c r="B450" s="114" t="s">
        <v>308</v>
      </c>
      <c r="C450" s="94">
        <v>412.5</v>
      </c>
      <c r="D450" s="94">
        <v>245</v>
      </c>
      <c r="E450" s="94">
        <f t="shared" si="5"/>
        <v>-167.5</v>
      </c>
    </row>
    <row r="451" spans="1:5">
      <c r="A451" s="116">
        <v>2060701</v>
      </c>
      <c r="B451" s="114" t="s">
        <v>282</v>
      </c>
      <c r="C451" s="94">
        <v>0</v>
      </c>
      <c r="D451" s="94">
        <v>42</v>
      </c>
      <c r="E451" s="94">
        <f t="shared" si="5"/>
        <v>42</v>
      </c>
    </row>
    <row r="452" spans="1:5">
      <c r="A452" s="116">
        <v>2060702</v>
      </c>
      <c r="B452" s="114" t="s">
        <v>309</v>
      </c>
      <c r="C452" s="94">
        <v>199.8</v>
      </c>
      <c r="D452" s="94">
        <v>128</v>
      </c>
      <c r="E452" s="94">
        <f t="shared" si="5"/>
        <v>-71.800000000000011</v>
      </c>
    </row>
    <row r="453" spans="1:5">
      <c r="A453" s="116">
        <v>2060703</v>
      </c>
      <c r="B453" s="114" t="s">
        <v>310</v>
      </c>
      <c r="C453" s="94">
        <v>0</v>
      </c>
      <c r="D453" s="94">
        <v>0</v>
      </c>
      <c r="E453" s="94">
        <f t="shared" si="5"/>
        <v>0</v>
      </c>
    </row>
    <row r="454" spans="1:5">
      <c r="A454" s="116">
        <v>2060704</v>
      </c>
      <c r="B454" s="114" t="s">
        <v>311</v>
      </c>
      <c r="C454" s="94">
        <v>0</v>
      </c>
      <c r="D454" s="94">
        <v>0</v>
      </c>
      <c r="E454" s="94">
        <f t="shared" si="5"/>
        <v>0</v>
      </c>
    </row>
    <row r="455" spans="1:5">
      <c r="A455" s="116">
        <v>2060705</v>
      </c>
      <c r="B455" s="114" t="s">
        <v>312</v>
      </c>
      <c r="C455" s="94">
        <v>0</v>
      </c>
      <c r="D455" s="94">
        <v>75</v>
      </c>
      <c r="E455" s="94">
        <f t="shared" ref="E455:E518" si="6">D455-C455</f>
        <v>75</v>
      </c>
    </row>
    <row r="456" spans="1:5">
      <c r="A456" s="116">
        <v>2060799</v>
      </c>
      <c r="B456" s="114" t="s">
        <v>313</v>
      </c>
      <c r="C456" s="94">
        <v>212.7</v>
      </c>
      <c r="D456" s="94">
        <v>0</v>
      </c>
      <c r="E456" s="94">
        <f t="shared" si="6"/>
        <v>-212.7</v>
      </c>
    </row>
    <row r="457" spans="1:5">
      <c r="A457" s="116">
        <v>20608</v>
      </c>
      <c r="B457" s="114" t="s">
        <v>314</v>
      </c>
      <c r="C457" s="94">
        <v>170</v>
      </c>
      <c r="D457" s="94">
        <v>0</v>
      </c>
      <c r="E457" s="94">
        <f t="shared" si="6"/>
        <v>-170</v>
      </c>
    </row>
    <row r="458" spans="1:5">
      <c r="A458" s="116">
        <v>2060801</v>
      </c>
      <c r="B458" s="114" t="s">
        <v>315</v>
      </c>
      <c r="C458" s="94">
        <v>0</v>
      </c>
      <c r="D458" s="94">
        <v>0</v>
      </c>
      <c r="E458" s="94">
        <f t="shared" si="6"/>
        <v>0</v>
      </c>
    </row>
    <row r="459" spans="1:5">
      <c r="A459" s="116">
        <v>2060802</v>
      </c>
      <c r="B459" s="114" t="s">
        <v>316</v>
      </c>
      <c r="C459" s="94">
        <v>0</v>
      </c>
      <c r="D459" s="94">
        <v>0</v>
      </c>
      <c r="E459" s="94">
        <f t="shared" si="6"/>
        <v>0</v>
      </c>
    </row>
    <row r="460" spans="1:5">
      <c r="A460" s="116">
        <v>2060899</v>
      </c>
      <c r="B460" s="114" t="s">
        <v>317</v>
      </c>
      <c r="C460" s="94">
        <v>170</v>
      </c>
      <c r="D460" s="94">
        <v>0</v>
      </c>
      <c r="E460" s="94">
        <f t="shared" si="6"/>
        <v>-170</v>
      </c>
    </row>
    <row r="461" spans="1:5">
      <c r="A461" s="116">
        <v>20609</v>
      </c>
      <c r="B461" s="115" t="s">
        <v>318</v>
      </c>
      <c r="C461" s="94">
        <v>660</v>
      </c>
      <c r="D461" s="94">
        <v>0</v>
      </c>
      <c r="E461" s="94">
        <f t="shared" si="6"/>
        <v>-660</v>
      </c>
    </row>
    <row r="462" spans="1:5">
      <c r="A462" s="116">
        <v>2060901</v>
      </c>
      <c r="B462" s="114" t="s">
        <v>319</v>
      </c>
      <c r="C462" s="94">
        <v>660</v>
      </c>
      <c r="D462" s="94">
        <v>0</v>
      </c>
      <c r="E462" s="94">
        <f t="shared" si="6"/>
        <v>-660</v>
      </c>
    </row>
    <row r="463" spans="1:5">
      <c r="A463" s="116">
        <v>2060902</v>
      </c>
      <c r="B463" s="114" t="s">
        <v>320</v>
      </c>
      <c r="C463" s="94">
        <v>0</v>
      </c>
      <c r="D463" s="94">
        <v>0</v>
      </c>
      <c r="E463" s="94">
        <f t="shared" si="6"/>
        <v>0</v>
      </c>
    </row>
    <row r="464" spans="1:5">
      <c r="A464" s="116">
        <v>2060999</v>
      </c>
      <c r="B464" s="114" t="s">
        <v>321</v>
      </c>
      <c r="C464" s="94">
        <v>0</v>
      </c>
      <c r="D464" s="94">
        <v>0</v>
      </c>
      <c r="E464" s="94">
        <f t="shared" si="6"/>
        <v>0</v>
      </c>
    </row>
    <row r="465" spans="1:5">
      <c r="A465" s="116">
        <v>20699</v>
      </c>
      <c r="B465" s="114" t="s">
        <v>322</v>
      </c>
      <c r="C465" s="94">
        <v>25258.559999999998</v>
      </c>
      <c r="D465" s="94">
        <v>3107.78</v>
      </c>
      <c r="E465" s="94">
        <f t="shared" si="6"/>
        <v>-22150.78</v>
      </c>
    </row>
    <row r="466" spans="1:5">
      <c r="A466" s="116">
        <v>2069901</v>
      </c>
      <c r="B466" s="114" t="s">
        <v>323</v>
      </c>
      <c r="C466" s="94">
        <v>3697.5</v>
      </c>
      <c r="D466" s="94">
        <v>2162.5</v>
      </c>
      <c r="E466" s="94">
        <f t="shared" si="6"/>
        <v>-1535</v>
      </c>
    </row>
    <row r="467" spans="1:5">
      <c r="A467" s="116">
        <v>2069902</v>
      </c>
      <c r="B467" s="114" t="s">
        <v>324</v>
      </c>
      <c r="C467" s="94">
        <v>0</v>
      </c>
      <c r="D467" s="94">
        <v>0</v>
      </c>
      <c r="E467" s="94">
        <f t="shared" si="6"/>
        <v>0</v>
      </c>
    </row>
    <row r="468" spans="1:5">
      <c r="A468" s="116">
        <v>2069903</v>
      </c>
      <c r="B468" s="114" t="s">
        <v>325</v>
      </c>
      <c r="C468" s="94">
        <v>0</v>
      </c>
      <c r="D468" s="94">
        <v>0</v>
      </c>
      <c r="E468" s="94">
        <f t="shared" si="6"/>
        <v>0</v>
      </c>
    </row>
    <row r="469" spans="1:5">
      <c r="A469" s="116">
        <v>2069999</v>
      </c>
      <c r="B469" s="114" t="s">
        <v>326</v>
      </c>
      <c r="C469" s="94">
        <v>21561.059999999998</v>
      </c>
      <c r="D469" s="94">
        <v>945.28000000000009</v>
      </c>
      <c r="E469" s="94">
        <f t="shared" si="6"/>
        <v>-20615.78</v>
      </c>
    </row>
    <row r="470" spans="1:5">
      <c r="A470" s="116">
        <v>207</v>
      </c>
      <c r="B470" s="115" t="s">
        <v>1387</v>
      </c>
      <c r="C470" s="94">
        <v>78163.819999999992</v>
      </c>
      <c r="D470" s="94">
        <v>87086.18</v>
      </c>
      <c r="E470" s="94">
        <f t="shared" si="6"/>
        <v>8922.36</v>
      </c>
    </row>
    <row r="471" spans="1:5">
      <c r="A471" s="116">
        <v>20701</v>
      </c>
      <c r="B471" s="115" t="s">
        <v>327</v>
      </c>
      <c r="C471" s="94">
        <v>36770.17</v>
      </c>
      <c r="D471" s="94">
        <v>35427.089999999997</v>
      </c>
      <c r="E471" s="94">
        <f t="shared" si="6"/>
        <v>-1343.0800000000017</v>
      </c>
    </row>
    <row r="472" spans="1:5">
      <c r="A472" s="116">
        <v>2070101</v>
      </c>
      <c r="B472" s="115" t="s">
        <v>43</v>
      </c>
      <c r="C472" s="94">
        <v>6188.38</v>
      </c>
      <c r="D472" s="94">
        <v>5629.4</v>
      </c>
      <c r="E472" s="94">
        <f t="shared" si="6"/>
        <v>-558.98000000000047</v>
      </c>
    </row>
    <row r="473" spans="1:5">
      <c r="A473" s="116">
        <v>2070102</v>
      </c>
      <c r="B473" s="115" t="s">
        <v>44</v>
      </c>
      <c r="C473" s="94">
        <v>359.09999999999997</v>
      </c>
      <c r="D473" s="94">
        <v>2510.8100000000004</v>
      </c>
      <c r="E473" s="94">
        <f t="shared" si="6"/>
        <v>2151.7100000000005</v>
      </c>
    </row>
    <row r="474" spans="1:5">
      <c r="A474" s="116">
        <v>2070103</v>
      </c>
      <c r="B474" s="115" t="s">
        <v>45</v>
      </c>
      <c r="C474" s="94">
        <v>10</v>
      </c>
      <c r="D474" s="94">
        <v>0</v>
      </c>
      <c r="E474" s="94">
        <f t="shared" si="6"/>
        <v>-10</v>
      </c>
    </row>
    <row r="475" spans="1:5">
      <c r="A475" s="116">
        <v>2070104</v>
      </c>
      <c r="B475" s="115" t="s">
        <v>328</v>
      </c>
      <c r="C475" s="94">
        <v>1504.09</v>
      </c>
      <c r="D475" s="94">
        <v>2287.63</v>
      </c>
      <c r="E475" s="94">
        <f t="shared" si="6"/>
        <v>783.54000000000019</v>
      </c>
    </row>
    <row r="476" spans="1:5">
      <c r="A476" s="116">
        <v>2070105</v>
      </c>
      <c r="B476" s="115" t="s">
        <v>329</v>
      </c>
      <c r="C476" s="94">
        <v>0</v>
      </c>
      <c r="D476" s="94">
        <v>388.21</v>
      </c>
      <c r="E476" s="94">
        <f t="shared" si="6"/>
        <v>388.21</v>
      </c>
    </row>
    <row r="477" spans="1:5">
      <c r="A477" s="116">
        <v>2070106</v>
      </c>
      <c r="B477" s="115" t="s">
        <v>330</v>
      </c>
      <c r="C477" s="94">
        <v>4307.32</v>
      </c>
      <c r="D477" s="94">
        <v>4387.07</v>
      </c>
      <c r="E477" s="94">
        <f t="shared" si="6"/>
        <v>79.75</v>
      </c>
    </row>
    <row r="478" spans="1:5">
      <c r="A478" s="116">
        <v>2070107</v>
      </c>
      <c r="B478" s="115" t="s">
        <v>331</v>
      </c>
      <c r="C478" s="94">
        <v>3658.37</v>
      </c>
      <c r="D478" s="94">
        <v>4053.65</v>
      </c>
      <c r="E478" s="94">
        <f t="shared" si="6"/>
        <v>395.2800000000002</v>
      </c>
    </row>
    <row r="479" spans="1:5">
      <c r="A479" s="116">
        <v>2070108</v>
      </c>
      <c r="B479" s="115" t="s">
        <v>332</v>
      </c>
      <c r="C479" s="94">
        <v>1720.3700000000001</v>
      </c>
      <c r="D479" s="94">
        <v>889.68999999999994</v>
      </c>
      <c r="E479" s="94">
        <f t="shared" si="6"/>
        <v>-830.68000000000018</v>
      </c>
    </row>
    <row r="480" spans="1:5">
      <c r="A480" s="116">
        <v>2070109</v>
      </c>
      <c r="B480" s="115" t="s">
        <v>333</v>
      </c>
      <c r="C480" s="94">
        <v>2340.73</v>
      </c>
      <c r="D480" s="94">
        <v>3221.0599999999995</v>
      </c>
      <c r="E480" s="94">
        <f t="shared" si="6"/>
        <v>880.32999999999947</v>
      </c>
    </row>
    <row r="481" spans="1:5">
      <c r="A481" s="116">
        <v>2070110</v>
      </c>
      <c r="B481" s="115" t="s">
        <v>334</v>
      </c>
      <c r="C481" s="94">
        <v>60</v>
      </c>
      <c r="D481" s="94">
        <v>130</v>
      </c>
      <c r="E481" s="94">
        <f t="shared" si="6"/>
        <v>70</v>
      </c>
    </row>
    <row r="482" spans="1:5">
      <c r="A482" s="116">
        <v>2070111</v>
      </c>
      <c r="B482" s="115" t="s">
        <v>335</v>
      </c>
      <c r="C482" s="94">
        <v>365.15</v>
      </c>
      <c r="D482" s="94">
        <v>600.74</v>
      </c>
      <c r="E482" s="94">
        <f t="shared" si="6"/>
        <v>235.59000000000003</v>
      </c>
    </row>
    <row r="483" spans="1:5">
      <c r="A483" s="116">
        <v>2070112</v>
      </c>
      <c r="B483" s="115" t="s">
        <v>336</v>
      </c>
      <c r="C483" s="94">
        <v>958.94</v>
      </c>
      <c r="D483" s="94">
        <v>1008.44</v>
      </c>
      <c r="E483" s="94">
        <f t="shared" si="6"/>
        <v>49.5</v>
      </c>
    </row>
    <row r="484" spans="1:5">
      <c r="A484" s="116">
        <v>2070113</v>
      </c>
      <c r="B484" s="115" t="s">
        <v>337</v>
      </c>
      <c r="C484" s="94">
        <v>2236.6800000000003</v>
      </c>
      <c r="D484" s="94">
        <v>1165.92</v>
      </c>
      <c r="E484" s="94">
        <f t="shared" si="6"/>
        <v>-1070.7600000000002</v>
      </c>
    </row>
    <row r="485" spans="1:5">
      <c r="A485" s="116">
        <v>2070114</v>
      </c>
      <c r="B485" s="115" t="s">
        <v>338</v>
      </c>
      <c r="C485" s="94">
        <v>4298.6400000000003</v>
      </c>
      <c r="D485" s="94">
        <v>1811.73</v>
      </c>
      <c r="E485" s="94">
        <f t="shared" si="6"/>
        <v>-2486.9100000000003</v>
      </c>
    </row>
    <row r="486" spans="1:5">
      <c r="A486" s="116">
        <v>2070199</v>
      </c>
      <c r="B486" s="115" t="s">
        <v>339</v>
      </c>
      <c r="C486" s="94">
        <v>8762.4</v>
      </c>
      <c r="D486" s="94">
        <v>7342.74</v>
      </c>
      <c r="E486" s="94">
        <f t="shared" si="6"/>
        <v>-1419.6599999999999</v>
      </c>
    </row>
    <row r="487" spans="1:5">
      <c r="A487" s="116">
        <v>20702</v>
      </c>
      <c r="B487" s="115" t="s">
        <v>340</v>
      </c>
      <c r="C487" s="94">
        <v>8818.0499999999993</v>
      </c>
      <c r="D487" s="94">
        <v>10259.140000000001</v>
      </c>
      <c r="E487" s="94">
        <f t="shared" si="6"/>
        <v>1441.090000000002</v>
      </c>
    </row>
    <row r="488" spans="1:5">
      <c r="A488" s="116">
        <v>2070201</v>
      </c>
      <c r="B488" s="115" t="s">
        <v>43</v>
      </c>
      <c r="C488" s="94">
        <v>10</v>
      </c>
      <c r="D488" s="94">
        <v>0</v>
      </c>
      <c r="E488" s="94">
        <f t="shared" si="6"/>
        <v>-10</v>
      </c>
    </row>
    <row r="489" spans="1:5">
      <c r="A489" s="116">
        <v>2070202</v>
      </c>
      <c r="B489" s="115" t="s">
        <v>44</v>
      </c>
      <c r="C489" s="94">
        <v>43</v>
      </c>
      <c r="D489" s="94">
        <v>187.37</v>
      </c>
      <c r="E489" s="94">
        <f t="shared" si="6"/>
        <v>144.37</v>
      </c>
    </row>
    <row r="490" spans="1:5">
      <c r="A490" s="116">
        <v>2070203</v>
      </c>
      <c r="B490" s="115" t="s">
        <v>45</v>
      </c>
      <c r="C490" s="94">
        <v>0</v>
      </c>
      <c r="D490" s="94">
        <v>0</v>
      </c>
      <c r="E490" s="94">
        <f t="shared" si="6"/>
        <v>0</v>
      </c>
    </row>
    <row r="491" spans="1:5">
      <c r="A491" s="116">
        <v>2070204</v>
      </c>
      <c r="B491" s="115" t="s">
        <v>341</v>
      </c>
      <c r="C491" s="94">
        <v>7419.2</v>
      </c>
      <c r="D491" s="94">
        <v>8613.89</v>
      </c>
      <c r="E491" s="94">
        <f t="shared" si="6"/>
        <v>1194.6899999999996</v>
      </c>
    </row>
    <row r="492" spans="1:5">
      <c r="A492" s="116">
        <v>2070205</v>
      </c>
      <c r="B492" s="115" t="s">
        <v>342</v>
      </c>
      <c r="C492" s="94">
        <v>869.45</v>
      </c>
      <c r="D492" s="94">
        <v>869.18</v>
      </c>
      <c r="E492" s="94">
        <f t="shared" si="6"/>
        <v>-0.2700000000000955</v>
      </c>
    </row>
    <row r="493" spans="1:5">
      <c r="A493" s="116">
        <v>2070206</v>
      </c>
      <c r="B493" s="115" t="s">
        <v>343</v>
      </c>
      <c r="C493" s="94">
        <v>0</v>
      </c>
      <c r="D493" s="94">
        <v>0</v>
      </c>
      <c r="E493" s="94">
        <f t="shared" si="6"/>
        <v>0</v>
      </c>
    </row>
    <row r="494" spans="1:5">
      <c r="A494" s="116">
        <v>2070299</v>
      </c>
      <c r="B494" s="115" t="s">
        <v>344</v>
      </c>
      <c r="C494" s="94">
        <v>476.4</v>
      </c>
      <c r="D494" s="94">
        <v>588.70000000000005</v>
      </c>
      <c r="E494" s="94">
        <f t="shared" si="6"/>
        <v>112.30000000000007</v>
      </c>
    </row>
    <row r="495" spans="1:5">
      <c r="A495" s="116">
        <v>20703</v>
      </c>
      <c r="B495" s="115" t="s">
        <v>345</v>
      </c>
      <c r="C495" s="94">
        <v>2603.2900000000004</v>
      </c>
      <c r="D495" s="94">
        <v>7594.22</v>
      </c>
      <c r="E495" s="94">
        <f t="shared" si="6"/>
        <v>4990.93</v>
      </c>
    </row>
    <row r="496" spans="1:5">
      <c r="A496" s="116">
        <v>2070301</v>
      </c>
      <c r="B496" s="115" t="s">
        <v>43</v>
      </c>
      <c r="C496" s="94">
        <v>491.25</v>
      </c>
      <c r="D496" s="94">
        <v>491.25</v>
      </c>
      <c r="E496" s="94">
        <f t="shared" si="6"/>
        <v>0</v>
      </c>
    </row>
    <row r="497" spans="1:5">
      <c r="A497" s="116">
        <v>2070302</v>
      </c>
      <c r="B497" s="115" t="s">
        <v>44</v>
      </c>
      <c r="C497" s="94">
        <v>78.75</v>
      </c>
      <c r="D497" s="94">
        <v>98.88</v>
      </c>
      <c r="E497" s="94">
        <f t="shared" si="6"/>
        <v>20.129999999999995</v>
      </c>
    </row>
    <row r="498" spans="1:5">
      <c r="A498" s="116">
        <v>2070303</v>
      </c>
      <c r="B498" s="115" t="s">
        <v>45</v>
      </c>
      <c r="C498" s="94">
        <v>0</v>
      </c>
      <c r="D498" s="94">
        <v>0</v>
      </c>
      <c r="E498" s="94">
        <f t="shared" si="6"/>
        <v>0</v>
      </c>
    </row>
    <row r="499" spans="1:5">
      <c r="A499" s="116">
        <v>2070304</v>
      </c>
      <c r="B499" s="115" t="s">
        <v>346</v>
      </c>
      <c r="C499" s="94">
        <v>0</v>
      </c>
      <c r="D499" s="94">
        <v>0</v>
      </c>
      <c r="E499" s="94">
        <f t="shared" si="6"/>
        <v>0</v>
      </c>
    </row>
    <row r="500" spans="1:5">
      <c r="A500" s="116">
        <v>2070305</v>
      </c>
      <c r="B500" s="115" t="s">
        <v>347</v>
      </c>
      <c r="C500" s="94">
        <v>40</v>
      </c>
      <c r="D500" s="94">
        <v>511.28</v>
      </c>
      <c r="E500" s="94">
        <f t="shared" si="6"/>
        <v>471.28</v>
      </c>
    </row>
    <row r="501" spans="1:5">
      <c r="A501" s="116">
        <v>2070306</v>
      </c>
      <c r="B501" s="115" t="s">
        <v>348</v>
      </c>
      <c r="C501" s="94">
        <v>0</v>
      </c>
      <c r="D501" s="94">
        <v>3583</v>
      </c>
      <c r="E501" s="94">
        <f t="shared" si="6"/>
        <v>3583</v>
      </c>
    </row>
    <row r="502" spans="1:5">
      <c r="A502" s="116">
        <v>2070307</v>
      </c>
      <c r="B502" s="115" t="s">
        <v>349</v>
      </c>
      <c r="C502" s="94">
        <v>1793.97</v>
      </c>
      <c r="D502" s="94">
        <v>2047.89</v>
      </c>
      <c r="E502" s="94">
        <f t="shared" si="6"/>
        <v>253.92000000000007</v>
      </c>
    </row>
    <row r="503" spans="1:5">
      <c r="A503" s="116">
        <v>2070308</v>
      </c>
      <c r="B503" s="115" t="s">
        <v>350</v>
      </c>
      <c r="C503" s="94">
        <v>120</v>
      </c>
      <c r="D503" s="94">
        <v>437.6</v>
      </c>
      <c r="E503" s="94">
        <f t="shared" si="6"/>
        <v>317.60000000000002</v>
      </c>
    </row>
    <row r="504" spans="1:5">
      <c r="A504" s="116">
        <v>2070309</v>
      </c>
      <c r="B504" s="115" t="s">
        <v>351</v>
      </c>
      <c r="C504" s="94">
        <v>0</v>
      </c>
      <c r="D504" s="94">
        <v>0</v>
      </c>
      <c r="E504" s="94">
        <f t="shared" si="6"/>
        <v>0</v>
      </c>
    </row>
    <row r="505" spans="1:5">
      <c r="A505" s="116">
        <v>2070399</v>
      </c>
      <c r="B505" s="115" t="s">
        <v>352</v>
      </c>
      <c r="C505" s="94">
        <v>79.319999999999993</v>
      </c>
      <c r="D505" s="94">
        <v>424.32</v>
      </c>
      <c r="E505" s="94">
        <f t="shared" si="6"/>
        <v>345</v>
      </c>
    </row>
    <row r="506" spans="1:5">
      <c r="A506" s="116">
        <v>20706</v>
      </c>
      <c r="B506" s="115" t="s">
        <v>353</v>
      </c>
      <c r="C506" s="94">
        <v>499.27</v>
      </c>
      <c r="D506" s="94">
        <v>961.81000000000006</v>
      </c>
      <c r="E506" s="94">
        <f t="shared" si="6"/>
        <v>462.54000000000008</v>
      </c>
    </row>
    <row r="507" spans="1:5">
      <c r="A507" s="116">
        <v>2070601</v>
      </c>
      <c r="B507" s="115" t="s">
        <v>43</v>
      </c>
      <c r="C507" s="94">
        <v>100.4</v>
      </c>
      <c r="D507" s="94">
        <v>0</v>
      </c>
      <c r="E507" s="94">
        <f t="shared" si="6"/>
        <v>-100.4</v>
      </c>
    </row>
    <row r="508" spans="1:5">
      <c r="A508" s="116">
        <v>2070602</v>
      </c>
      <c r="B508" s="115" t="s">
        <v>44</v>
      </c>
      <c r="C508" s="94">
        <v>10.62</v>
      </c>
      <c r="D508" s="94">
        <v>30</v>
      </c>
      <c r="E508" s="94">
        <f t="shared" si="6"/>
        <v>19.380000000000003</v>
      </c>
    </row>
    <row r="509" spans="1:5">
      <c r="A509" s="116">
        <v>2070603</v>
      </c>
      <c r="B509" s="115" t="s">
        <v>45</v>
      </c>
      <c r="C509" s="94">
        <v>0</v>
      </c>
      <c r="D509" s="94">
        <v>0</v>
      </c>
      <c r="E509" s="94">
        <f t="shared" si="6"/>
        <v>0</v>
      </c>
    </row>
    <row r="510" spans="1:5">
      <c r="A510" s="116">
        <v>2070604</v>
      </c>
      <c r="B510" s="115" t="s">
        <v>354</v>
      </c>
      <c r="C510" s="94">
        <v>0</v>
      </c>
      <c r="D510" s="94">
        <v>0</v>
      </c>
      <c r="E510" s="94">
        <f t="shared" si="6"/>
        <v>0</v>
      </c>
    </row>
    <row r="511" spans="1:5">
      <c r="A511" s="116">
        <v>2070605</v>
      </c>
      <c r="B511" s="115" t="s">
        <v>355</v>
      </c>
      <c r="C511" s="94">
        <v>0</v>
      </c>
      <c r="D511" s="94">
        <v>0</v>
      </c>
      <c r="E511" s="94">
        <f t="shared" si="6"/>
        <v>0</v>
      </c>
    </row>
    <row r="512" spans="1:5">
      <c r="A512" s="116">
        <v>2070606</v>
      </c>
      <c r="B512" s="115" t="s">
        <v>356</v>
      </c>
      <c r="C512" s="94">
        <v>0</v>
      </c>
      <c r="D512" s="94">
        <v>0</v>
      </c>
      <c r="E512" s="94">
        <f t="shared" si="6"/>
        <v>0</v>
      </c>
    </row>
    <row r="513" spans="1:5">
      <c r="A513" s="116">
        <v>2070607</v>
      </c>
      <c r="B513" s="115" t="s">
        <v>357</v>
      </c>
      <c r="C513" s="94">
        <v>379.85</v>
      </c>
      <c r="D513" s="94">
        <v>925.31000000000006</v>
      </c>
      <c r="E513" s="94">
        <f t="shared" si="6"/>
        <v>545.46</v>
      </c>
    </row>
    <row r="514" spans="1:5">
      <c r="A514" s="116">
        <v>2070699</v>
      </c>
      <c r="B514" s="115" t="s">
        <v>358</v>
      </c>
      <c r="C514" s="94">
        <v>8.4</v>
      </c>
      <c r="D514" s="94">
        <v>6.5</v>
      </c>
      <c r="E514" s="94">
        <f t="shared" si="6"/>
        <v>-1.9000000000000004</v>
      </c>
    </row>
    <row r="515" spans="1:5">
      <c r="A515" s="116">
        <v>20708</v>
      </c>
      <c r="B515" s="115" t="s">
        <v>359</v>
      </c>
      <c r="C515" s="94">
        <v>27518.859999999997</v>
      </c>
      <c r="D515" s="94">
        <v>27861.34</v>
      </c>
      <c r="E515" s="94">
        <f t="shared" si="6"/>
        <v>342.4800000000032</v>
      </c>
    </row>
    <row r="516" spans="1:5">
      <c r="A516" s="116">
        <v>2070801</v>
      </c>
      <c r="B516" s="115" t="s">
        <v>43</v>
      </c>
      <c r="C516" s="94">
        <v>9052.25</v>
      </c>
      <c r="D516" s="94">
        <v>9203.99</v>
      </c>
      <c r="E516" s="94">
        <f t="shared" si="6"/>
        <v>151.73999999999978</v>
      </c>
    </row>
    <row r="517" spans="1:5">
      <c r="A517" s="116">
        <v>2070802</v>
      </c>
      <c r="B517" s="115" t="s">
        <v>44</v>
      </c>
      <c r="C517" s="94">
        <v>176.31</v>
      </c>
      <c r="D517" s="94">
        <v>101.34</v>
      </c>
      <c r="E517" s="94">
        <f t="shared" si="6"/>
        <v>-74.97</v>
      </c>
    </row>
    <row r="518" spans="1:5">
      <c r="A518" s="116">
        <v>2070803</v>
      </c>
      <c r="B518" s="115" t="s">
        <v>45</v>
      </c>
      <c r="C518" s="94">
        <v>0</v>
      </c>
      <c r="D518" s="94">
        <v>0</v>
      </c>
      <c r="E518" s="94">
        <f t="shared" si="6"/>
        <v>0</v>
      </c>
    </row>
    <row r="519" spans="1:5">
      <c r="A519" s="116">
        <v>2070806</v>
      </c>
      <c r="B519" s="115" t="s">
        <v>360</v>
      </c>
      <c r="C519" s="94">
        <v>0</v>
      </c>
      <c r="D519" s="94">
        <v>0</v>
      </c>
      <c r="E519" s="94">
        <f t="shared" ref="E519:E582" si="7">D519-C519</f>
        <v>0</v>
      </c>
    </row>
    <row r="520" spans="1:5">
      <c r="A520" s="116">
        <v>2070807</v>
      </c>
      <c r="B520" s="115" t="s">
        <v>361</v>
      </c>
      <c r="C520" s="94">
        <v>19.190000000000001</v>
      </c>
      <c r="D520" s="94">
        <v>19.190000000000001</v>
      </c>
      <c r="E520" s="94">
        <f t="shared" si="7"/>
        <v>0</v>
      </c>
    </row>
    <row r="521" spans="1:5">
      <c r="A521" s="116">
        <v>2070808</v>
      </c>
      <c r="B521" s="115" t="s">
        <v>362</v>
      </c>
      <c r="C521" s="94">
        <v>17289.920000000002</v>
      </c>
      <c r="D521" s="94">
        <v>17593.43</v>
      </c>
      <c r="E521" s="94">
        <f t="shared" si="7"/>
        <v>303.5099999999984</v>
      </c>
    </row>
    <row r="522" spans="1:5">
      <c r="A522" s="116">
        <v>2070899</v>
      </c>
      <c r="B522" s="115" t="s">
        <v>363</v>
      </c>
      <c r="C522" s="94">
        <v>981.19</v>
      </c>
      <c r="D522" s="94">
        <v>943.38999999999987</v>
      </c>
      <c r="E522" s="94">
        <f t="shared" si="7"/>
        <v>-37.800000000000182</v>
      </c>
    </row>
    <row r="523" spans="1:5">
      <c r="A523" s="116">
        <v>20799</v>
      </c>
      <c r="B523" s="115" t="s">
        <v>364</v>
      </c>
      <c r="C523" s="94">
        <v>1954.18</v>
      </c>
      <c r="D523" s="94">
        <v>4982.58</v>
      </c>
      <c r="E523" s="94">
        <f t="shared" si="7"/>
        <v>3028.3999999999996</v>
      </c>
    </row>
    <row r="524" spans="1:5">
      <c r="A524" s="116">
        <v>2079902</v>
      </c>
      <c r="B524" s="115" t="s">
        <v>365</v>
      </c>
      <c r="C524" s="94">
        <v>276.45999999999998</v>
      </c>
      <c r="D524" s="94">
        <v>0.04</v>
      </c>
      <c r="E524" s="94">
        <f t="shared" si="7"/>
        <v>-276.41999999999996</v>
      </c>
    </row>
    <row r="525" spans="1:5">
      <c r="A525" s="116">
        <v>2079903</v>
      </c>
      <c r="B525" s="115" t="s">
        <v>366</v>
      </c>
      <c r="C525" s="94">
        <v>1000</v>
      </c>
      <c r="D525" s="94">
        <v>2901.98</v>
      </c>
      <c r="E525" s="94">
        <f t="shared" si="7"/>
        <v>1901.98</v>
      </c>
    </row>
    <row r="526" spans="1:5">
      <c r="A526" s="116">
        <v>2079999</v>
      </c>
      <c r="B526" s="115" t="s">
        <v>367</v>
      </c>
      <c r="C526" s="94">
        <v>677.72</v>
      </c>
      <c r="D526" s="94">
        <v>2080.56</v>
      </c>
      <c r="E526" s="94">
        <f t="shared" si="7"/>
        <v>1402.84</v>
      </c>
    </row>
    <row r="527" spans="1:5">
      <c r="A527" s="116">
        <v>208</v>
      </c>
      <c r="B527" s="115" t="s">
        <v>1388</v>
      </c>
      <c r="C527" s="94">
        <v>333218.29999999993</v>
      </c>
      <c r="D527" s="94">
        <v>351536.72000000009</v>
      </c>
      <c r="E527" s="94">
        <f t="shared" si="7"/>
        <v>18318.420000000158</v>
      </c>
    </row>
    <row r="528" spans="1:5">
      <c r="A528" s="116">
        <v>20801</v>
      </c>
      <c r="B528" s="115" t="s">
        <v>368</v>
      </c>
      <c r="C528" s="94">
        <v>53110.75</v>
      </c>
      <c r="D528" s="94">
        <v>47510.43</v>
      </c>
      <c r="E528" s="94">
        <f t="shared" si="7"/>
        <v>-5600.32</v>
      </c>
    </row>
    <row r="529" spans="1:5">
      <c r="A529" s="116">
        <v>2080101</v>
      </c>
      <c r="B529" s="115" t="s">
        <v>43</v>
      </c>
      <c r="C529" s="94">
        <v>10998.009999999998</v>
      </c>
      <c r="D529" s="94">
        <v>19976.760000000002</v>
      </c>
      <c r="E529" s="94">
        <f t="shared" si="7"/>
        <v>8978.7500000000036</v>
      </c>
    </row>
    <row r="530" spans="1:5">
      <c r="A530" s="116">
        <v>2080102</v>
      </c>
      <c r="B530" s="115" t="s">
        <v>44</v>
      </c>
      <c r="C530" s="94">
        <v>1532.1100000000001</v>
      </c>
      <c r="D530" s="94">
        <v>2341.67</v>
      </c>
      <c r="E530" s="94">
        <f t="shared" si="7"/>
        <v>809.56</v>
      </c>
    </row>
    <row r="531" spans="1:5">
      <c r="A531" s="116">
        <v>2080103</v>
      </c>
      <c r="B531" s="115" t="s">
        <v>45</v>
      </c>
      <c r="C531" s="94">
        <v>38.119999999999997</v>
      </c>
      <c r="D531" s="94">
        <v>4011.65</v>
      </c>
      <c r="E531" s="94">
        <f t="shared" si="7"/>
        <v>3973.53</v>
      </c>
    </row>
    <row r="532" spans="1:5">
      <c r="A532" s="116">
        <v>2080104</v>
      </c>
      <c r="B532" s="115" t="s">
        <v>369</v>
      </c>
      <c r="C532" s="94">
        <v>1017.78</v>
      </c>
      <c r="D532" s="94">
        <v>562.36</v>
      </c>
      <c r="E532" s="94">
        <f t="shared" si="7"/>
        <v>-455.41999999999996</v>
      </c>
    </row>
    <row r="533" spans="1:5">
      <c r="A533" s="116">
        <v>2080105</v>
      </c>
      <c r="B533" s="115" t="s">
        <v>370</v>
      </c>
      <c r="C533" s="94">
        <v>15</v>
      </c>
      <c r="D533" s="94">
        <v>37</v>
      </c>
      <c r="E533" s="94">
        <f t="shared" si="7"/>
        <v>22</v>
      </c>
    </row>
    <row r="534" spans="1:5">
      <c r="A534" s="116">
        <v>2080106</v>
      </c>
      <c r="B534" s="115" t="s">
        <v>371</v>
      </c>
      <c r="C534" s="94">
        <v>6664.3899999999994</v>
      </c>
      <c r="D534" s="94">
        <v>6168.4699999999993</v>
      </c>
      <c r="E534" s="94">
        <f t="shared" si="7"/>
        <v>-495.92000000000007</v>
      </c>
    </row>
    <row r="535" spans="1:5">
      <c r="A535" s="116">
        <v>2080107</v>
      </c>
      <c r="B535" s="115" t="s">
        <v>372</v>
      </c>
      <c r="C535" s="94">
        <v>15094.26</v>
      </c>
      <c r="D535" s="94">
        <v>613.16999999999996</v>
      </c>
      <c r="E535" s="94">
        <f t="shared" si="7"/>
        <v>-14481.09</v>
      </c>
    </row>
    <row r="536" spans="1:5">
      <c r="A536" s="116">
        <v>2080108</v>
      </c>
      <c r="B536" s="115" t="s">
        <v>84</v>
      </c>
      <c r="C536" s="94">
        <v>10.5</v>
      </c>
      <c r="D536" s="94">
        <v>655.7</v>
      </c>
      <c r="E536" s="94">
        <f t="shared" si="7"/>
        <v>645.20000000000005</v>
      </c>
    </row>
    <row r="537" spans="1:5">
      <c r="A537" s="116">
        <v>2080109</v>
      </c>
      <c r="B537" s="115" t="s">
        <v>373</v>
      </c>
      <c r="C537" s="94">
        <v>530.33000000000004</v>
      </c>
      <c r="D537" s="94">
        <v>0</v>
      </c>
      <c r="E537" s="94">
        <f t="shared" si="7"/>
        <v>-530.33000000000004</v>
      </c>
    </row>
    <row r="538" spans="1:5">
      <c r="A538" s="116">
        <v>2080110</v>
      </c>
      <c r="B538" s="115" t="s">
        <v>374</v>
      </c>
      <c r="C538" s="94">
        <v>22</v>
      </c>
      <c r="D538" s="94">
        <v>150</v>
      </c>
      <c r="E538" s="94">
        <f t="shared" si="7"/>
        <v>128</v>
      </c>
    </row>
    <row r="539" spans="1:5">
      <c r="A539" s="116">
        <v>2080111</v>
      </c>
      <c r="B539" s="115" t="s">
        <v>375</v>
      </c>
      <c r="C539" s="94">
        <v>47.66</v>
      </c>
      <c r="D539" s="94">
        <v>83.36</v>
      </c>
      <c r="E539" s="94">
        <f t="shared" si="7"/>
        <v>35.700000000000003</v>
      </c>
    </row>
    <row r="540" spans="1:5">
      <c r="A540" s="116">
        <v>2080112</v>
      </c>
      <c r="B540" s="115" t="s">
        <v>376</v>
      </c>
      <c r="C540" s="94">
        <v>0</v>
      </c>
      <c r="D540" s="94">
        <v>0</v>
      </c>
      <c r="E540" s="94">
        <f t="shared" si="7"/>
        <v>0</v>
      </c>
    </row>
    <row r="541" spans="1:5">
      <c r="A541" s="116">
        <v>2080113</v>
      </c>
      <c r="B541" s="115" t="s">
        <v>377</v>
      </c>
      <c r="C541" s="94">
        <v>0</v>
      </c>
      <c r="D541" s="94">
        <v>0</v>
      </c>
      <c r="E541" s="94">
        <f t="shared" si="7"/>
        <v>0</v>
      </c>
    </row>
    <row r="542" spans="1:5">
      <c r="A542" s="116">
        <v>2080114</v>
      </c>
      <c r="B542" s="115" t="s">
        <v>378</v>
      </c>
      <c r="C542" s="94">
        <v>0</v>
      </c>
      <c r="D542" s="94">
        <v>0</v>
      </c>
      <c r="E542" s="94">
        <f t="shared" si="7"/>
        <v>0</v>
      </c>
    </row>
    <row r="543" spans="1:5">
      <c r="A543" s="116">
        <v>2080115</v>
      </c>
      <c r="B543" s="115" t="s">
        <v>379</v>
      </c>
      <c r="C543" s="94">
        <v>0</v>
      </c>
      <c r="D543" s="94">
        <v>0</v>
      </c>
      <c r="E543" s="94">
        <f t="shared" si="7"/>
        <v>0</v>
      </c>
    </row>
    <row r="544" spans="1:5">
      <c r="A544" s="116">
        <v>2080116</v>
      </c>
      <c r="B544" s="115" t="s">
        <v>380</v>
      </c>
      <c r="C544" s="94">
        <v>0</v>
      </c>
      <c r="D544" s="94">
        <v>0</v>
      </c>
      <c r="E544" s="94">
        <f t="shared" si="7"/>
        <v>0</v>
      </c>
    </row>
    <row r="545" spans="1:5">
      <c r="A545" s="116">
        <v>2080150</v>
      </c>
      <c r="B545" s="115" t="s">
        <v>52</v>
      </c>
      <c r="C545" s="94">
        <v>0</v>
      </c>
      <c r="D545" s="94">
        <v>0</v>
      </c>
      <c r="E545" s="94">
        <f t="shared" si="7"/>
        <v>0</v>
      </c>
    </row>
    <row r="546" spans="1:5">
      <c r="A546" s="116">
        <v>2080199</v>
      </c>
      <c r="B546" s="115" t="s">
        <v>381</v>
      </c>
      <c r="C546" s="94">
        <v>17140.59</v>
      </c>
      <c r="D546" s="94">
        <v>12910.289999999999</v>
      </c>
      <c r="E546" s="94">
        <f t="shared" si="7"/>
        <v>-4230.3000000000011</v>
      </c>
    </row>
    <row r="547" spans="1:5">
      <c r="A547" s="116">
        <v>20802</v>
      </c>
      <c r="B547" s="115" t="s">
        <v>382</v>
      </c>
      <c r="C547" s="94">
        <v>9852.4700000000012</v>
      </c>
      <c r="D547" s="94">
        <v>15673.29</v>
      </c>
      <c r="E547" s="94">
        <f t="shared" si="7"/>
        <v>5820.82</v>
      </c>
    </row>
    <row r="548" spans="1:5">
      <c r="A548" s="116">
        <v>2080201</v>
      </c>
      <c r="B548" s="115" t="s">
        <v>43</v>
      </c>
      <c r="C548" s="94">
        <v>3458.01</v>
      </c>
      <c r="D548" s="94">
        <v>3710.7599999999998</v>
      </c>
      <c r="E548" s="94">
        <f t="shared" si="7"/>
        <v>252.74999999999955</v>
      </c>
    </row>
    <row r="549" spans="1:5">
      <c r="A549" s="116">
        <v>2080202</v>
      </c>
      <c r="B549" s="115" t="s">
        <v>44</v>
      </c>
      <c r="C549" s="94">
        <v>368.38</v>
      </c>
      <c r="D549" s="94">
        <v>912.99</v>
      </c>
      <c r="E549" s="94">
        <f t="shared" si="7"/>
        <v>544.61</v>
      </c>
    </row>
    <row r="550" spans="1:5">
      <c r="A550" s="116">
        <v>2080203</v>
      </c>
      <c r="B550" s="115" t="s">
        <v>45</v>
      </c>
      <c r="C550" s="94">
        <v>0</v>
      </c>
      <c r="D550" s="94">
        <v>10</v>
      </c>
      <c r="E550" s="94">
        <f t="shared" si="7"/>
        <v>10</v>
      </c>
    </row>
    <row r="551" spans="1:5">
      <c r="A551" s="116">
        <v>2080206</v>
      </c>
      <c r="B551" s="115" t="s">
        <v>383</v>
      </c>
      <c r="C551" s="94">
        <v>478.49</v>
      </c>
      <c r="D551" s="94">
        <v>18.079999999999998</v>
      </c>
      <c r="E551" s="94">
        <f t="shared" si="7"/>
        <v>-460.41</v>
      </c>
    </row>
    <row r="552" spans="1:5">
      <c r="A552" s="116">
        <v>2080207</v>
      </c>
      <c r="B552" s="115" t="s">
        <v>384</v>
      </c>
      <c r="C552" s="94">
        <v>52.9</v>
      </c>
      <c r="D552" s="94">
        <v>259.70999999999998</v>
      </c>
      <c r="E552" s="94">
        <f t="shared" si="7"/>
        <v>206.80999999999997</v>
      </c>
    </row>
    <row r="553" spans="1:5">
      <c r="A553" s="116">
        <v>2080208</v>
      </c>
      <c r="B553" s="115" t="s">
        <v>385</v>
      </c>
      <c r="C553" s="94">
        <v>124.99</v>
      </c>
      <c r="D553" s="94">
        <v>3269.34</v>
      </c>
      <c r="E553" s="94">
        <f t="shared" si="7"/>
        <v>3144.3500000000004</v>
      </c>
    </row>
    <row r="554" spans="1:5">
      <c r="A554" s="116">
        <v>2080299</v>
      </c>
      <c r="B554" s="115" t="s">
        <v>386</v>
      </c>
      <c r="C554" s="94">
        <v>5369.7</v>
      </c>
      <c r="D554" s="94">
        <v>7492.4100000000008</v>
      </c>
      <c r="E554" s="94">
        <f t="shared" si="7"/>
        <v>2122.7100000000009</v>
      </c>
    </row>
    <row r="555" spans="1:5">
      <c r="A555" s="116">
        <v>20804</v>
      </c>
      <c r="B555" s="115" t="s">
        <v>387</v>
      </c>
      <c r="C555" s="94">
        <v>0</v>
      </c>
      <c r="D555" s="94">
        <v>0</v>
      </c>
      <c r="E555" s="94">
        <f t="shared" si="7"/>
        <v>0</v>
      </c>
    </row>
    <row r="556" spans="1:5">
      <c r="A556" s="116">
        <v>2080402</v>
      </c>
      <c r="B556" s="115" t="s">
        <v>388</v>
      </c>
      <c r="C556" s="94">
        <v>0</v>
      </c>
      <c r="D556" s="94">
        <v>0</v>
      </c>
      <c r="E556" s="94">
        <f t="shared" si="7"/>
        <v>0</v>
      </c>
    </row>
    <row r="557" spans="1:5">
      <c r="A557" s="116">
        <v>20805</v>
      </c>
      <c r="B557" s="115" t="s">
        <v>389</v>
      </c>
      <c r="C557" s="94">
        <v>71194.709999999992</v>
      </c>
      <c r="D557" s="94">
        <v>116994.87000000001</v>
      </c>
      <c r="E557" s="94">
        <f t="shared" si="7"/>
        <v>45800.160000000018</v>
      </c>
    </row>
    <row r="558" spans="1:5">
      <c r="A558" s="116">
        <v>2080501</v>
      </c>
      <c r="B558" s="115" t="s">
        <v>390</v>
      </c>
      <c r="C558" s="94">
        <v>5</v>
      </c>
      <c r="D558" s="94">
        <v>5</v>
      </c>
      <c r="E558" s="94">
        <f t="shared" si="7"/>
        <v>0</v>
      </c>
    </row>
    <row r="559" spans="1:5">
      <c r="A559" s="116">
        <v>2080502</v>
      </c>
      <c r="B559" s="115" t="s">
        <v>391</v>
      </c>
      <c r="C559" s="94">
        <v>12.84</v>
      </c>
      <c r="D559" s="94">
        <v>0</v>
      </c>
      <c r="E559" s="94">
        <f t="shared" si="7"/>
        <v>-12.84</v>
      </c>
    </row>
    <row r="560" spans="1:5">
      <c r="A560" s="116">
        <v>2080503</v>
      </c>
      <c r="B560" s="115" t="s">
        <v>392</v>
      </c>
      <c r="C560" s="94">
        <v>0</v>
      </c>
      <c r="D560" s="94">
        <v>0</v>
      </c>
      <c r="E560" s="94">
        <f t="shared" si="7"/>
        <v>0</v>
      </c>
    </row>
    <row r="561" spans="1:5">
      <c r="A561" s="116">
        <v>2080505</v>
      </c>
      <c r="B561" s="115" t="s">
        <v>393</v>
      </c>
      <c r="C561" s="94">
        <v>59516.509999999995</v>
      </c>
      <c r="D561" s="94">
        <v>98848.330000000016</v>
      </c>
      <c r="E561" s="94">
        <f t="shared" si="7"/>
        <v>39331.820000000022</v>
      </c>
    </row>
    <row r="562" spans="1:5">
      <c r="A562" s="116">
        <v>2080506</v>
      </c>
      <c r="B562" s="115" t="s">
        <v>394</v>
      </c>
      <c r="C562" s="94">
        <v>9315.48</v>
      </c>
      <c r="D562" s="94">
        <v>16868.900000000001</v>
      </c>
      <c r="E562" s="94">
        <f t="shared" si="7"/>
        <v>7553.4200000000019</v>
      </c>
    </row>
    <row r="563" spans="1:5">
      <c r="A563" s="116">
        <v>2080507</v>
      </c>
      <c r="B563" s="115" t="s">
        <v>395</v>
      </c>
      <c r="C563" s="94">
        <v>2300</v>
      </c>
      <c r="D563" s="94">
        <v>0</v>
      </c>
      <c r="E563" s="94">
        <f t="shared" si="7"/>
        <v>-2300</v>
      </c>
    </row>
    <row r="564" spans="1:5">
      <c r="A564" s="116">
        <v>2080508</v>
      </c>
      <c r="B564" s="115" t="s">
        <v>396</v>
      </c>
      <c r="C564" s="94">
        <v>0</v>
      </c>
      <c r="D564" s="94">
        <v>317.14</v>
      </c>
      <c r="E564" s="94">
        <f t="shared" si="7"/>
        <v>317.14</v>
      </c>
    </row>
    <row r="565" spans="1:5">
      <c r="A565" s="116">
        <v>2080599</v>
      </c>
      <c r="B565" s="115" t="s">
        <v>397</v>
      </c>
      <c r="C565" s="94">
        <v>44.88</v>
      </c>
      <c r="D565" s="94">
        <v>955.5</v>
      </c>
      <c r="E565" s="94">
        <f t="shared" si="7"/>
        <v>910.62</v>
      </c>
    </row>
    <row r="566" spans="1:5">
      <c r="A566" s="116">
        <v>20806</v>
      </c>
      <c r="B566" s="115" t="s">
        <v>398</v>
      </c>
      <c r="C566" s="94">
        <v>0</v>
      </c>
      <c r="D566" s="94">
        <v>0</v>
      </c>
      <c r="E566" s="94">
        <f t="shared" si="7"/>
        <v>0</v>
      </c>
    </row>
    <row r="567" spans="1:5">
      <c r="A567" s="116">
        <v>2080601</v>
      </c>
      <c r="B567" s="115" t="s">
        <v>399</v>
      </c>
      <c r="C567" s="94">
        <v>0</v>
      </c>
      <c r="D567" s="94">
        <v>0</v>
      </c>
      <c r="E567" s="94">
        <f t="shared" si="7"/>
        <v>0</v>
      </c>
    </row>
    <row r="568" spans="1:5">
      <c r="A568" s="116">
        <v>2080602</v>
      </c>
      <c r="B568" s="115" t="s">
        <v>400</v>
      </c>
      <c r="C568" s="94">
        <v>0</v>
      </c>
      <c r="D568" s="94">
        <v>0</v>
      </c>
      <c r="E568" s="94">
        <f t="shared" si="7"/>
        <v>0</v>
      </c>
    </row>
    <row r="569" spans="1:5">
      <c r="A569" s="116">
        <v>2080699</v>
      </c>
      <c r="B569" s="115" t="s">
        <v>401</v>
      </c>
      <c r="C569" s="94">
        <v>0</v>
      </c>
      <c r="D569" s="94">
        <v>0</v>
      </c>
      <c r="E569" s="94">
        <f t="shared" si="7"/>
        <v>0</v>
      </c>
    </row>
    <row r="570" spans="1:5">
      <c r="A570" s="116">
        <v>20807</v>
      </c>
      <c r="B570" s="115" t="s">
        <v>402</v>
      </c>
      <c r="C570" s="94">
        <v>72647.34</v>
      </c>
      <c r="D570" s="94">
        <v>61850.689999999995</v>
      </c>
      <c r="E570" s="94">
        <f t="shared" si="7"/>
        <v>-10796.650000000001</v>
      </c>
    </row>
    <row r="571" spans="1:5">
      <c r="A571" s="116">
        <v>2080701</v>
      </c>
      <c r="B571" s="115" t="s">
        <v>403</v>
      </c>
      <c r="C571" s="94">
        <v>28313.14</v>
      </c>
      <c r="D571" s="94">
        <v>8650.89</v>
      </c>
      <c r="E571" s="94">
        <f t="shared" si="7"/>
        <v>-19662.25</v>
      </c>
    </row>
    <row r="572" spans="1:5">
      <c r="A572" s="116">
        <v>2080702</v>
      </c>
      <c r="B572" s="115" t="s">
        <v>404</v>
      </c>
      <c r="C572" s="94">
        <v>823.75</v>
      </c>
      <c r="D572" s="94">
        <v>90</v>
      </c>
      <c r="E572" s="94">
        <f t="shared" si="7"/>
        <v>-733.75</v>
      </c>
    </row>
    <row r="573" spans="1:5">
      <c r="A573" s="116">
        <v>2080704</v>
      </c>
      <c r="B573" s="115" t="s">
        <v>405</v>
      </c>
      <c r="C573" s="94">
        <v>0</v>
      </c>
      <c r="D573" s="94">
        <v>0</v>
      </c>
      <c r="E573" s="94">
        <f t="shared" si="7"/>
        <v>0</v>
      </c>
    </row>
    <row r="574" spans="1:5">
      <c r="A574" s="116">
        <v>2080705</v>
      </c>
      <c r="B574" s="115" t="s">
        <v>406</v>
      </c>
      <c r="C574" s="94">
        <v>21912.25</v>
      </c>
      <c r="D574" s="94">
        <v>32989.769999999997</v>
      </c>
      <c r="E574" s="94">
        <f t="shared" si="7"/>
        <v>11077.519999999997</v>
      </c>
    </row>
    <row r="575" spans="1:5">
      <c r="A575" s="116">
        <v>2080709</v>
      </c>
      <c r="B575" s="115" t="s">
        <v>407</v>
      </c>
      <c r="C575" s="94">
        <v>0</v>
      </c>
      <c r="D575" s="94">
        <v>0</v>
      </c>
      <c r="E575" s="94">
        <f t="shared" si="7"/>
        <v>0</v>
      </c>
    </row>
    <row r="576" spans="1:5">
      <c r="A576" s="116">
        <v>2080711</v>
      </c>
      <c r="B576" s="115" t="s">
        <v>408</v>
      </c>
      <c r="C576" s="94">
        <v>0</v>
      </c>
      <c r="D576" s="94">
        <v>280.89999999999998</v>
      </c>
      <c r="E576" s="94">
        <f t="shared" si="7"/>
        <v>280.89999999999998</v>
      </c>
    </row>
    <row r="577" spans="1:5">
      <c r="A577" s="116">
        <v>2080712</v>
      </c>
      <c r="B577" s="115" t="s">
        <v>409</v>
      </c>
      <c r="C577" s="94">
        <v>0</v>
      </c>
      <c r="D577" s="94">
        <v>44</v>
      </c>
      <c r="E577" s="94">
        <f t="shared" si="7"/>
        <v>44</v>
      </c>
    </row>
    <row r="578" spans="1:5">
      <c r="A578" s="116">
        <v>2080713</v>
      </c>
      <c r="B578" s="115" t="s">
        <v>410</v>
      </c>
      <c r="C578" s="94">
        <v>500</v>
      </c>
      <c r="D578" s="94">
        <v>0</v>
      </c>
      <c r="E578" s="94">
        <f t="shared" si="7"/>
        <v>-500</v>
      </c>
    </row>
    <row r="579" spans="1:5">
      <c r="A579" s="116">
        <v>2080799</v>
      </c>
      <c r="B579" s="115" t="s">
        <v>411</v>
      </c>
      <c r="C579" s="94">
        <v>21098.2</v>
      </c>
      <c r="D579" s="94">
        <v>19795.129999999997</v>
      </c>
      <c r="E579" s="94">
        <f t="shared" si="7"/>
        <v>-1303.0700000000033</v>
      </c>
    </row>
    <row r="580" spans="1:5">
      <c r="A580" s="116">
        <v>20808</v>
      </c>
      <c r="B580" s="115" t="s">
        <v>412</v>
      </c>
      <c r="C580" s="94">
        <v>4786.3999999999996</v>
      </c>
      <c r="D580" s="94">
        <v>9678.17</v>
      </c>
      <c r="E580" s="94">
        <f t="shared" si="7"/>
        <v>4891.7700000000004</v>
      </c>
    </row>
    <row r="581" spans="1:5">
      <c r="A581" s="116">
        <v>2080801</v>
      </c>
      <c r="B581" s="115" t="s">
        <v>413</v>
      </c>
      <c r="C581" s="94">
        <v>1195.1199999999999</v>
      </c>
      <c r="D581" s="94">
        <v>4001.92</v>
      </c>
      <c r="E581" s="94">
        <f t="shared" si="7"/>
        <v>2806.8</v>
      </c>
    </row>
    <row r="582" spans="1:5">
      <c r="A582" s="116">
        <v>2080802</v>
      </c>
      <c r="B582" s="115" t="s">
        <v>414</v>
      </c>
      <c r="C582" s="94">
        <v>5</v>
      </c>
      <c r="D582" s="94">
        <v>238.32</v>
      </c>
      <c r="E582" s="94">
        <f t="shared" si="7"/>
        <v>233.32</v>
      </c>
    </row>
    <row r="583" spans="1:5">
      <c r="A583" s="116">
        <v>2080803</v>
      </c>
      <c r="B583" s="115" t="s">
        <v>415</v>
      </c>
      <c r="C583" s="94">
        <v>2199</v>
      </c>
      <c r="D583" s="94">
        <v>2098</v>
      </c>
      <c r="E583" s="94">
        <f t="shared" ref="E583:E646" si="8">D583-C583</f>
        <v>-101</v>
      </c>
    </row>
    <row r="584" spans="1:5">
      <c r="A584" s="116">
        <v>2080805</v>
      </c>
      <c r="B584" s="115" t="s">
        <v>416</v>
      </c>
      <c r="C584" s="94">
        <v>2</v>
      </c>
      <c r="D584" s="94">
        <v>1098.5999999999999</v>
      </c>
      <c r="E584" s="94">
        <f t="shared" si="8"/>
        <v>1096.5999999999999</v>
      </c>
    </row>
    <row r="585" spans="1:5">
      <c r="A585" s="116">
        <v>2080806</v>
      </c>
      <c r="B585" s="115" t="s">
        <v>417</v>
      </c>
      <c r="C585" s="94">
        <v>0</v>
      </c>
      <c r="D585" s="94">
        <v>136.28</v>
      </c>
      <c r="E585" s="94">
        <f t="shared" si="8"/>
        <v>136.28</v>
      </c>
    </row>
    <row r="586" spans="1:5">
      <c r="A586" s="116">
        <v>2080807</v>
      </c>
      <c r="B586" s="115" t="s">
        <v>418</v>
      </c>
      <c r="C586" s="94">
        <v>0</v>
      </c>
      <c r="D586" s="94">
        <v>0</v>
      </c>
      <c r="E586" s="94">
        <f t="shared" si="8"/>
        <v>0</v>
      </c>
    </row>
    <row r="587" spans="1:5">
      <c r="A587" s="116">
        <v>2080808</v>
      </c>
      <c r="B587" s="115" t="s">
        <v>2146</v>
      </c>
      <c r="C587" s="94">
        <v>361.35</v>
      </c>
      <c r="D587" s="94">
        <v>201.35</v>
      </c>
      <c r="E587" s="94">
        <f t="shared" si="8"/>
        <v>-160.00000000000003</v>
      </c>
    </row>
    <row r="588" spans="1:5">
      <c r="A588" s="116">
        <v>2080899</v>
      </c>
      <c r="B588" s="115" t="s">
        <v>419</v>
      </c>
      <c r="C588" s="94">
        <v>1023.9300000000001</v>
      </c>
      <c r="D588" s="94">
        <v>1903.7</v>
      </c>
      <c r="E588" s="94">
        <f t="shared" si="8"/>
        <v>879.77</v>
      </c>
    </row>
    <row r="589" spans="1:5">
      <c r="A589" s="116">
        <v>20809</v>
      </c>
      <c r="B589" s="115" t="s">
        <v>420</v>
      </c>
      <c r="C589" s="462" t="s">
        <v>3079</v>
      </c>
      <c r="D589" s="462" t="s">
        <v>3079</v>
      </c>
      <c r="E589" s="462" t="s">
        <v>3079</v>
      </c>
    </row>
    <row r="590" spans="1:5">
      <c r="A590" s="116">
        <v>2080901</v>
      </c>
      <c r="B590" s="115" t="s">
        <v>421</v>
      </c>
      <c r="C590" s="462" t="s">
        <v>3079</v>
      </c>
      <c r="D590" s="462" t="s">
        <v>3079</v>
      </c>
      <c r="E590" s="462" t="s">
        <v>3079</v>
      </c>
    </row>
    <row r="591" spans="1:5">
      <c r="A591" s="116">
        <v>2080902</v>
      </c>
      <c r="B591" s="115" t="s">
        <v>422</v>
      </c>
      <c r="C591" s="462" t="s">
        <v>3079</v>
      </c>
      <c r="D591" s="462" t="s">
        <v>3079</v>
      </c>
      <c r="E591" s="462" t="s">
        <v>3079</v>
      </c>
    </row>
    <row r="592" spans="1:5">
      <c r="A592" s="116">
        <v>2080903</v>
      </c>
      <c r="B592" s="115" t="s">
        <v>423</v>
      </c>
      <c r="C592" s="462" t="s">
        <v>3079</v>
      </c>
      <c r="D592" s="462" t="s">
        <v>3079</v>
      </c>
      <c r="E592" s="462" t="s">
        <v>3079</v>
      </c>
    </row>
    <row r="593" spans="1:5">
      <c r="A593" s="116">
        <v>2080904</v>
      </c>
      <c r="B593" s="115" t="s">
        <v>424</v>
      </c>
      <c r="C593" s="462" t="s">
        <v>3079</v>
      </c>
      <c r="D593" s="462" t="s">
        <v>3079</v>
      </c>
      <c r="E593" s="462" t="s">
        <v>3079</v>
      </c>
    </row>
    <row r="594" spans="1:5">
      <c r="A594" s="116">
        <v>2080905</v>
      </c>
      <c r="B594" s="115" t="s">
        <v>425</v>
      </c>
      <c r="C594" s="462" t="s">
        <v>3079</v>
      </c>
      <c r="D594" s="462" t="s">
        <v>3079</v>
      </c>
      <c r="E594" s="462" t="s">
        <v>3079</v>
      </c>
    </row>
    <row r="595" spans="1:5">
      <c r="A595" s="116">
        <v>2080999</v>
      </c>
      <c r="B595" s="115" t="s">
        <v>426</v>
      </c>
      <c r="C595" s="462" t="s">
        <v>3079</v>
      </c>
      <c r="D595" s="462" t="s">
        <v>3079</v>
      </c>
      <c r="E595" s="462" t="s">
        <v>3079</v>
      </c>
    </row>
    <row r="596" spans="1:5">
      <c r="A596" s="116">
        <v>20810</v>
      </c>
      <c r="B596" s="115" t="s">
        <v>427</v>
      </c>
      <c r="C596" s="94">
        <v>6869.9</v>
      </c>
      <c r="D596" s="94">
        <v>4944.83</v>
      </c>
      <c r="E596" s="94">
        <f t="shared" si="8"/>
        <v>-1925.0699999999997</v>
      </c>
    </row>
    <row r="597" spans="1:5">
      <c r="A597" s="116">
        <v>2081001</v>
      </c>
      <c r="B597" s="115" t="s">
        <v>428</v>
      </c>
      <c r="C597" s="94">
        <v>2293.81</v>
      </c>
      <c r="D597" s="94">
        <v>1962.5</v>
      </c>
      <c r="E597" s="94">
        <f t="shared" si="8"/>
        <v>-331.30999999999995</v>
      </c>
    </row>
    <row r="598" spans="1:5">
      <c r="A598" s="116">
        <v>2081002</v>
      </c>
      <c r="B598" s="115" t="s">
        <v>429</v>
      </c>
      <c r="C598" s="94">
        <v>3500.6000000000004</v>
      </c>
      <c r="D598" s="94">
        <v>1418.56</v>
      </c>
      <c r="E598" s="94">
        <f t="shared" si="8"/>
        <v>-2082.0400000000004</v>
      </c>
    </row>
    <row r="599" spans="1:5">
      <c r="A599" s="116">
        <v>2081003</v>
      </c>
      <c r="B599" s="115" t="s">
        <v>430</v>
      </c>
      <c r="C599" s="94">
        <v>0</v>
      </c>
      <c r="D599" s="94">
        <v>0</v>
      </c>
      <c r="E599" s="94">
        <f t="shared" si="8"/>
        <v>0</v>
      </c>
    </row>
    <row r="600" spans="1:5">
      <c r="A600" s="116">
        <v>2081004</v>
      </c>
      <c r="B600" s="115" t="s">
        <v>431</v>
      </c>
      <c r="C600" s="94">
        <v>25.36</v>
      </c>
      <c r="D600" s="94">
        <v>11.04</v>
      </c>
      <c r="E600" s="94">
        <f t="shared" si="8"/>
        <v>-14.32</v>
      </c>
    </row>
    <row r="601" spans="1:5">
      <c r="A601" s="116">
        <v>2081005</v>
      </c>
      <c r="B601" s="115" t="s">
        <v>432</v>
      </c>
      <c r="C601" s="94">
        <v>688.7</v>
      </c>
      <c r="D601" s="94">
        <v>699.54000000000008</v>
      </c>
      <c r="E601" s="94">
        <f t="shared" si="8"/>
        <v>10.840000000000032</v>
      </c>
    </row>
    <row r="602" spans="1:5">
      <c r="A602" s="116">
        <v>2081006</v>
      </c>
      <c r="B602" s="115" t="s">
        <v>433</v>
      </c>
      <c r="C602" s="94">
        <v>12</v>
      </c>
      <c r="D602" s="94">
        <v>541.21</v>
      </c>
      <c r="E602" s="94">
        <f t="shared" si="8"/>
        <v>529.21</v>
      </c>
    </row>
    <row r="603" spans="1:5">
      <c r="A603" s="116">
        <v>2081099</v>
      </c>
      <c r="B603" s="115" t="s">
        <v>434</v>
      </c>
      <c r="C603" s="94">
        <v>349.43</v>
      </c>
      <c r="D603" s="94">
        <v>311.98</v>
      </c>
      <c r="E603" s="94">
        <f t="shared" si="8"/>
        <v>-37.449999999999989</v>
      </c>
    </row>
    <row r="604" spans="1:5">
      <c r="A604" s="116">
        <v>20811</v>
      </c>
      <c r="B604" s="115" t="s">
        <v>435</v>
      </c>
      <c r="C604" s="94">
        <v>4358.42</v>
      </c>
      <c r="D604" s="94">
        <v>4117.8999999999996</v>
      </c>
      <c r="E604" s="94">
        <f t="shared" si="8"/>
        <v>-240.52000000000044</v>
      </c>
    </row>
    <row r="605" spans="1:5">
      <c r="A605" s="116">
        <v>2081101</v>
      </c>
      <c r="B605" s="115" t="s">
        <v>43</v>
      </c>
      <c r="C605" s="94">
        <v>756.52</v>
      </c>
      <c r="D605" s="94">
        <v>712.77</v>
      </c>
      <c r="E605" s="94">
        <f t="shared" si="8"/>
        <v>-43.75</v>
      </c>
    </row>
    <row r="606" spans="1:5">
      <c r="A606" s="116">
        <v>2081102</v>
      </c>
      <c r="B606" s="115" t="s">
        <v>44</v>
      </c>
      <c r="C606" s="94">
        <v>24.4</v>
      </c>
      <c r="D606" s="94">
        <v>28.2</v>
      </c>
      <c r="E606" s="94">
        <f t="shared" si="8"/>
        <v>3.8000000000000007</v>
      </c>
    </row>
    <row r="607" spans="1:5">
      <c r="A607" s="116">
        <v>2081103</v>
      </c>
      <c r="B607" s="115" t="s">
        <v>45</v>
      </c>
      <c r="C607" s="94">
        <v>10</v>
      </c>
      <c r="D607" s="94">
        <v>0</v>
      </c>
      <c r="E607" s="94">
        <f t="shared" si="8"/>
        <v>-10</v>
      </c>
    </row>
    <row r="608" spans="1:5">
      <c r="A608" s="116">
        <v>2081104</v>
      </c>
      <c r="B608" s="115" t="s">
        <v>436</v>
      </c>
      <c r="C608" s="94">
        <v>905.63</v>
      </c>
      <c r="D608" s="94">
        <v>187.96</v>
      </c>
      <c r="E608" s="94">
        <f t="shared" si="8"/>
        <v>-717.67</v>
      </c>
    </row>
    <row r="609" spans="1:5">
      <c r="A609" s="116">
        <v>2081105</v>
      </c>
      <c r="B609" s="115" t="s">
        <v>437</v>
      </c>
      <c r="C609" s="94">
        <v>459.02000000000004</v>
      </c>
      <c r="D609" s="94">
        <v>112.65</v>
      </c>
      <c r="E609" s="94">
        <f t="shared" si="8"/>
        <v>-346.37</v>
      </c>
    </row>
    <row r="610" spans="1:5">
      <c r="A610" s="116">
        <v>2081106</v>
      </c>
      <c r="B610" s="115" t="s">
        <v>438</v>
      </c>
      <c r="C610" s="94">
        <v>0</v>
      </c>
      <c r="D610" s="94">
        <v>107</v>
      </c>
      <c r="E610" s="94">
        <f t="shared" si="8"/>
        <v>107</v>
      </c>
    </row>
    <row r="611" spans="1:5">
      <c r="A611" s="116">
        <v>2081107</v>
      </c>
      <c r="B611" s="115" t="s">
        <v>439</v>
      </c>
      <c r="C611" s="94">
        <v>1390.11</v>
      </c>
      <c r="D611" s="94">
        <v>1232.33</v>
      </c>
      <c r="E611" s="94">
        <f t="shared" si="8"/>
        <v>-157.77999999999997</v>
      </c>
    </row>
    <row r="612" spans="1:5">
      <c r="A612" s="116">
        <v>2081199</v>
      </c>
      <c r="B612" s="115" t="s">
        <v>440</v>
      </c>
      <c r="C612" s="94">
        <v>812.74</v>
      </c>
      <c r="D612" s="94">
        <v>1736.99</v>
      </c>
      <c r="E612" s="94">
        <f t="shared" si="8"/>
        <v>924.25</v>
      </c>
    </row>
    <row r="613" spans="1:5">
      <c r="A613" s="116">
        <v>20816</v>
      </c>
      <c r="B613" s="115" t="s">
        <v>441</v>
      </c>
      <c r="C613" s="94">
        <v>0</v>
      </c>
      <c r="D613" s="94">
        <v>0</v>
      </c>
      <c r="E613" s="94">
        <f t="shared" si="8"/>
        <v>0</v>
      </c>
    </row>
    <row r="614" spans="1:5">
      <c r="A614" s="116">
        <v>2081601</v>
      </c>
      <c r="B614" s="115" t="s">
        <v>43</v>
      </c>
      <c r="C614" s="94">
        <v>0</v>
      </c>
      <c r="D614" s="94">
        <v>0</v>
      </c>
      <c r="E614" s="94">
        <f t="shared" si="8"/>
        <v>0</v>
      </c>
    </row>
    <row r="615" spans="1:5">
      <c r="A615" s="116">
        <v>2081602</v>
      </c>
      <c r="B615" s="115" t="s">
        <v>44</v>
      </c>
      <c r="C615" s="94">
        <v>0</v>
      </c>
      <c r="D615" s="94">
        <v>0</v>
      </c>
      <c r="E615" s="94">
        <f t="shared" si="8"/>
        <v>0</v>
      </c>
    </row>
    <row r="616" spans="1:5">
      <c r="A616" s="116">
        <v>2081603</v>
      </c>
      <c r="B616" s="115" t="s">
        <v>45</v>
      </c>
      <c r="C616" s="94">
        <v>0</v>
      </c>
      <c r="D616" s="94">
        <v>0</v>
      </c>
      <c r="E616" s="94">
        <f t="shared" si="8"/>
        <v>0</v>
      </c>
    </row>
    <row r="617" spans="1:5">
      <c r="A617" s="116">
        <v>2081650</v>
      </c>
      <c r="B617" s="115" t="s">
        <v>52</v>
      </c>
      <c r="C617" s="94">
        <v>0</v>
      </c>
      <c r="D617" s="94">
        <v>0</v>
      </c>
      <c r="E617" s="94">
        <f t="shared" si="8"/>
        <v>0</v>
      </c>
    </row>
    <row r="618" spans="1:5">
      <c r="A618" s="116">
        <v>2081699</v>
      </c>
      <c r="B618" s="115" t="s">
        <v>442</v>
      </c>
      <c r="C618" s="94">
        <v>0</v>
      </c>
      <c r="D618" s="94">
        <v>0</v>
      </c>
      <c r="E618" s="94">
        <f t="shared" si="8"/>
        <v>0</v>
      </c>
    </row>
    <row r="619" spans="1:5">
      <c r="A619" s="116">
        <v>20819</v>
      </c>
      <c r="B619" s="115" t="s">
        <v>443</v>
      </c>
      <c r="C619" s="94">
        <v>5851.79</v>
      </c>
      <c r="D619" s="94">
        <v>4768.6400000000003</v>
      </c>
      <c r="E619" s="94">
        <f t="shared" si="8"/>
        <v>-1083.1499999999996</v>
      </c>
    </row>
    <row r="620" spans="1:5">
      <c r="A620" s="116">
        <v>2081901</v>
      </c>
      <c r="B620" s="115" t="s">
        <v>444</v>
      </c>
      <c r="C620" s="94">
        <v>4258.71</v>
      </c>
      <c r="D620" s="94">
        <v>3833.52</v>
      </c>
      <c r="E620" s="94">
        <f t="shared" si="8"/>
        <v>-425.19000000000005</v>
      </c>
    </row>
    <row r="621" spans="1:5">
      <c r="A621" s="116">
        <v>2081902</v>
      </c>
      <c r="B621" s="115" t="s">
        <v>445</v>
      </c>
      <c r="C621" s="94">
        <v>1593.08</v>
      </c>
      <c r="D621" s="94">
        <v>935.12</v>
      </c>
      <c r="E621" s="94">
        <f t="shared" si="8"/>
        <v>-657.95999999999992</v>
      </c>
    </row>
    <row r="622" spans="1:5">
      <c r="A622" s="116">
        <v>20820</v>
      </c>
      <c r="B622" s="115" t="s">
        <v>446</v>
      </c>
      <c r="C622" s="94">
        <v>9564.93</v>
      </c>
      <c r="D622" s="94">
        <v>2632.19</v>
      </c>
      <c r="E622" s="94">
        <f t="shared" si="8"/>
        <v>-6932.74</v>
      </c>
    </row>
    <row r="623" spans="1:5">
      <c r="A623" s="116">
        <v>2082001</v>
      </c>
      <c r="B623" s="115" t="s">
        <v>447</v>
      </c>
      <c r="C623" s="94">
        <v>8955.52</v>
      </c>
      <c r="D623" s="94">
        <v>1619.78</v>
      </c>
      <c r="E623" s="94">
        <f t="shared" si="8"/>
        <v>-7335.7400000000007</v>
      </c>
    </row>
    <row r="624" spans="1:5">
      <c r="A624" s="116">
        <v>2082002</v>
      </c>
      <c r="B624" s="115" t="s">
        <v>448</v>
      </c>
      <c r="C624" s="94">
        <v>609.41</v>
      </c>
      <c r="D624" s="94">
        <v>1012.41</v>
      </c>
      <c r="E624" s="94">
        <f t="shared" si="8"/>
        <v>403</v>
      </c>
    </row>
    <row r="625" spans="1:5">
      <c r="A625" s="116">
        <v>20821</v>
      </c>
      <c r="B625" s="115" t="s">
        <v>449</v>
      </c>
      <c r="C625" s="94">
        <v>8174.02</v>
      </c>
      <c r="D625" s="94">
        <v>1922.12</v>
      </c>
      <c r="E625" s="94">
        <f t="shared" si="8"/>
        <v>-6251.9000000000005</v>
      </c>
    </row>
    <row r="626" spans="1:5">
      <c r="A626" s="116">
        <v>2082101</v>
      </c>
      <c r="B626" s="115" t="s">
        <v>450</v>
      </c>
      <c r="C626" s="94">
        <v>5348.7199999999993</v>
      </c>
      <c r="D626" s="94">
        <v>1013.05</v>
      </c>
      <c r="E626" s="94">
        <f t="shared" si="8"/>
        <v>-4335.6699999999992</v>
      </c>
    </row>
    <row r="627" spans="1:5">
      <c r="A627" s="116">
        <v>2082102</v>
      </c>
      <c r="B627" s="115" t="s">
        <v>451</v>
      </c>
      <c r="C627" s="94">
        <v>2825.3</v>
      </c>
      <c r="D627" s="94">
        <v>909.07</v>
      </c>
      <c r="E627" s="94">
        <f t="shared" si="8"/>
        <v>-1916.23</v>
      </c>
    </row>
    <row r="628" spans="1:5">
      <c r="A628" s="116">
        <v>20824</v>
      </c>
      <c r="B628" s="115" t="s">
        <v>452</v>
      </c>
      <c r="C628" s="94">
        <v>0</v>
      </c>
      <c r="D628" s="94">
        <v>0</v>
      </c>
      <c r="E628" s="94">
        <f t="shared" si="8"/>
        <v>0</v>
      </c>
    </row>
    <row r="629" spans="1:5">
      <c r="A629" s="116">
        <v>2082401</v>
      </c>
      <c r="B629" s="115" t="s">
        <v>453</v>
      </c>
      <c r="C629" s="94">
        <v>0</v>
      </c>
      <c r="D629" s="94">
        <v>0</v>
      </c>
      <c r="E629" s="94">
        <f t="shared" si="8"/>
        <v>0</v>
      </c>
    </row>
    <row r="630" spans="1:5">
      <c r="A630" s="116">
        <v>2082402</v>
      </c>
      <c r="B630" s="115" t="s">
        <v>454</v>
      </c>
      <c r="C630" s="94">
        <v>0</v>
      </c>
      <c r="D630" s="94">
        <v>0</v>
      </c>
      <c r="E630" s="94">
        <f t="shared" si="8"/>
        <v>0</v>
      </c>
    </row>
    <row r="631" spans="1:5">
      <c r="A631" s="116">
        <v>20825</v>
      </c>
      <c r="B631" s="115" t="s">
        <v>455</v>
      </c>
      <c r="C631" s="94">
        <v>87.13</v>
      </c>
      <c r="D631" s="94">
        <v>560.94000000000005</v>
      </c>
      <c r="E631" s="94">
        <f t="shared" si="8"/>
        <v>473.81000000000006</v>
      </c>
    </row>
    <row r="632" spans="1:5">
      <c r="A632" s="116">
        <v>2082501</v>
      </c>
      <c r="B632" s="115" t="s">
        <v>456</v>
      </c>
      <c r="C632" s="94">
        <v>69.13</v>
      </c>
      <c r="D632" s="94">
        <v>52.13</v>
      </c>
      <c r="E632" s="94">
        <f t="shared" si="8"/>
        <v>-16.999999999999993</v>
      </c>
    </row>
    <row r="633" spans="1:5">
      <c r="A633" s="116">
        <v>2082502</v>
      </c>
      <c r="B633" s="115" t="s">
        <v>457</v>
      </c>
      <c r="C633" s="94">
        <v>18</v>
      </c>
      <c r="D633" s="94">
        <v>508.81</v>
      </c>
      <c r="E633" s="94">
        <f t="shared" si="8"/>
        <v>490.81</v>
      </c>
    </row>
    <row r="634" spans="1:5">
      <c r="A634" s="116">
        <v>20826</v>
      </c>
      <c r="B634" s="115" t="s">
        <v>458</v>
      </c>
      <c r="C634" s="94">
        <v>6263.74</v>
      </c>
      <c r="D634" s="94">
        <v>5813.09</v>
      </c>
      <c r="E634" s="94">
        <f t="shared" si="8"/>
        <v>-450.64999999999964</v>
      </c>
    </row>
    <row r="635" spans="1:5">
      <c r="A635" s="116">
        <v>2082601</v>
      </c>
      <c r="B635" s="115" t="s">
        <v>459</v>
      </c>
      <c r="C635" s="94">
        <v>0</v>
      </c>
      <c r="D635" s="94">
        <v>0</v>
      </c>
      <c r="E635" s="94">
        <f t="shared" si="8"/>
        <v>0</v>
      </c>
    </row>
    <row r="636" spans="1:5">
      <c r="A636" s="116">
        <v>2082602</v>
      </c>
      <c r="B636" s="115" t="s">
        <v>460</v>
      </c>
      <c r="C636" s="94">
        <v>6263.74</v>
      </c>
      <c r="D636" s="94">
        <v>5813.09</v>
      </c>
      <c r="E636" s="94">
        <f t="shared" si="8"/>
        <v>-450.64999999999964</v>
      </c>
    </row>
    <row r="637" spans="1:5">
      <c r="A637" s="116">
        <v>2082699</v>
      </c>
      <c r="B637" s="115" t="s">
        <v>461</v>
      </c>
      <c r="C637" s="94">
        <v>0</v>
      </c>
      <c r="D637" s="94">
        <v>0</v>
      </c>
      <c r="E637" s="94">
        <f t="shared" si="8"/>
        <v>0</v>
      </c>
    </row>
    <row r="638" spans="1:5">
      <c r="A638" s="116">
        <v>20827</v>
      </c>
      <c r="B638" s="115" t="s">
        <v>462</v>
      </c>
      <c r="C638" s="94">
        <v>898.34</v>
      </c>
      <c r="D638" s="94">
        <v>649.51</v>
      </c>
      <c r="E638" s="94">
        <f t="shared" si="8"/>
        <v>-248.83000000000004</v>
      </c>
    </row>
    <row r="639" spans="1:5">
      <c r="A639" s="116">
        <v>2082701</v>
      </c>
      <c r="B639" s="115" t="s">
        <v>463</v>
      </c>
      <c r="C639" s="94">
        <v>215.31</v>
      </c>
      <c r="D639" s="94">
        <v>445.53</v>
      </c>
      <c r="E639" s="94">
        <f t="shared" si="8"/>
        <v>230.21999999999997</v>
      </c>
    </row>
    <row r="640" spans="1:5">
      <c r="A640" s="116">
        <v>2082702</v>
      </c>
      <c r="B640" s="115" t="s">
        <v>464</v>
      </c>
      <c r="C640" s="94">
        <v>164.32</v>
      </c>
      <c r="D640" s="94">
        <v>163.98</v>
      </c>
      <c r="E640" s="94">
        <f t="shared" si="8"/>
        <v>-0.34000000000000341</v>
      </c>
    </row>
    <row r="641" spans="1:5">
      <c r="A641" s="116">
        <v>2082799</v>
      </c>
      <c r="B641" s="115" t="s">
        <v>465</v>
      </c>
      <c r="C641" s="94">
        <v>518.71</v>
      </c>
      <c r="D641" s="94">
        <v>40</v>
      </c>
      <c r="E641" s="94">
        <f t="shared" si="8"/>
        <v>-478.71000000000004</v>
      </c>
    </row>
    <row r="642" spans="1:5">
      <c r="A642" s="116">
        <v>20828</v>
      </c>
      <c r="B642" s="277" t="s">
        <v>466</v>
      </c>
      <c r="C642" s="94">
        <v>17978.420000000002</v>
      </c>
      <c r="D642" s="94">
        <v>5367.35</v>
      </c>
      <c r="E642" s="94">
        <f t="shared" si="8"/>
        <v>-12611.070000000002</v>
      </c>
    </row>
    <row r="643" spans="1:5">
      <c r="A643" s="116">
        <v>2082801</v>
      </c>
      <c r="B643" s="115" t="s">
        <v>43</v>
      </c>
      <c r="C643" s="94">
        <v>2396.6999999999998</v>
      </c>
      <c r="D643" s="94">
        <v>2463.69</v>
      </c>
      <c r="E643" s="94">
        <f t="shared" si="8"/>
        <v>66.990000000000236</v>
      </c>
    </row>
    <row r="644" spans="1:5">
      <c r="A644" s="116">
        <v>2082802</v>
      </c>
      <c r="B644" s="115" t="s">
        <v>44</v>
      </c>
      <c r="C644" s="94">
        <v>24.68</v>
      </c>
      <c r="D644" s="94">
        <v>485.97</v>
      </c>
      <c r="E644" s="94">
        <f t="shared" si="8"/>
        <v>461.29</v>
      </c>
    </row>
    <row r="645" spans="1:5">
      <c r="A645" s="116">
        <v>2082803</v>
      </c>
      <c r="B645" s="115" t="s">
        <v>45</v>
      </c>
      <c r="C645" s="94">
        <v>13.5</v>
      </c>
      <c r="D645" s="94">
        <v>0</v>
      </c>
      <c r="E645" s="94">
        <f t="shared" si="8"/>
        <v>-13.5</v>
      </c>
    </row>
    <row r="646" spans="1:5">
      <c r="A646" s="116">
        <v>2082804</v>
      </c>
      <c r="B646" s="115" t="s">
        <v>467</v>
      </c>
      <c r="C646" s="94">
        <v>948</v>
      </c>
      <c r="D646" s="94">
        <v>779</v>
      </c>
      <c r="E646" s="94">
        <f t="shared" si="8"/>
        <v>-169</v>
      </c>
    </row>
    <row r="647" spans="1:5">
      <c r="A647" s="116">
        <v>2082805</v>
      </c>
      <c r="B647" s="115" t="s">
        <v>468</v>
      </c>
      <c r="C647" s="94">
        <v>0</v>
      </c>
      <c r="D647" s="94">
        <v>0</v>
      </c>
      <c r="E647" s="94">
        <f t="shared" ref="E647:E710" si="9">D647-C647</f>
        <v>0</v>
      </c>
    </row>
    <row r="648" spans="1:5">
      <c r="A648" s="116">
        <v>2082850</v>
      </c>
      <c r="B648" s="115" t="s">
        <v>52</v>
      </c>
      <c r="C648" s="94">
        <v>0</v>
      </c>
      <c r="D648" s="94">
        <v>0</v>
      </c>
      <c r="E648" s="94">
        <f t="shared" si="9"/>
        <v>0</v>
      </c>
    </row>
    <row r="649" spans="1:5">
      <c r="A649" s="116">
        <v>2082899</v>
      </c>
      <c r="B649" s="115" t="s">
        <v>469</v>
      </c>
      <c r="C649" s="94">
        <v>14595.54</v>
      </c>
      <c r="D649" s="94">
        <v>1638.69</v>
      </c>
      <c r="E649" s="94">
        <f t="shared" si="9"/>
        <v>-12956.85</v>
      </c>
    </row>
    <row r="650" spans="1:5">
      <c r="A650" s="116">
        <v>20830</v>
      </c>
      <c r="B650" s="115" t="s">
        <v>470</v>
      </c>
      <c r="C650" s="94">
        <v>0</v>
      </c>
      <c r="D650" s="94">
        <v>0</v>
      </c>
      <c r="E650" s="94">
        <f t="shared" si="9"/>
        <v>0</v>
      </c>
    </row>
    <row r="651" spans="1:5">
      <c r="A651" s="116">
        <v>2083001</v>
      </c>
      <c r="B651" s="115" t="s">
        <v>471</v>
      </c>
      <c r="C651" s="94">
        <v>0</v>
      </c>
      <c r="D651" s="94">
        <v>0</v>
      </c>
      <c r="E651" s="94">
        <f t="shared" si="9"/>
        <v>0</v>
      </c>
    </row>
    <row r="652" spans="1:5">
      <c r="A652" s="116">
        <v>2083099</v>
      </c>
      <c r="B652" s="115" t="s">
        <v>472</v>
      </c>
      <c r="C652" s="94">
        <v>0</v>
      </c>
      <c r="D652" s="94">
        <v>0</v>
      </c>
      <c r="E652" s="94">
        <f t="shared" si="9"/>
        <v>0</v>
      </c>
    </row>
    <row r="653" spans="1:5">
      <c r="A653" s="116">
        <v>20899</v>
      </c>
      <c r="B653" s="115" t="s">
        <v>473</v>
      </c>
      <c r="C653" s="94">
        <v>2272.9900000000002</v>
      </c>
      <c r="D653" s="94">
        <v>2149.19</v>
      </c>
      <c r="E653" s="94">
        <f t="shared" si="9"/>
        <v>-123.80000000000018</v>
      </c>
    </row>
    <row r="654" spans="1:5">
      <c r="A654" s="116">
        <v>2089999</v>
      </c>
      <c r="B654" s="115" t="s">
        <v>1930</v>
      </c>
      <c r="C654" s="94">
        <v>2272.9900000000002</v>
      </c>
      <c r="D654" s="94">
        <v>2149.19</v>
      </c>
      <c r="E654" s="94">
        <f t="shared" si="9"/>
        <v>-123.80000000000018</v>
      </c>
    </row>
    <row r="655" spans="1:5">
      <c r="A655" s="116">
        <v>210</v>
      </c>
      <c r="B655" s="115" t="s">
        <v>1389</v>
      </c>
      <c r="C655" s="94">
        <v>276646.55999999994</v>
      </c>
      <c r="D655" s="94">
        <v>229004.34000000003</v>
      </c>
      <c r="E655" s="94">
        <f t="shared" si="9"/>
        <v>-47642.219999999914</v>
      </c>
    </row>
    <row r="656" spans="1:5">
      <c r="A656" s="116">
        <v>21001</v>
      </c>
      <c r="B656" s="115" t="s">
        <v>474</v>
      </c>
      <c r="C656" s="94">
        <v>27598.71</v>
      </c>
      <c r="D656" s="94">
        <v>32242.25</v>
      </c>
      <c r="E656" s="94">
        <f t="shared" si="9"/>
        <v>4643.5400000000009</v>
      </c>
    </row>
    <row r="657" spans="1:5">
      <c r="A657" s="116">
        <v>2100101</v>
      </c>
      <c r="B657" s="115" t="s">
        <v>43</v>
      </c>
      <c r="C657" s="94">
        <v>11296.84</v>
      </c>
      <c r="D657" s="94">
        <v>11359.300000000001</v>
      </c>
      <c r="E657" s="94">
        <f t="shared" si="9"/>
        <v>62.460000000000946</v>
      </c>
    </row>
    <row r="658" spans="1:5">
      <c r="A658" s="116">
        <v>2100102</v>
      </c>
      <c r="B658" s="115" t="s">
        <v>44</v>
      </c>
      <c r="C658" s="94">
        <v>1195.1500000000001</v>
      </c>
      <c r="D658" s="94">
        <v>5102.16</v>
      </c>
      <c r="E658" s="94">
        <f t="shared" si="9"/>
        <v>3907.0099999999998</v>
      </c>
    </row>
    <row r="659" spans="1:5">
      <c r="A659" s="116">
        <v>2100103</v>
      </c>
      <c r="B659" s="115" t="s">
        <v>45</v>
      </c>
      <c r="C659" s="94">
        <v>5</v>
      </c>
      <c r="D659" s="94">
        <v>15.24</v>
      </c>
      <c r="E659" s="94">
        <f t="shared" si="9"/>
        <v>10.24</v>
      </c>
    </row>
    <row r="660" spans="1:5">
      <c r="A660" s="116">
        <v>2100199</v>
      </c>
      <c r="B660" s="115" t="s">
        <v>475</v>
      </c>
      <c r="C660" s="94">
        <v>15101.72</v>
      </c>
      <c r="D660" s="94">
        <v>15765.55</v>
      </c>
      <c r="E660" s="94">
        <f t="shared" si="9"/>
        <v>663.82999999999993</v>
      </c>
    </row>
    <row r="661" spans="1:5">
      <c r="A661" s="116">
        <v>21002</v>
      </c>
      <c r="B661" s="115" t="s">
        <v>476</v>
      </c>
      <c r="C661" s="94">
        <v>57903.92</v>
      </c>
      <c r="D661" s="94">
        <v>61831.659999999996</v>
      </c>
      <c r="E661" s="94">
        <f t="shared" si="9"/>
        <v>3927.739999999998</v>
      </c>
    </row>
    <row r="662" spans="1:5">
      <c r="A662" s="116">
        <v>2100201</v>
      </c>
      <c r="B662" s="115" t="s">
        <v>477</v>
      </c>
      <c r="C662" s="94">
        <v>52570.479999999996</v>
      </c>
      <c r="D662" s="94">
        <v>59736.29</v>
      </c>
      <c r="E662" s="94">
        <f t="shared" si="9"/>
        <v>7165.8100000000049</v>
      </c>
    </row>
    <row r="663" spans="1:5">
      <c r="A663" s="116">
        <v>2100202</v>
      </c>
      <c r="B663" s="115" t="s">
        <v>478</v>
      </c>
      <c r="C663" s="94">
        <v>3124.6800000000003</v>
      </c>
      <c r="D663" s="94">
        <v>1105</v>
      </c>
      <c r="E663" s="94">
        <f t="shared" si="9"/>
        <v>-2019.6800000000003</v>
      </c>
    </row>
    <row r="664" spans="1:5">
      <c r="A664" s="116">
        <v>2100203</v>
      </c>
      <c r="B664" s="115" t="s">
        <v>479</v>
      </c>
      <c r="C664" s="94">
        <v>469.6</v>
      </c>
      <c r="D664" s="94">
        <v>5</v>
      </c>
      <c r="E664" s="94">
        <f t="shared" si="9"/>
        <v>-464.6</v>
      </c>
    </row>
    <row r="665" spans="1:5">
      <c r="A665" s="116">
        <v>2100204</v>
      </c>
      <c r="B665" s="115" t="s">
        <v>480</v>
      </c>
      <c r="C665" s="94">
        <v>0</v>
      </c>
      <c r="D665" s="94">
        <v>0</v>
      </c>
      <c r="E665" s="94">
        <f t="shared" si="9"/>
        <v>0</v>
      </c>
    </row>
    <row r="666" spans="1:5">
      <c r="A666" s="116">
        <v>2100205</v>
      </c>
      <c r="B666" s="115" t="s">
        <v>481</v>
      </c>
      <c r="C666" s="94">
        <v>0</v>
      </c>
      <c r="D666" s="94">
        <v>0</v>
      </c>
      <c r="E666" s="94">
        <f t="shared" si="9"/>
        <v>0</v>
      </c>
    </row>
    <row r="667" spans="1:5">
      <c r="A667" s="116">
        <v>2100206</v>
      </c>
      <c r="B667" s="115" t="s">
        <v>482</v>
      </c>
      <c r="C667" s="94">
        <v>360.72</v>
      </c>
      <c r="D667" s="94">
        <v>179.77</v>
      </c>
      <c r="E667" s="94">
        <f t="shared" si="9"/>
        <v>-180.95000000000002</v>
      </c>
    </row>
    <row r="668" spans="1:5">
      <c r="A668" s="116">
        <v>2100207</v>
      </c>
      <c r="B668" s="115" t="s">
        <v>483</v>
      </c>
      <c r="C668" s="94">
        <v>50</v>
      </c>
      <c r="D668" s="94">
        <v>0</v>
      </c>
      <c r="E668" s="94">
        <f t="shared" si="9"/>
        <v>-50</v>
      </c>
    </row>
    <row r="669" spans="1:5">
      <c r="A669" s="116">
        <v>2100208</v>
      </c>
      <c r="B669" s="115" t="s">
        <v>484</v>
      </c>
      <c r="C669" s="94">
        <v>0</v>
      </c>
      <c r="D669" s="94">
        <v>0</v>
      </c>
      <c r="E669" s="94">
        <f t="shared" si="9"/>
        <v>0</v>
      </c>
    </row>
    <row r="670" spans="1:5">
      <c r="A670" s="116">
        <v>2100209</v>
      </c>
      <c r="B670" s="115" t="s">
        <v>485</v>
      </c>
      <c r="C670" s="94">
        <v>0</v>
      </c>
      <c r="D670" s="94">
        <v>0</v>
      </c>
      <c r="E670" s="94">
        <f t="shared" si="9"/>
        <v>0</v>
      </c>
    </row>
    <row r="671" spans="1:5">
      <c r="A671" s="116">
        <v>2100210</v>
      </c>
      <c r="B671" s="115" t="s">
        <v>486</v>
      </c>
      <c r="C671" s="94">
        <v>0</v>
      </c>
      <c r="D671" s="94">
        <v>0</v>
      </c>
      <c r="E671" s="94">
        <f t="shared" si="9"/>
        <v>0</v>
      </c>
    </row>
    <row r="672" spans="1:5">
      <c r="A672" s="116">
        <v>2100211</v>
      </c>
      <c r="B672" s="115" t="s">
        <v>487</v>
      </c>
      <c r="C672" s="94">
        <v>0</v>
      </c>
      <c r="D672" s="94">
        <v>0</v>
      </c>
      <c r="E672" s="94">
        <f t="shared" si="9"/>
        <v>0</v>
      </c>
    </row>
    <row r="673" spans="1:5">
      <c r="A673" s="116">
        <v>2100212</v>
      </c>
      <c r="B673" s="115" t="s">
        <v>488</v>
      </c>
      <c r="C673" s="94">
        <v>0</v>
      </c>
      <c r="D673" s="94">
        <v>0</v>
      </c>
      <c r="E673" s="94">
        <f t="shared" si="9"/>
        <v>0</v>
      </c>
    </row>
    <row r="674" spans="1:5">
      <c r="A674" s="116">
        <v>2100213</v>
      </c>
      <c r="B674" s="115" t="s">
        <v>489</v>
      </c>
      <c r="C674" s="94">
        <v>0</v>
      </c>
      <c r="D674" s="94">
        <v>0</v>
      </c>
      <c r="E674" s="94">
        <f t="shared" si="9"/>
        <v>0</v>
      </c>
    </row>
    <row r="675" spans="1:5">
      <c r="A675" s="116">
        <v>2100299</v>
      </c>
      <c r="B675" s="115" t="s">
        <v>490</v>
      </c>
      <c r="C675" s="94">
        <v>1328.44</v>
      </c>
      <c r="D675" s="94">
        <v>805.6</v>
      </c>
      <c r="E675" s="94">
        <f t="shared" si="9"/>
        <v>-522.84</v>
      </c>
    </row>
    <row r="676" spans="1:5">
      <c r="A676" s="116">
        <v>21003</v>
      </c>
      <c r="B676" s="115" t="s">
        <v>491</v>
      </c>
      <c r="C676" s="94">
        <v>11763.21</v>
      </c>
      <c r="D676" s="94">
        <v>14053.11</v>
      </c>
      <c r="E676" s="94">
        <f t="shared" si="9"/>
        <v>2289.9000000000015</v>
      </c>
    </row>
    <row r="677" spans="1:5">
      <c r="A677" s="116">
        <v>2100301</v>
      </c>
      <c r="B677" s="115" t="s">
        <v>492</v>
      </c>
      <c r="C677" s="94">
        <v>313.29000000000002</v>
      </c>
      <c r="D677" s="94">
        <v>2079.04</v>
      </c>
      <c r="E677" s="94">
        <f t="shared" si="9"/>
        <v>1765.75</v>
      </c>
    </row>
    <row r="678" spans="1:5">
      <c r="A678" s="116">
        <v>2100302</v>
      </c>
      <c r="B678" s="115" t="s">
        <v>493</v>
      </c>
      <c r="C678" s="94">
        <v>7254.12</v>
      </c>
      <c r="D678" s="94">
        <v>7031.0500000000011</v>
      </c>
      <c r="E678" s="94">
        <f t="shared" si="9"/>
        <v>-223.0699999999988</v>
      </c>
    </row>
    <row r="679" spans="1:5">
      <c r="A679" s="116">
        <v>2100399</v>
      </c>
      <c r="B679" s="115" t="s">
        <v>494</v>
      </c>
      <c r="C679" s="94">
        <v>4195.8</v>
      </c>
      <c r="D679" s="94">
        <v>4943.0199999999995</v>
      </c>
      <c r="E679" s="94">
        <f t="shared" si="9"/>
        <v>747.21999999999935</v>
      </c>
    </row>
    <row r="680" spans="1:5">
      <c r="A680" s="116">
        <v>21004</v>
      </c>
      <c r="B680" s="115" t="s">
        <v>495</v>
      </c>
      <c r="C680" s="94">
        <v>50216.83</v>
      </c>
      <c r="D680" s="94">
        <v>23094.95</v>
      </c>
      <c r="E680" s="94">
        <f t="shared" si="9"/>
        <v>-27121.88</v>
      </c>
    </row>
    <row r="681" spans="1:5">
      <c r="A681" s="116">
        <v>2100401</v>
      </c>
      <c r="B681" s="115" t="s">
        <v>496</v>
      </c>
      <c r="C681" s="94">
        <v>6416.64</v>
      </c>
      <c r="D681" s="94">
        <v>6365.99</v>
      </c>
      <c r="E681" s="94">
        <f t="shared" si="9"/>
        <v>-50.650000000000546</v>
      </c>
    </row>
    <row r="682" spans="1:5">
      <c r="A682" s="116">
        <v>2100402</v>
      </c>
      <c r="B682" s="115" t="s">
        <v>497</v>
      </c>
      <c r="C682" s="94">
        <v>0</v>
      </c>
      <c r="D682" s="94">
        <v>0</v>
      </c>
      <c r="E682" s="94">
        <f t="shared" si="9"/>
        <v>0</v>
      </c>
    </row>
    <row r="683" spans="1:5">
      <c r="A683" s="116">
        <v>2100403</v>
      </c>
      <c r="B683" s="115" t="s">
        <v>498</v>
      </c>
      <c r="C683" s="94">
        <v>0</v>
      </c>
      <c r="D683" s="94">
        <v>465.13</v>
      </c>
      <c r="E683" s="94">
        <f t="shared" si="9"/>
        <v>465.13</v>
      </c>
    </row>
    <row r="684" spans="1:5">
      <c r="A684" s="116">
        <v>2100404</v>
      </c>
      <c r="B684" s="115" t="s">
        <v>499</v>
      </c>
      <c r="C684" s="94">
        <v>34.5</v>
      </c>
      <c r="D684" s="94">
        <v>0</v>
      </c>
      <c r="E684" s="94">
        <f t="shared" si="9"/>
        <v>-34.5</v>
      </c>
    </row>
    <row r="685" spans="1:5">
      <c r="A685" s="116">
        <v>2100405</v>
      </c>
      <c r="B685" s="115" t="s">
        <v>500</v>
      </c>
      <c r="C685" s="94">
        <v>0</v>
      </c>
      <c r="D685" s="94">
        <v>0</v>
      </c>
      <c r="E685" s="94">
        <f t="shared" si="9"/>
        <v>0</v>
      </c>
    </row>
    <row r="686" spans="1:5">
      <c r="A686" s="116">
        <v>2100406</v>
      </c>
      <c r="B686" s="115" t="s">
        <v>501</v>
      </c>
      <c r="C686" s="94">
        <v>0</v>
      </c>
      <c r="D686" s="94">
        <v>0</v>
      </c>
      <c r="E686" s="94">
        <f t="shared" si="9"/>
        <v>0</v>
      </c>
    </row>
    <row r="687" spans="1:5">
      <c r="A687" s="116">
        <v>2100407</v>
      </c>
      <c r="B687" s="115" t="s">
        <v>502</v>
      </c>
      <c r="C687" s="94">
        <v>0</v>
      </c>
      <c r="D687" s="94">
        <v>0</v>
      </c>
      <c r="E687" s="94">
        <f t="shared" si="9"/>
        <v>0</v>
      </c>
    </row>
    <row r="688" spans="1:5">
      <c r="A688" s="116">
        <v>2100408</v>
      </c>
      <c r="B688" s="115" t="s">
        <v>503</v>
      </c>
      <c r="C688" s="94">
        <v>10768.130000000001</v>
      </c>
      <c r="D688" s="94">
        <v>10779.04</v>
      </c>
      <c r="E688" s="94">
        <f t="shared" si="9"/>
        <v>10.909999999999854</v>
      </c>
    </row>
    <row r="689" spans="1:5">
      <c r="A689" s="116">
        <v>2100409</v>
      </c>
      <c r="B689" s="115" t="s">
        <v>504</v>
      </c>
      <c r="C689" s="94">
        <v>9888.08</v>
      </c>
      <c r="D689" s="94">
        <v>3431.4700000000003</v>
      </c>
      <c r="E689" s="94">
        <f t="shared" si="9"/>
        <v>-6456.61</v>
      </c>
    </row>
    <row r="690" spans="1:5">
      <c r="A690" s="116">
        <v>2100410</v>
      </c>
      <c r="B690" s="115" t="s">
        <v>505</v>
      </c>
      <c r="C690" s="94">
        <v>19466.900000000001</v>
      </c>
      <c r="D690" s="94">
        <v>1760.6899999999998</v>
      </c>
      <c r="E690" s="94">
        <f t="shared" si="9"/>
        <v>-17706.210000000003</v>
      </c>
    </row>
    <row r="691" spans="1:5">
      <c r="A691" s="116">
        <v>2100499</v>
      </c>
      <c r="B691" s="115" t="s">
        <v>506</v>
      </c>
      <c r="C691" s="94">
        <v>3642.5800000000004</v>
      </c>
      <c r="D691" s="94">
        <v>292.63</v>
      </c>
      <c r="E691" s="94">
        <f t="shared" si="9"/>
        <v>-3349.9500000000003</v>
      </c>
    </row>
    <row r="692" spans="1:5">
      <c r="A692" s="116">
        <v>21006</v>
      </c>
      <c r="B692" s="115" t="s">
        <v>507</v>
      </c>
      <c r="C692" s="94">
        <v>272.06</v>
      </c>
      <c r="D692" s="94">
        <v>0</v>
      </c>
      <c r="E692" s="94">
        <f t="shared" si="9"/>
        <v>-272.06</v>
      </c>
    </row>
    <row r="693" spans="1:5">
      <c r="A693" s="116">
        <v>2100601</v>
      </c>
      <c r="B693" s="115" t="s">
        <v>508</v>
      </c>
      <c r="C693" s="94">
        <v>272.06</v>
      </c>
      <c r="D693" s="94">
        <v>0</v>
      </c>
      <c r="E693" s="94">
        <f t="shared" si="9"/>
        <v>-272.06</v>
      </c>
    </row>
    <row r="694" spans="1:5">
      <c r="A694" s="116">
        <v>2100699</v>
      </c>
      <c r="B694" s="115" t="s">
        <v>509</v>
      </c>
      <c r="C694" s="94">
        <v>0</v>
      </c>
      <c r="D694" s="94">
        <v>0</v>
      </c>
      <c r="E694" s="94">
        <f t="shared" si="9"/>
        <v>0</v>
      </c>
    </row>
    <row r="695" spans="1:5">
      <c r="A695" s="116">
        <v>21007</v>
      </c>
      <c r="B695" s="115" t="s">
        <v>510</v>
      </c>
      <c r="C695" s="94">
        <v>532.50000000000011</v>
      </c>
      <c r="D695" s="94">
        <v>301.94</v>
      </c>
      <c r="E695" s="94">
        <f t="shared" si="9"/>
        <v>-230.56000000000012</v>
      </c>
    </row>
    <row r="696" spans="1:5">
      <c r="A696" s="116">
        <v>2100716</v>
      </c>
      <c r="B696" s="115" t="s">
        <v>511</v>
      </c>
      <c r="C696" s="94">
        <v>0</v>
      </c>
      <c r="D696" s="94">
        <v>0</v>
      </c>
      <c r="E696" s="94">
        <f t="shared" si="9"/>
        <v>0</v>
      </c>
    </row>
    <row r="697" spans="1:5">
      <c r="A697" s="116">
        <v>2100717</v>
      </c>
      <c r="B697" s="115" t="s">
        <v>512</v>
      </c>
      <c r="C697" s="94">
        <v>0</v>
      </c>
      <c r="D697" s="94">
        <v>62.41</v>
      </c>
      <c r="E697" s="94">
        <f t="shared" si="9"/>
        <v>62.41</v>
      </c>
    </row>
    <row r="698" spans="1:5">
      <c r="A698" s="116">
        <v>2100799</v>
      </c>
      <c r="B698" s="115" t="s">
        <v>513</v>
      </c>
      <c r="C698" s="94">
        <v>532.50000000000011</v>
      </c>
      <c r="D698" s="94">
        <v>239.53</v>
      </c>
      <c r="E698" s="94">
        <f t="shared" si="9"/>
        <v>-292.97000000000014</v>
      </c>
    </row>
    <row r="699" spans="1:5">
      <c r="A699" s="116">
        <v>21011</v>
      </c>
      <c r="B699" s="115" t="s">
        <v>514</v>
      </c>
      <c r="C699" s="94">
        <v>35110.43</v>
      </c>
      <c r="D699" s="94">
        <v>60884.330000000009</v>
      </c>
      <c r="E699" s="94">
        <f t="shared" si="9"/>
        <v>25773.900000000009</v>
      </c>
    </row>
    <row r="700" spans="1:5">
      <c r="A700" s="116">
        <v>2101101</v>
      </c>
      <c r="B700" s="115" t="s">
        <v>515</v>
      </c>
      <c r="C700" s="94">
        <v>22184.25</v>
      </c>
      <c r="D700" s="94">
        <v>32824.550000000003</v>
      </c>
      <c r="E700" s="94">
        <f t="shared" si="9"/>
        <v>10640.300000000003</v>
      </c>
    </row>
    <row r="701" spans="1:5">
      <c r="A701" s="116">
        <v>2101102</v>
      </c>
      <c r="B701" s="115" t="s">
        <v>516</v>
      </c>
      <c r="C701" s="94">
        <v>6763.3000000000011</v>
      </c>
      <c r="D701" s="94">
        <v>15864.41</v>
      </c>
      <c r="E701" s="94">
        <f t="shared" si="9"/>
        <v>9101.1099999999988</v>
      </c>
    </row>
    <row r="702" spans="1:5">
      <c r="A702" s="116">
        <v>2101103</v>
      </c>
      <c r="B702" s="115" t="s">
        <v>517</v>
      </c>
      <c r="C702" s="94">
        <v>5901.22</v>
      </c>
      <c r="D702" s="94">
        <v>10486.760000000002</v>
      </c>
      <c r="E702" s="94">
        <f t="shared" si="9"/>
        <v>4585.5400000000018</v>
      </c>
    </row>
    <row r="703" spans="1:5">
      <c r="A703" s="116">
        <v>2101199</v>
      </c>
      <c r="B703" s="115" t="s">
        <v>518</v>
      </c>
      <c r="C703" s="94">
        <v>261.65999999999997</v>
      </c>
      <c r="D703" s="94">
        <v>1708.6100000000001</v>
      </c>
      <c r="E703" s="94">
        <f t="shared" si="9"/>
        <v>1446.9500000000003</v>
      </c>
    </row>
    <row r="704" spans="1:5">
      <c r="A704" s="116">
        <v>21012</v>
      </c>
      <c r="B704" s="115" t="s">
        <v>519</v>
      </c>
      <c r="C704" s="94">
        <v>64657.84</v>
      </c>
      <c r="D704" s="94">
        <v>21274.85</v>
      </c>
      <c r="E704" s="94">
        <f t="shared" si="9"/>
        <v>-43382.99</v>
      </c>
    </row>
    <row r="705" spans="1:5">
      <c r="A705" s="116">
        <v>2101201</v>
      </c>
      <c r="B705" s="115" t="s">
        <v>520</v>
      </c>
      <c r="C705" s="94">
        <v>19980.84</v>
      </c>
      <c r="D705" s="94">
        <v>0</v>
      </c>
      <c r="E705" s="94">
        <f t="shared" si="9"/>
        <v>-19980.84</v>
      </c>
    </row>
    <row r="706" spans="1:5">
      <c r="A706" s="116">
        <v>2101202</v>
      </c>
      <c r="B706" s="115" t="s">
        <v>521</v>
      </c>
      <c r="C706" s="94">
        <v>44677</v>
      </c>
      <c r="D706" s="94">
        <v>21274.85</v>
      </c>
      <c r="E706" s="94">
        <f t="shared" si="9"/>
        <v>-23402.15</v>
      </c>
    </row>
    <row r="707" spans="1:5">
      <c r="A707" s="116">
        <v>2101299</v>
      </c>
      <c r="B707" s="115" t="s">
        <v>522</v>
      </c>
      <c r="C707" s="94">
        <v>0</v>
      </c>
      <c r="D707" s="94">
        <v>0</v>
      </c>
      <c r="E707" s="94">
        <f t="shared" si="9"/>
        <v>0</v>
      </c>
    </row>
    <row r="708" spans="1:5">
      <c r="A708" s="116">
        <v>21013</v>
      </c>
      <c r="B708" s="115" t="s">
        <v>523</v>
      </c>
      <c r="C708" s="94">
        <v>1518.8</v>
      </c>
      <c r="D708" s="94">
        <v>5123</v>
      </c>
      <c r="E708" s="94">
        <f t="shared" si="9"/>
        <v>3604.2</v>
      </c>
    </row>
    <row r="709" spans="1:5">
      <c r="A709" s="116">
        <v>2101301</v>
      </c>
      <c r="B709" s="115" t="s">
        <v>524</v>
      </c>
      <c r="C709" s="94">
        <v>1413.8</v>
      </c>
      <c r="D709" s="94">
        <v>5104</v>
      </c>
      <c r="E709" s="94">
        <f t="shared" si="9"/>
        <v>3690.2</v>
      </c>
    </row>
    <row r="710" spans="1:5">
      <c r="A710" s="116">
        <v>2101302</v>
      </c>
      <c r="B710" s="115" t="s">
        <v>525</v>
      </c>
      <c r="C710" s="94">
        <v>0</v>
      </c>
      <c r="D710" s="94">
        <v>0</v>
      </c>
      <c r="E710" s="94">
        <f t="shared" si="9"/>
        <v>0</v>
      </c>
    </row>
    <row r="711" spans="1:5">
      <c r="A711" s="116">
        <v>2101399</v>
      </c>
      <c r="B711" s="115" t="s">
        <v>526</v>
      </c>
      <c r="C711" s="94">
        <v>105</v>
      </c>
      <c r="D711" s="94">
        <v>19</v>
      </c>
      <c r="E711" s="94">
        <f t="shared" ref="E711:E775" si="10">D711-C711</f>
        <v>-86</v>
      </c>
    </row>
    <row r="712" spans="1:5">
      <c r="A712" s="116">
        <v>21014</v>
      </c>
      <c r="B712" s="115" t="s">
        <v>527</v>
      </c>
      <c r="C712" s="94">
        <v>35</v>
      </c>
      <c r="D712" s="94">
        <v>115.36</v>
      </c>
      <c r="E712" s="94">
        <f t="shared" si="10"/>
        <v>80.36</v>
      </c>
    </row>
    <row r="713" spans="1:5">
      <c r="A713" s="116">
        <v>2101401</v>
      </c>
      <c r="B713" s="115" t="s">
        <v>528</v>
      </c>
      <c r="C713" s="94">
        <v>35</v>
      </c>
      <c r="D713" s="94">
        <v>115.36</v>
      </c>
      <c r="E713" s="94">
        <f t="shared" si="10"/>
        <v>80.36</v>
      </c>
    </row>
    <row r="714" spans="1:5">
      <c r="A714" s="116">
        <v>2101499</v>
      </c>
      <c r="B714" s="115" t="s">
        <v>529</v>
      </c>
      <c r="C714" s="94">
        <v>0</v>
      </c>
      <c r="D714" s="94">
        <v>0</v>
      </c>
      <c r="E714" s="94">
        <f t="shared" si="10"/>
        <v>0</v>
      </c>
    </row>
    <row r="715" spans="1:5">
      <c r="A715" s="116">
        <v>21015</v>
      </c>
      <c r="B715" s="115" t="s">
        <v>530</v>
      </c>
      <c r="C715" s="94">
        <v>16555.75</v>
      </c>
      <c r="D715" s="94">
        <v>6419.48</v>
      </c>
      <c r="E715" s="94">
        <f t="shared" si="10"/>
        <v>-10136.27</v>
      </c>
    </row>
    <row r="716" spans="1:5">
      <c r="A716" s="116">
        <v>2101501</v>
      </c>
      <c r="B716" s="115" t="s">
        <v>43</v>
      </c>
      <c r="C716" s="94">
        <v>13065.13</v>
      </c>
      <c r="D716" s="94">
        <v>3070.86</v>
      </c>
      <c r="E716" s="94">
        <f t="shared" si="10"/>
        <v>-9994.2699999999986</v>
      </c>
    </row>
    <row r="717" spans="1:5">
      <c r="A717" s="116">
        <v>2101502</v>
      </c>
      <c r="B717" s="115" t="s">
        <v>44</v>
      </c>
      <c r="C717" s="94">
        <v>33.04</v>
      </c>
      <c r="D717" s="94">
        <v>854.3900000000001</v>
      </c>
      <c r="E717" s="94">
        <f t="shared" si="10"/>
        <v>821.35000000000014</v>
      </c>
    </row>
    <row r="718" spans="1:5">
      <c r="A718" s="116">
        <v>2101503</v>
      </c>
      <c r="B718" s="115" t="s">
        <v>45</v>
      </c>
      <c r="C718" s="94">
        <v>0</v>
      </c>
      <c r="D718" s="94">
        <v>11.5</v>
      </c>
      <c r="E718" s="94">
        <f t="shared" si="10"/>
        <v>11.5</v>
      </c>
    </row>
    <row r="719" spans="1:5">
      <c r="A719" s="116">
        <v>2101504</v>
      </c>
      <c r="B719" s="115" t="s">
        <v>84</v>
      </c>
      <c r="C719" s="94">
        <v>4.3</v>
      </c>
      <c r="D719" s="94">
        <v>198.16</v>
      </c>
      <c r="E719" s="94">
        <f t="shared" si="10"/>
        <v>193.85999999999999</v>
      </c>
    </row>
    <row r="720" spans="1:5">
      <c r="A720" s="116">
        <v>2101505</v>
      </c>
      <c r="B720" s="115" t="s">
        <v>531</v>
      </c>
      <c r="C720" s="94">
        <v>15</v>
      </c>
      <c r="D720" s="94">
        <v>35</v>
      </c>
      <c r="E720" s="94">
        <f t="shared" si="10"/>
        <v>20</v>
      </c>
    </row>
    <row r="721" spans="1:5">
      <c r="A721" s="116">
        <v>2101506</v>
      </c>
      <c r="B721" s="115" t="s">
        <v>532</v>
      </c>
      <c r="C721" s="94">
        <v>0</v>
      </c>
      <c r="D721" s="94">
        <v>761.03</v>
      </c>
      <c r="E721" s="94">
        <f t="shared" si="10"/>
        <v>761.03</v>
      </c>
    </row>
    <row r="722" spans="1:5">
      <c r="A722" s="116">
        <v>2101550</v>
      </c>
      <c r="B722" s="115" t="s">
        <v>52</v>
      </c>
      <c r="C722" s="94">
        <v>0</v>
      </c>
      <c r="D722" s="94">
        <v>0</v>
      </c>
      <c r="E722" s="94">
        <f t="shared" si="10"/>
        <v>0</v>
      </c>
    </row>
    <row r="723" spans="1:5">
      <c r="A723" s="116">
        <v>2101599</v>
      </c>
      <c r="B723" s="115" t="s">
        <v>533</v>
      </c>
      <c r="C723" s="94">
        <v>3438.2799999999997</v>
      </c>
      <c r="D723" s="94">
        <v>1488.54</v>
      </c>
      <c r="E723" s="94">
        <f t="shared" si="10"/>
        <v>-1949.7399999999998</v>
      </c>
    </row>
    <row r="724" spans="1:5">
      <c r="A724" s="116">
        <v>21016</v>
      </c>
      <c r="B724" s="115" t="s">
        <v>534</v>
      </c>
      <c r="C724" s="94">
        <v>1000.33</v>
      </c>
      <c r="D724" s="94">
        <v>1082.23</v>
      </c>
      <c r="E724" s="94">
        <f t="shared" si="10"/>
        <v>81.899999999999977</v>
      </c>
    </row>
    <row r="725" spans="1:5">
      <c r="A725" s="116">
        <v>2101601</v>
      </c>
      <c r="B725" s="118" t="s">
        <v>1931</v>
      </c>
      <c r="C725" s="94">
        <v>1000.33</v>
      </c>
      <c r="D725" s="94">
        <v>1082.23</v>
      </c>
      <c r="E725" s="94">
        <f t="shared" si="10"/>
        <v>81.899999999999977</v>
      </c>
    </row>
    <row r="726" spans="1:5">
      <c r="A726" s="116">
        <v>21018</v>
      </c>
      <c r="B726" s="115" t="s">
        <v>2153</v>
      </c>
      <c r="C726" s="94">
        <f>SUM(C727:C728)</f>
        <v>0</v>
      </c>
      <c r="D726" s="94">
        <v>1868.02</v>
      </c>
      <c r="E726" s="94">
        <f t="shared" si="10"/>
        <v>1868.02</v>
      </c>
    </row>
    <row r="727" spans="1:5">
      <c r="A727" s="116">
        <v>2101801</v>
      </c>
      <c r="B727" s="118" t="s">
        <v>43</v>
      </c>
      <c r="C727" s="94"/>
      <c r="D727" s="94">
        <v>705.96</v>
      </c>
      <c r="E727" s="94">
        <f t="shared" si="10"/>
        <v>705.96</v>
      </c>
    </row>
    <row r="728" spans="1:5">
      <c r="A728" s="116">
        <v>2101802</v>
      </c>
      <c r="B728" s="118" t="s">
        <v>44</v>
      </c>
      <c r="C728" s="94">
        <v>0</v>
      </c>
      <c r="D728" s="94">
        <v>1162.06</v>
      </c>
      <c r="E728" s="94">
        <f t="shared" si="10"/>
        <v>1162.06</v>
      </c>
    </row>
    <row r="729" spans="1:5">
      <c r="A729" s="116">
        <v>21099</v>
      </c>
      <c r="B729" s="118" t="s">
        <v>535</v>
      </c>
      <c r="C729" s="94">
        <v>9481.18</v>
      </c>
      <c r="D729" s="94">
        <v>713.16</v>
      </c>
      <c r="E729" s="94">
        <f t="shared" si="10"/>
        <v>-8768.02</v>
      </c>
    </row>
    <row r="730" spans="1:5">
      <c r="A730" s="116">
        <v>2109999</v>
      </c>
      <c r="B730" s="118" t="s">
        <v>1932</v>
      </c>
      <c r="C730" s="94">
        <v>9481.18</v>
      </c>
      <c r="D730" s="94">
        <v>713.16</v>
      </c>
      <c r="E730" s="94">
        <f t="shared" si="10"/>
        <v>-8768.02</v>
      </c>
    </row>
    <row r="731" spans="1:5">
      <c r="A731" s="116">
        <v>211</v>
      </c>
      <c r="B731" s="118" t="s">
        <v>1390</v>
      </c>
      <c r="C731" s="94">
        <v>54074.12</v>
      </c>
      <c r="D731" s="94">
        <v>60590.33</v>
      </c>
      <c r="E731" s="94">
        <f t="shared" si="10"/>
        <v>6516.2099999999991</v>
      </c>
    </row>
    <row r="732" spans="1:5">
      <c r="A732" s="116">
        <v>21101</v>
      </c>
      <c r="B732" s="118" t="s">
        <v>536</v>
      </c>
      <c r="C732" s="94">
        <v>8765.2199999999993</v>
      </c>
      <c r="D732" s="94">
        <v>14687.8</v>
      </c>
      <c r="E732" s="94">
        <f t="shared" si="10"/>
        <v>5922.58</v>
      </c>
    </row>
    <row r="733" spans="1:5">
      <c r="A733" s="116">
        <v>2110101</v>
      </c>
      <c r="B733" s="118" t="s">
        <v>43</v>
      </c>
      <c r="C733" s="94">
        <v>3943.2299999999996</v>
      </c>
      <c r="D733" s="94">
        <v>3520.7599999999998</v>
      </c>
      <c r="E733" s="94">
        <f t="shared" si="10"/>
        <v>-422.4699999999998</v>
      </c>
    </row>
    <row r="734" spans="1:5">
      <c r="A734" s="116">
        <v>2110102</v>
      </c>
      <c r="B734" s="118" t="s">
        <v>44</v>
      </c>
      <c r="C734" s="94">
        <v>960.41000000000008</v>
      </c>
      <c r="D734" s="94">
        <v>604.23</v>
      </c>
      <c r="E734" s="94">
        <f t="shared" si="10"/>
        <v>-356.18000000000006</v>
      </c>
    </row>
    <row r="735" spans="1:5">
      <c r="A735" s="116">
        <v>2110103</v>
      </c>
      <c r="B735" s="118" t="s">
        <v>45</v>
      </c>
      <c r="C735" s="94">
        <v>0</v>
      </c>
      <c r="D735" s="94">
        <v>0</v>
      </c>
      <c r="E735" s="94">
        <f t="shared" si="10"/>
        <v>0</v>
      </c>
    </row>
    <row r="736" spans="1:5">
      <c r="A736" s="116">
        <v>2110104</v>
      </c>
      <c r="B736" s="118" t="s">
        <v>537</v>
      </c>
      <c r="C736" s="94">
        <v>52</v>
      </c>
      <c r="D736" s="94">
        <v>88.06</v>
      </c>
      <c r="E736" s="94">
        <f t="shared" si="10"/>
        <v>36.06</v>
      </c>
    </row>
    <row r="737" spans="1:5">
      <c r="A737" s="116">
        <v>2110105</v>
      </c>
      <c r="B737" s="118" t="s">
        <v>538</v>
      </c>
      <c r="C737" s="94">
        <v>280</v>
      </c>
      <c r="D737" s="94">
        <v>275.83999999999997</v>
      </c>
      <c r="E737" s="94">
        <f t="shared" si="10"/>
        <v>-4.160000000000025</v>
      </c>
    </row>
    <row r="738" spans="1:5">
      <c r="A738" s="116">
        <v>2110106</v>
      </c>
      <c r="B738" s="118" t="s">
        <v>539</v>
      </c>
      <c r="C738" s="94">
        <v>0</v>
      </c>
      <c r="D738" s="94">
        <v>0</v>
      </c>
      <c r="E738" s="94">
        <f t="shared" si="10"/>
        <v>0</v>
      </c>
    </row>
    <row r="739" spans="1:5">
      <c r="A739" s="116">
        <v>2110107</v>
      </c>
      <c r="B739" s="118" t="s">
        <v>540</v>
      </c>
      <c r="C739" s="94">
        <v>300</v>
      </c>
      <c r="D739" s="94">
        <v>0</v>
      </c>
      <c r="E739" s="94">
        <f t="shared" si="10"/>
        <v>-300</v>
      </c>
    </row>
    <row r="740" spans="1:5">
      <c r="A740" s="116">
        <v>2110108</v>
      </c>
      <c r="B740" s="118" t="s">
        <v>541</v>
      </c>
      <c r="C740" s="94">
        <v>0</v>
      </c>
      <c r="D740" s="94">
        <v>0</v>
      </c>
      <c r="E740" s="94">
        <f t="shared" si="10"/>
        <v>0</v>
      </c>
    </row>
    <row r="741" spans="1:5">
      <c r="A741" s="116">
        <v>2110199</v>
      </c>
      <c r="B741" s="118" t="s">
        <v>542</v>
      </c>
      <c r="C741" s="94">
        <v>3229.58</v>
      </c>
      <c r="D741" s="94">
        <v>10198.91</v>
      </c>
      <c r="E741" s="94">
        <f t="shared" si="10"/>
        <v>6969.33</v>
      </c>
    </row>
    <row r="742" spans="1:5">
      <c r="A742" s="116">
        <v>21102</v>
      </c>
      <c r="B742" s="118" t="s">
        <v>543</v>
      </c>
      <c r="C742" s="94">
        <v>1047.23</v>
      </c>
      <c r="D742" s="94">
        <v>708.41</v>
      </c>
      <c r="E742" s="94">
        <f t="shared" si="10"/>
        <v>-338.82000000000005</v>
      </c>
    </row>
    <row r="743" spans="1:5">
      <c r="A743" s="116">
        <v>2110203</v>
      </c>
      <c r="B743" s="118" t="s">
        <v>544</v>
      </c>
      <c r="C743" s="94">
        <v>0</v>
      </c>
      <c r="D743" s="94">
        <v>133.41999999999999</v>
      </c>
      <c r="E743" s="94">
        <f t="shared" si="10"/>
        <v>133.41999999999999</v>
      </c>
    </row>
    <row r="744" spans="1:5">
      <c r="A744" s="116">
        <v>2110204</v>
      </c>
      <c r="B744" s="118" t="s">
        <v>545</v>
      </c>
      <c r="C744" s="94">
        <v>15</v>
      </c>
      <c r="D744" s="94">
        <v>15</v>
      </c>
      <c r="E744" s="94">
        <f t="shared" si="10"/>
        <v>0</v>
      </c>
    </row>
    <row r="745" spans="1:5">
      <c r="A745" s="116">
        <v>2110299</v>
      </c>
      <c r="B745" s="118" t="s">
        <v>546</v>
      </c>
      <c r="C745" s="94">
        <v>1032.23</v>
      </c>
      <c r="D745" s="94">
        <v>559.99</v>
      </c>
      <c r="E745" s="94">
        <f t="shared" si="10"/>
        <v>-472.24</v>
      </c>
    </row>
    <row r="746" spans="1:5">
      <c r="A746" s="116">
        <v>21103</v>
      </c>
      <c r="B746" s="118" t="s">
        <v>547</v>
      </c>
      <c r="C746" s="94">
        <v>29955.360000000001</v>
      </c>
      <c r="D746" s="94">
        <v>29001.49</v>
      </c>
      <c r="E746" s="94">
        <f t="shared" si="10"/>
        <v>-953.86999999999898</v>
      </c>
    </row>
    <row r="747" spans="1:5">
      <c r="A747" s="116">
        <v>2110301</v>
      </c>
      <c r="B747" s="118" t="s">
        <v>548</v>
      </c>
      <c r="C747" s="94">
        <v>233.17</v>
      </c>
      <c r="D747" s="94">
        <v>284.54000000000002</v>
      </c>
      <c r="E747" s="94">
        <f t="shared" si="10"/>
        <v>51.370000000000033</v>
      </c>
    </row>
    <row r="748" spans="1:5">
      <c r="A748" s="116">
        <v>2110302</v>
      </c>
      <c r="B748" s="118" t="s">
        <v>549</v>
      </c>
      <c r="C748" s="94">
        <v>27563.43</v>
      </c>
      <c r="D748" s="94">
        <v>25046.959999999999</v>
      </c>
      <c r="E748" s="94">
        <f t="shared" si="10"/>
        <v>-2516.4700000000012</v>
      </c>
    </row>
    <row r="749" spans="1:5">
      <c r="A749" s="116">
        <v>2110303</v>
      </c>
      <c r="B749" s="118" t="s">
        <v>550</v>
      </c>
      <c r="C749" s="94">
        <v>0</v>
      </c>
      <c r="D749" s="94">
        <v>0</v>
      </c>
      <c r="E749" s="94">
        <f t="shared" si="10"/>
        <v>0</v>
      </c>
    </row>
    <row r="750" spans="1:5">
      <c r="A750" s="116">
        <v>2110304</v>
      </c>
      <c r="B750" s="118" t="s">
        <v>551</v>
      </c>
      <c r="C750" s="94">
        <v>805</v>
      </c>
      <c r="D750" s="94">
        <v>1021.7</v>
      </c>
      <c r="E750" s="94">
        <f t="shared" si="10"/>
        <v>216.70000000000005</v>
      </c>
    </row>
    <row r="751" spans="1:5">
      <c r="A751" s="116">
        <v>2110305</v>
      </c>
      <c r="B751" s="118" t="s">
        <v>552</v>
      </c>
      <c r="C751" s="94">
        <v>0</v>
      </c>
      <c r="D751" s="94">
        <v>0</v>
      </c>
      <c r="E751" s="94">
        <f t="shared" si="10"/>
        <v>0</v>
      </c>
    </row>
    <row r="752" spans="1:5">
      <c r="A752" s="116">
        <v>2110306</v>
      </c>
      <c r="B752" s="118" t="s">
        <v>553</v>
      </c>
      <c r="C752" s="94">
        <v>0</v>
      </c>
      <c r="D752" s="94">
        <v>0</v>
      </c>
      <c r="E752" s="94">
        <f t="shared" si="10"/>
        <v>0</v>
      </c>
    </row>
    <row r="753" spans="1:5">
      <c r="A753" s="116">
        <v>2110307</v>
      </c>
      <c r="B753" s="118" t="s">
        <v>554</v>
      </c>
      <c r="C753" s="94">
        <v>429.25</v>
      </c>
      <c r="D753" s="94">
        <v>106</v>
      </c>
      <c r="E753" s="94">
        <f t="shared" si="10"/>
        <v>-323.25</v>
      </c>
    </row>
    <row r="754" spans="1:5">
      <c r="A754" s="116">
        <v>2110399</v>
      </c>
      <c r="B754" s="118" t="s">
        <v>555</v>
      </c>
      <c r="C754" s="94">
        <v>924.51</v>
      </c>
      <c r="D754" s="94">
        <v>2542.29</v>
      </c>
      <c r="E754" s="94">
        <f t="shared" si="10"/>
        <v>1617.78</v>
      </c>
    </row>
    <row r="755" spans="1:5">
      <c r="A755" s="116">
        <v>21104</v>
      </c>
      <c r="B755" s="118" t="s">
        <v>556</v>
      </c>
      <c r="C755" s="94">
        <v>11744.730000000001</v>
      </c>
      <c r="D755" s="94">
        <v>11602.960000000001</v>
      </c>
      <c r="E755" s="94">
        <f t="shared" si="10"/>
        <v>-141.77000000000044</v>
      </c>
    </row>
    <row r="756" spans="1:5">
      <c r="A756" s="116">
        <v>2110401</v>
      </c>
      <c r="B756" s="118" t="s">
        <v>557</v>
      </c>
      <c r="C756" s="94">
        <v>7099.85</v>
      </c>
      <c r="D756" s="94">
        <v>3660.98</v>
      </c>
      <c r="E756" s="94">
        <f t="shared" si="10"/>
        <v>-3438.8700000000003</v>
      </c>
    </row>
    <row r="757" spans="1:5">
      <c r="A757" s="116">
        <v>2110402</v>
      </c>
      <c r="B757" s="118" t="s">
        <v>558</v>
      </c>
      <c r="C757" s="94">
        <v>685.59</v>
      </c>
      <c r="D757" s="94">
        <v>420</v>
      </c>
      <c r="E757" s="94">
        <f t="shared" si="10"/>
        <v>-265.59000000000003</v>
      </c>
    </row>
    <row r="758" spans="1:5">
      <c r="A758" s="116">
        <v>2110404</v>
      </c>
      <c r="B758" s="118" t="s">
        <v>559</v>
      </c>
      <c r="C758" s="94">
        <v>146.36000000000001</v>
      </c>
      <c r="D758" s="94">
        <v>147.36000000000001</v>
      </c>
      <c r="E758" s="94">
        <f t="shared" si="10"/>
        <v>1</v>
      </c>
    </row>
    <row r="759" spans="1:5">
      <c r="A759" s="116">
        <v>2110405</v>
      </c>
      <c r="B759" s="118" t="s">
        <v>560</v>
      </c>
      <c r="C759" s="94">
        <v>0</v>
      </c>
      <c r="D759" s="94">
        <v>3205.51</v>
      </c>
      <c r="E759" s="94">
        <f t="shared" si="10"/>
        <v>3205.51</v>
      </c>
    </row>
    <row r="760" spans="1:5">
      <c r="A760" s="116">
        <v>2110406</v>
      </c>
      <c r="B760" s="118" t="s">
        <v>561</v>
      </c>
      <c r="C760" s="94">
        <v>0</v>
      </c>
      <c r="D760" s="94">
        <v>0</v>
      </c>
      <c r="E760" s="94">
        <f t="shared" si="10"/>
        <v>0</v>
      </c>
    </row>
    <row r="761" spans="1:5">
      <c r="A761" s="116">
        <v>2110499</v>
      </c>
      <c r="B761" s="118" t="s">
        <v>562</v>
      </c>
      <c r="C761" s="94">
        <v>3812.9300000000003</v>
      </c>
      <c r="D761" s="94">
        <v>4169.1100000000006</v>
      </c>
      <c r="E761" s="94">
        <f t="shared" si="10"/>
        <v>356.18000000000029</v>
      </c>
    </row>
    <row r="762" spans="1:5">
      <c r="A762" s="116">
        <v>21105</v>
      </c>
      <c r="B762" s="118" t="s">
        <v>2147</v>
      </c>
      <c r="C762" s="94">
        <v>0</v>
      </c>
      <c r="D762" s="94">
        <v>2822</v>
      </c>
      <c r="E762" s="94">
        <f t="shared" si="10"/>
        <v>2822</v>
      </c>
    </row>
    <row r="763" spans="1:5">
      <c r="A763" s="116">
        <v>2110501</v>
      </c>
      <c r="B763" s="118" t="s">
        <v>563</v>
      </c>
      <c r="C763" s="94">
        <v>0</v>
      </c>
      <c r="D763" s="94">
        <v>60</v>
      </c>
      <c r="E763" s="94">
        <f t="shared" si="10"/>
        <v>60</v>
      </c>
    </row>
    <row r="764" spans="1:5">
      <c r="A764" s="116">
        <v>2110502</v>
      </c>
      <c r="B764" s="118" t="s">
        <v>564</v>
      </c>
      <c r="C764" s="94">
        <v>0</v>
      </c>
      <c r="D764" s="94">
        <v>0</v>
      </c>
      <c r="E764" s="94">
        <f t="shared" si="10"/>
        <v>0</v>
      </c>
    </row>
    <row r="765" spans="1:5">
      <c r="A765" s="116">
        <v>2110503</v>
      </c>
      <c r="B765" s="118" t="s">
        <v>565</v>
      </c>
      <c r="C765" s="94">
        <v>0</v>
      </c>
      <c r="D765" s="94">
        <v>0</v>
      </c>
      <c r="E765" s="94">
        <f t="shared" si="10"/>
        <v>0</v>
      </c>
    </row>
    <row r="766" spans="1:5">
      <c r="A766" s="116">
        <v>2110506</v>
      </c>
      <c r="B766" s="118" t="s">
        <v>566</v>
      </c>
      <c r="C766" s="94">
        <v>0</v>
      </c>
      <c r="D766" s="94">
        <v>0</v>
      </c>
      <c r="E766" s="94">
        <f t="shared" si="10"/>
        <v>0</v>
      </c>
    </row>
    <row r="767" spans="1:5">
      <c r="A767" s="116">
        <v>2110507</v>
      </c>
      <c r="B767" s="118" t="s">
        <v>567</v>
      </c>
      <c r="C767" s="94">
        <v>0</v>
      </c>
      <c r="D767" s="94">
        <v>0</v>
      </c>
      <c r="E767" s="94">
        <f t="shared" si="10"/>
        <v>0</v>
      </c>
    </row>
    <row r="768" spans="1:5">
      <c r="A768" s="116">
        <v>2110599</v>
      </c>
      <c r="B768" s="118" t="s">
        <v>568</v>
      </c>
      <c r="C768" s="94">
        <v>0</v>
      </c>
      <c r="D768" s="94">
        <v>2762</v>
      </c>
      <c r="E768" s="94">
        <f t="shared" si="10"/>
        <v>2762</v>
      </c>
    </row>
    <row r="769" spans="1:5">
      <c r="A769" s="116">
        <v>21106</v>
      </c>
      <c r="B769" s="118" t="s">
        <v>569</v>
      </c>
      <c r="C769" s="94">
        <v>7.23</v>
      </c>
      <c r="D769" s="94">
        <v>0</v>
      </c>
      <c r="E769" s="94">
        <f t="shared" si="10"/>
        <v>-7.23</v>
      </c>
    </row>
    <row r="770" spans="1:5">
      <c r="A770" s="116">
        <v>2110602</v>
      </c>
      <c r="B770" s="118" t="s">
        <v>570</v>
      </c>
      <c r="C770" s="94">
        <v>0</v>
      </c>
      <c r="D770" s="94">
        <v>0</v>
      </c>
      <c r="E770" s="94">
        <f t="shared" si="10"/>
        <v>0</v>
      </c>
    </row>
    <row r="771" spans="1:5">
      <c r="A771" s="116">
        <v>2110603</v>
      </c>
      <c r="B771" s="118" t="s">
        <v>571</v>
      </c>
      <c r="C771" s="94">
        <v>0</v>
      </c>
      <c r="D771" s="94">
        <v>0</v>
      </c>
      <c r="E771" s="94">
        <f t="shared" si="10"/>
        <v>0</v>
      </c>
    </row>
    <row r="772" spans="1:5">
      <c r="A772" s="116">
        <v>2110604</v>
      </c>
      <c r="B772" s="118" t="s">
        <v>572</v>
      </c>
      <c r="C772" s="94">
        <v>0</v>
      </c>
      <c r="D772" s="94">
        <v>0</v>
      </c>
      <c r="E772" s="94">
        <f t="shared" si="10"/>
        <v>0</v>
      </c>
    </row>
    <row r="773" spans="1:5">
      <c r="A773" s="116">
        <v>2110605</v>
      </c>
      <c r="B773" s="118" t="s">
        <v>573</v>
      </c>
      <c r="C773" s="94">
        <v>0</v>
      </c>
      <c r="D773" s="94">
        <v>0</v>
      </c>
      <c r="E773" s="94">
        <f t="shared" si="10"/>
        <v>0</v>
      </c>
    </row>
    <row r="774" spans="1:5">
      <c r="A774" s="116">
        <v>2110699</v>
      </c>
      <c r="B774" s="118" t="s">
        <v>574</v>
      </c>
      <c r="C774" s="94">
        <v>7.23</v>
      </c>
      <c r="D774" s="94">
        <v>0</v>
      </c>
      <c r="E774" s="94">
        <f t="shared" si="10"/>
        <v>-7.23</v>
      </c>
    </row>
    <row r="775" spans="1:5">
      <c r="A775" s="116">
        <v>21107</v>
      </c>
      <c r="B775" s="118" t="s">
        <v>575</v>
      </c>
      <c r="C775" s="94">
        <v>0</v>
      </c>
      <c r="D775" s="94">
        <v>0</v>
      </c>
      <c r="E775" s="94">
        <f t="shared" si="10"/>
        <v>0</v>
      </c>
    </row>
    <row r="776" spans="1:5">
      <c r="A776" s="116">
        <v>2110704</v>
      </c>
      <c r="B776" s="118" t="s">
        <v>576</v>
      </c>
      <c r="C776" s="94">
        <v>0</v>
      </c>
      <c r="D776" s="94">
        <v>0</v>
      </c>
      <c r="E776" s="94">
        <f t="shared" ref="E776:E839" si="11">D776-C776</f>
        <v>0</v>
      </c>
    </row>
    <row r="777" spans="1:5">
      <c r="A777" s="116">
        <v>2110799</v>
      </c>
      <c r="B777" s="118" t="s">
        <v>577</v>
      </c>
      <c r="C777" s="94">
        <v>0</v>
      </c>
      <c r="D777" s="94">
        <v>0</v>
      </c>
      <c r="E777" s="94">
        <f t="shared" si="11"/>
        <v>0</v>
      </c>
    </row>
    <row r="778" spans="1:5">
      <c r="A778" s="116">
        <v>21108</v>
      </c>
      <c r="B778" s="118" t="s">
        <v>578</v>
      </c>
      <c r="C778" s="94">
        <v>0</v>
      </c>
      <c r="D778" s="94">
        <v>0</v>
      </c>
      <c r="E778" s="94">
        <f t="shared" si="11"/>
        <v>0</v>
      </c>
    </row>
    <row r="779" spans="1:5">
      <c r="A779" s="116">
        <v>2110804</v>
      </c>
      <c r="B779" s="118" t="s">
        <v>579</v>
      </c>
      <c r="C779" s="94">
        <v>0</v>
      </c>
      <c r="D779" s="94">
        <v>0</v>
      </c>
      <c r="E779" s="94">
        <f t="shared" si="11"/>
        <v>0</v>
      </c>
    </row>
    <row r="780" spans="1:5">
      <c r="A780" s="116">
        <v>2110899</v>
      </c>
      <c r="B780" s="118" t="s">
        <v>580</v>
      </c>
      <c r="C780" s="94">
        <v>0</v>
      </c>
      <c r="D780" s="94">
        <v>0</v>
      </c>
      <c r="E780" s="94">
        <f t="shared" si="11"/>
        <v>0</v>
      </c>
    </row>
    <row r="781" spans="1:5">
      <c r="A781" s="116">
        <v>21109</v>
      </c>
      <c r="B781" s="118" t="s">
        <v>581</v>
      </c>
      <c r="C781" s="94">
        <v>0</v>
      </c>
      <c r="D781" s="94">
        <v>0</v>
      </c>
      <c r="E781" s="94">
        <f t="shared" si="11"/>
        <v>0</v>
      </c>
    </row>
    <row r="782" spans="1:5">
      <c r="A782" s="116">
        <v>21110</v>
      </c>
      <c r="B782" s="118" t="s">
        <v>582</v>
      </c>
      <c r="C782" s="94">
        <v>0</v>
      </c>
      <c r="D782" s="94">
        <v>0</v>
      </c>
      <c r="E782" s="94">
        <f t="shared" si="11"/>
        <v>0</v>
      </c>
    </row>
    <row r="783" spans="1:5">
      <c r="A783" s="116">
        <v>21111</v>
      </c>
      <c r="B783" s="118" t="s">
        <v>583</v>
      </c>
      <c r="C783" s="94">
        <v>37.380000000000003</v>
      </c>
      <c r="D783" s="94">
        <v>595.1</v>
      </c>
      <c r="E783" s="94">
        <f t="shared" si="11"/>
        <v>557.72</v>
      </c>
    </row>
    <row r="784" spans="1:5">
      <c r="A784" s="116">
        <v>2111101</v>
      </c>
      <c r="B784" s="118" t="s">
        <v>584</v>
      </c>
      <c r="C784" s="94">
        <v>37.380000000000003</v>
      </c>
      <c r="D784" s="94">
        <v>467</v>
      </c>
      <c r="E784" s="94">
        <f t="shared" si="11"/>
        <v>429.62</v>
      </c>
    </row>
    <row r="785" spans="1:5">
      <c r="A785" s="116">
        <v>2111102</v>
      </c>
      <c r="B785" s="118" t="s">
        <v>585</v>
      </c>
      <c r="C785" s="94">
        <v>0</v>
      </c>
      <c r="D785" s="94">
        <v>23.1</v>
      </c>
      <c r="E785" s="94">
        <f t="shared" si="11"/>
        <v>23.1</v>
      </c>
    </row>
    <row r="786" spans="1:5">
      <c r="A786" s="116">
        <v>2111103</v>
      </c>
      <c r="B786" s="118" t="s">
        <v>586</v>
      </c>
      <c r="C786" s="94">
        <v>0</v>
      </c>
      <c r="D786" s="94">
        <v>0</v>
      </c>
      <c r="E786" s="94">
        <f t="shared" si="11"/>
        <v>0</v>
      </c>
    </row>
    <row r="787" spans="1:5">
      <c r="A787" s="116">
        <v>2111104</v>
      </c>
      <c r="B787" s="118" t="s">
        <v>587</v>
      </c>
      <c r="C787" s="94">
        <v>0</v>
      </c>
      <c r="D787" s="94">
        <v>0</v>
      </c>
      <c r="E787" s="94">
        <f t="shared" si="11"/>
        <v>0</v>
      </c>
    </row>
    <row r="788" spans="1:5">
      <c r="A788" s="116">
        <v>2111199</v>
      </c>
      <c r="B788" s="118" t="s">
        <v>588</v>
      </c>
      <c r="C788" s="94">
        <v>0</v>
      </c>
      <c r="D788" s="94">
        <v>105</v>
      </c>
      <c r="E788" s="94">
        <f t="shared" si="11"/>
        <v>105</v>
      </c>
    </row>
    <row r="789" spans="1:5">
      <c r="A789" s="116">
        <v>21112</v>
      </c>
      <c r="B789" s="118" t="s">
        <v>589</v>
      </c>
      <c r="C789" s="94">
        <v>0</v>
      </c>
      <c r="D789" s="94">
        <v>0</v>
      </c>
      <c r="E789" s="94">
        <f t="shared" si="11"/>
        <v>0</v>
      </c>
    </row>
    <row r="790" spans="1:5">
      <c r="A790" s="116">
        <v>21113</v>
      </c>
      <c r="B790" s="118" t="s">
        <v>590</v>
      </c>
      <c r="C790" s="94">
        <v>0</v>
      </c>
      <c r="D790" s="94">
        <v>0</v>
      </c>
      <c r="E790" s="94">
        <f t="shared" si="11"/>
        <v>0</v>
      </c>
    </row>
    <row r="791" spans="1:5">
      <c r="A791" s="116">
        <v>21114</v>
      </c>
      <c r="B791" s="118" t="s">
        <v>591</v>
      </c>
      <c r="C791" s="94">
        <v>2</v>
      </c>
      <c r="D791" s="94">
        <v>0</v>
      </c>
      <c r="E791" s="94">
        <f t="shared" si="11"/>
        <v>-2</v>
      </c>
    </row>
    <row r="792" spans="1:5">
      <c r="A792" s="116">
        <v>2111401</v>
      </c>
      <c r="B792" s="118" t="s">
        <v>43</v>
      </c>
      <c r="C792" s="94">
        <v>0</v>
      </c>
      <c r="D792" s="94">
        <v>0</v>
      </c>
      <c r="E792" s="94">
        <f t="shared" si="11"/>
        <v>0</v>
      </c>
    </row>
    <row r="793" spans="1:5">
      <c r="A793" s="116">
        <v>2111402</v>
      </c>
      <c r="B793" s="118" t="s">
        <v>44</v>
      </c>
      <c r="C793" s="94">
        <v>0</v>
      </c>
      <c r="D793" s="94">
        <v>0</v>
      </c>
      <c r="E793" s="94">
        <f t="shared" si="11"/>
        <v>0</v>
      </c>
    </row>
    <row r="794" spans="1:5">
      <c r="A794" s="116">
        <v>2111403</v>
      </c>
      <c r="B794" s="118" t="s">
        <v>45</v>
      </c>
      <c r="C794" s="94">
        <v>0</v>
      </c>
      <c r="D794" s="94">
        <v>0</v>
      </c>
      <c r="E794" s="94">
        <f t="shared" si="11"/>
        <v>0</v>
      </c>
    </row>
    <row r="795" spans="1:5">
      <c r="A795" s="116">
        <v>2111406</v>
      </c>
      <c r="B795" s="118" t="s">
        <v>592</v>
      </c>
      <c r="C795" s="94">
        <v>0</v>
      </c>
      <c r="D795" s="94">
        <v>0</v>
      </c>
      <c r="E795" s="94">
        <f t="shared" si="11"/>
        <v>0</v>
      </c>
    </row>
    <row r="796" spans="1:5">
      <c r="A796" s="116">
        <v>2111407</v>
      </c>
      <c r="B796" s="118" t="s">
        <v>593</v>
      </c>
      <c r="C796" s="94">
        <v>2</v>
      </c>
      <c r="D796" s="94">
        <v>0</v>
      </c>
      <c r="E796" s="94">
        <f t="shared" si="11"/>
        <v>-2</v>
      </c>
    </row>
    <row r="797" spans="1:5">
      <c r="A797" s="116">
        <v>2111408</v>
      </c>
      <c r="B797" s="118" t="s">
        <v>594</v>
      </c>
      <c r="C797" s="94">
        <v>0</v>
      </c>
      <c r="D797" s="94">
        <v>0</v>
      </c>
      <c r="E797" s="94">
        <f t="shared" si="11"/>
        <v>0</v>
      </c>
    </row>
    <row r="798" spans="1:5">
      <c r="A798" s="116">
        <v>2111411</v>
      </c>
      <c r="B798" s="118" t="s">
        <v>84</v>
      </c>
      <c r="C798" s="94">
        <v>0</v>
      </c>
      <c r="D798" s="94">
        <v>0</v>
      </c>
      <c r="E798" s="94">
        <f t="shared" si="11"/>
        <v>0</v>
      </c>
    </row>
    <row r="799" spans="1:5">
      <c r="A799" s="116">
        <v>2111413</v>
      </c>
      <c r="B799" s="118" t="s">
        <v>595</v>
      </c>
      <c r="C799" s="94">
        <v>0</v>
      </c>
      <c r="D799" s="94">
        <v>0</v>
      </c>
      <c r="E799" s="94">
        <f t="shared" si="11"/>
        <v>0</v>
      </c>
    </row>
    <row r="800" spans="1:5">
      <c r="A800" s="116">
        <v>2111450</v>
      </c>
      <c r="B800" s="118" t="s">
        <v>52</v>
      </c>
      <c r="C800" s="94">
        <v>0</v>
      </c>
      <c r="D800" s="94">
        <v>0</v>
      </c>
      <c r="E800" s="94">
        <f t="shared" si="11"/>
        <v>0</v>
      </c>
    </row>
    <row r="801" spans="1:5">
      <c r="A801" s="116">
        <v>2111499</v>
      </c>
      <c r="B801" s="118" t="s">
        <v>596</v>
      </c>
      <c r="C801" s="94">
        <v>0</v>
      </c>
      <c r="D801" s="94">
        <v>0</v>
      </c>
      <c r="E801" s="94">
        <f t="shared" si="11"/>
        <v>0</v>
      </c>
    </row>
    <row r="802" spans="1:5">
      <c r="A802" s="116">
        <v>21199</v>
      </c>
      <c r="B802" s="118" t="s">
        <v>597</v>
      </c>
      <c r="C802" s="94">
        <v>2514.9699999999998</v>
      </c>
      <c r="D802" s="94">
        <v>1172.57</v>
      </c>
      <c r="E802" s="94">
        <f t="shared" si="11"/>
        <v>-1342.3999999999999</v>
      </c>
    </row>
    <row r="803" spans="1:5">
      <c r="A803" s="116">
        <v>2119999</v>
      </c>
      <c r="B803" s="118" t="s">
        <v>1933</v>
      </c>
      <c r="C803" s="94">
        <v>2514.9699999999998</v>
      </c>
      <c r="D803" s="94">
        <v>1172.57</v>
      </c>
      <c r="E803" s="94">
        <f t="shared" si="11"/>
        <v>-1342.3999999999999</v>
      </c>
    </row>
    <row r="804" spans="1:5">
      <c r="A804" s="116">
        <v>212</v>
      </c>
      <c r="B804" s="118" t="s">
        <v>1391</v>
      </c>
      <c r="C804" s="94">
        <v>408793.77999999997</v>
      </c>
      <c r="D804" s="94">
        <v>486661.85000000003</v>
      </c>
      <c r="E804" s="94">
        <f t="shared" si="11"/>
        <v>77868.070000000065</v>
      </c>
    </row>
    <row r="805" spans="1:5">
      <c r="A805" s="116">
        <v>21201</v>
      </c>
      <c r="B805" s="118" t="s">
        <v>598</v>
      </c>
      <c r="C805" s="94">
        <v>94122.240000000005</v>
      </c>
      <c r="D805" s="94">
        <v>102990.22000000002</v>
      </c>
      <c r="E805" s="94">
        <f t="shared" si="11"/>
        <v>8867.9800000000105</v>
      </c>
    </row>
    <row r="806" spans="1:5">
      <c r="A806" s="116">
        <v>2120101</v>
      </c>
      <c r="B806" s="118" t="s">
        <v>43</v>
      </c>
      <c r="C806" s="94">
        <v>32726.04</v>
      </c>
      <c r="D806" s="94">
        <v>47074.380000000005</v>
      </c>
      <c r="E806" s="94">
        <f t="shared" si="11"/>
        <v>14348.340000000004</v>
      </c>
    </row>
    <row r="807" spans="1:5">
      <c r="A807" s="116">
        <v>2120102</v>
      </c>
      <c r="B807" s="118" t="s">
        <v>44</v>
      </c>
      <c r="C807" s="94">
        <v>11382.15</v>
      </c>
      <c r="D807" s="94">
        <v>1583.98</v>
      </c>
      <c r="E807" s="94">
        <f t="shared" si="11"/>
        <v>-9798.17</v>
      </c>
    </row>
    <row r="808" spans="1:5">
      <c r="A808" s="116">
        <v>2120103</v>
      </c>
      <c r="B808" s="118" t="s">
        <v>45</v>
      </c>
      <c r="C808" s="94">
        <v>179.85</v>
      </c>
      <c r="D808" s="94">
        <v>408</v>
      </c>
      <c r="E808" s="94">
        <f t="shared" si="11"/>
        <v>228.15</v>
      </c>
    </row>
    <row r="809" spans="1:5">
      <c r="A809" s="116">
        <v>2120104</v>
      </c>
      <c r="B809" s="118" t="s">
        <v>599</v>
      </c>
      <c r="C809" s="94">
        <v>15397.509999999998</v>
      </c>
      <c r="D809" s="94">
        <v>7189.9400000000005</v>
      </c>
      <c r="E809" s="94">
        <f t="shared" si="11"/>
        <v>-8207.5699999999979</v>
      </c>
    </row>
    <row r="810" spans="1:5">
      <c r="A810" s="116">
        <v>2120105</v>
      </c>
      <c r="B810" s="118" t="s">
        <v>600</v>
      </c>
      <c r="C810" s="94">
        <v>0</v>
      </c>
      <c r="D810" s="94">
        <v>0</v>
      </c>
      <c r="E810" s="94">
        <f t="shared" si="11"/>
        <v>0</v>
      </c>
    </row>
    <row r="811" spans="1:5">
      <c r="A811" s="116">
        <v>2120106</v>
      </c>
      <c r="B811" s="118" t="s">
        <v>601</v>
      </c>
      <c r="C811" s="94">
        <v>0</v>
      </c>
      <c r="D811" s="94">
        <v>613.69000000000005</v>
      </c>
      <c r="E811" s="94">
        <f t="shared" si="11"/>
        <v>613.69000000000005</v>
      </c>
    </row>
    <row r="812" spans="1:5">
      <c r="A812" s="116">
        <v>2120107</v>
      </c>
      <c r="B812" s="118" t="s">
        <v>602</v>
      </c>
      <c r="C812" s="94">
        <v>0</v>
      </c>
      <c r="D812" s="94">
        <v>0</v>
      </c>
      <c r="E812" s="94">
        <f t="shared" si="11"/>
        <v>0</v>
      </c>
    </row>
    <row r="813" spans="1:5">
      <c r="A813" s="116">
        <v>2120109</v>
      </c>
      <c r="B813" s="118" t="s">
        <v>603</v>
      </c>
      <c r="C813" s="94">
        <v>4.4000000000000004</v>
      </c>
      <c r="D813" s="94">
        <v>0</v>
      </c>
      <c r="E813" s="94">
        <f t="shared" si="11"/>
        <v>-4.4000000000000004</v>
      </c>
    </row>
    <row r="814" spans="1:5">
      <c r="A814" s="116">
        <v>2120110</v>
      </c>
      <c r="B814" s="118" t="s">
        <v>604</v>
      </c>
      <c r="C814" s="94">
        <v>0</v>
      </c>
      <c r="D814" s="94">
        <v>0</v>
      </c>
      <c r="E814" s="94">
        <f t="shared" si="11"/>
        <v>0</v>
      </c>
    </row>
    <row r="815" spans="1:5">
      <c r="A815" s="116">
        <v>2120199</v>
      </c>
      <c r="B815" s="118" t="s">
        <v>605</v>
      </c>
      <c r="C815" s="94">
        <v>34432.29</v>
      </c>
      <c r="D815" s="94">
        <v>46120.23</v>
      </c>
      <c r="E815" s="94">
        <f t="shared" si="11"/>
        <v>11687.940000000002</v>
      </c>
    </row>
    <row r="816" spans="1:5">
      <c r="A816" s="116">
        <v>21202</v>
      </c>
      <c r="B816" s="118" t="s">
        <v>606</v>
      </c>
      <c r="C816" s="94">
        <v>1157</v>
      </c>
      <c r="D816" s="94">
        <v>858.7</v>
      </c>
      <c r="E816" s="94">
        <f t="shared" si="11"/>
        <v>-298.29999999999995</v>
      </c>
    </row>
    <row r="817" spans="1:5">
      <c r="A817" s="116">
        <v>21203</v>
      </c>
      <c r="B817" s="118" t="s">
        <v>607</v>
      </c>
      <c r="C817" s="94">
        <v>147040.95999999999</v>
      </c>
      <c r="D817" s="94">
        <v>264350.53999999998</v>
      </c>
      <c r="E817" s="94">
        <f t="shared" si="11"/>
        <v>117309.57999999999</v>
      </c>
    </row>
    <row r="818" spans="1:5">
      <c r="A818" s="116">
        <v>2120303</v>
      </c>
      <c r="B818" s="118" t="s">
        <v>608</v>
      </c>
      <c r="C818" s="94">
        <v>61304.2</v>
      </c>
      <c r="D818" s="94">
        <v>75622.400000000009</v>
      </c>
      <c r="E818" s="94">
        <f t="shared" si="11"/>
        <v>14318.200000000012</v>
      </c>
    </row>
    <row r="819" spans="1:5">
      <c r="A819" s="116">
        <v>2120399</v>
      </c>
      <c r="B819" s="118" t="s">
        <v>609</v>
      </c>
      <c r="C819" s="94">
        <v>85736.760000000009</v>
      </c>
      <c r="D819" s="94">
        <v>188728.13999999998</v>
      </c>
      <c r="E819" s="94">
        <f t="shared" si="11"/>
        <v>102991.37999999998</v>
      </c>
    </row>
    <row r="820" spans="1:5">
      <c r="A820" s="116">
        <v>21205</v>
      </c>
      <c r="B820" s="118" t="s">
        <v>610</v>
      </c>
      <c r="C820" s="94">
        <v>56684.729999999996</v>
      </c>
      <c r="D820" s="94">
        <v>101992.21</v>
      </c>
      <c r="E820" s="94">
        <f t="shared" si="11"/>
        <v>45307.48000000001</v>
      </c>
    </row>
    <row r="821" spans="1:5">
      <c r="A821" s="116">
        <v>2120501</v>
      </c>
      <c r="B821" s="118" t="s">
        <v>1934</v>
      </c>
      <c r="C821" s="94">
        <v>56684.729999999996</v>
      </c>
      <c r="D821" s="94">
        <v>101992.21</v>
      </c>
      <c r="E821" s="94">
        <f t="shared" si="11"/>
        <v>45307.48000000001</v>
      </c>
    </row>
    <row r="822" spans="1:5">
      <c r="A822" s="116">
        <v>21206</v>
      </c>
      <c r="B822" s="118" t="s">
        <v>611</v>
      </c>
      <c r="C822" s="94">
        <v>2382.4</v>
      </c>
      <c r="D822" s="94">
        <v>2358.4</v>
      </c>
      <c r="E822" s="94">
        <f t="shared" si="11"/>
        <v>-24</v>
      </c>
    </row>
    <row r="823" spans="1:5">
      <c r="A823" s="116">
        <v>2120601</v>
      </c>
      <c r="B823" s="118" t="s">
        <v>1935</v>
      </c>
      <c r="C823" s="94">
        <v>2382.4</v>
      </c>
      <c r="D823" s="94">
        <v>2358.4</v>
      </c>
      <c r="E823" s="94">
        <f t="shared" si="11"/>
        <v>-24</v>
      </c>
    </row>
    <row r="824" spans="1:5">
      <c r="A824" s="116">
        <v>21299</v>
      </c>
      <c r="B824" s="118" t="s">
        <v>612</v>
      </c>
      <c r="C824" s="94">
        <v>107406.45</v>
      </c>
      <c r="D824" s="94">
        <v>14111.78</v>
      </c>
      <c r="E824" s="94">
        <f t="shared" si="11"/>
        <v>-93294.67</v>
      </c>
    </row>
    <row r="825" spans="1:5">
      <c r="A825" s="116">
        <v>2129999</v>
      </c>
      <c r="B825" s="118" t="s">
        <v>1936</v>
      </c>
      <c r="C825" s="94">
        <v>107406.45</v>
      </c>
      <c r="D825" s="94">
        <v>14111.78</v>
      </c>
      <c r="E825" s="94">
        <f t="shared" si="11"/>
        <v>-93294.67</v>
      </c>
    </row>
    <row r="826" spans="1:5">
      <c r="A826" s="116">
        <v>213</v>
      </c>
      <c r="B826" s="118" t="s">
        <v>1392</v>
      </c>
      <c r="C826" s="94">
        <v>781777.92999999993</v>
      </c>
      <c r="D826" s="94">
        <v>609810.87</v>
      </c>
      <c r="E826" s="94">
        <f t="shared" si="11"/>
        <v>-171967.05999999994</v>
      </c>
    </row>
    <row r="827" spans="1:5">
      <c r="A827" s="116">
        <v>21301</v>
      </c>
      <c r="B827" s="118" t="s">
        <v>613</v>
      </c>
      <c r="C827" s="94">
        <v>166205.9</v>
      </c>
      <c r="D827" s="94">
        <v>113750.09999999999</v>
      </c>
      <c r="E827" s="94">
        <f t="shared" si="11"/>
        <v>-52455.8</v>
      </c>
    </row>
    <row r="828" spans="1:5">
      <c r="A828" s="116">
        <v>2130101</v>
      </c>
      <c r="B828" s="118" t="s">
        <v>43</v>
      </c>
      <c r="C828" s="94">
        <v>14222.3</v>
      </c>
      <c r="D828" s="94">
        <v>9215.76</v>
      </c>
      <c r="E828" s="94">
        <f t="shared" si="11"/>
        <v>-5006.5399999999991</v>
      </c>
    </row>
    <row r="829" spans="1:5">
      <c r="A829" s="116">
        <v>2130102</v>
      </c>
      <c r="B829" s="118" t="s">
        <v>44</v>
      </c>
      <c r="C829" s="94">
        <v>879.2</v>
      </c>
      <c r="D829" s="94">
        <v>966.27</v>
      </c>
      <c r="E829" s="94">
        <f t="shared" si="11"/>
        <v>87.069999999999936</v>
      </c>
    </row>
    <row r="830" spans="1:5">
      <c r="A830" s="116">
        <v>2130103</v>
      </c>
      <c r="B830" s="118" t="s">
        <v>45</v>
      </c>
      <c r="C830" s="94">
        <v>1.99</v>
      </c>
      <c r="D830" s="94">
        <v>24.9</v>
      </c>
      <c r="E830" s="94">
        <f t="shared" si="11"/>
        <v>22.91</v>
      </c>
    </row>
    <row r="831" spans="1:5">
      <c r="A831" s="116">
        <v>2130104</v>
      </c>
      <c r="B831" s="118" t="s">
        <v>52</v>
      </c>
      <c r="C831" s="94">
        <v>2899.44</v>
      </c>
      <c r="D831" s="94">
        <v>3121.27</v>
      </c>
      <c r="E831" s="94">
        <f t="shared" si="11"/>
        <v>221.82999999999993</v>
      </c>
    </row>
    <row r="832" spans="1:5">
      <c r="A832" s="116">
        <v>2130105</v>
      </c>
      <c r="B832" s="118" t="s">
        <v>614</v>
      </c>
      <c r="C832" s="94">
        <v>0</v>
      </c>
      <c r="D832" s="94">
        <v>0</v>
      </c>
      <c r="E832" s="94">
        <f t="shared" si="11"/>
        <v>0</v>
      </c>
    </row>
    <row r="833" spans="1:5">
      <c r="A833" s="116">
        <v>2130106</v>
      </c>
      <c r="B833" s="118" t="s">
        <v>615</v>
      </c>
      <c r="C833" s="94">
        <v>1208.5899999999999</v>
      </c>
      <c r="D833" s="94">
        <v>3162.9</v>
      </c>
      <c r="E833" s="94">
        <f t="shared" si="11"/>
        <v>1954.3100000000002</v>
      </c>
    </row>
    <row r="834" spans="1:5">
      <c r="A834" s="116">
        <v>2130108</v>
      </c>
      <c r="B834" s="118" t="s">
        <v>616</v>
      </c>
      <c r="C834" s="94">
        <v>2319.04</v>
      </c>
      <c r="D834" s="94">
        <v>2228.1999999999998</v>
      </c>
      <c r="E834" s="94">
        <f t="shared" si="11"/>
        <v>-90.840000000000146</v>
      </c>
    </row>
    <row r="835" spans="1:5">
      <c r="A835" s="116">
        <v>2130109</v>
      </c>
      <c r="B835" s="118" t="s">
        <v>617</v>
      </c>
      <c r="C835" s="94">
        <v>15</v>
      </c>
      <c r="D835" s="94">
        <v>334</v>
      </c>
      <c r="E835" s="94">
        <f t="shared" si="11"/>
        <v>319</v>
      </c>
    </row>
    <row r="836" spans="1:5">
      <c r="A836" s="116">
        <v>2130110</v>
      </c>
      <c r="B836" s="118" t="s">
        <v>618</v>
      </c>
      <c r="C836" s="94">
        <v>81.22</v>
      </c>
      <c r="D836" s="94">
        <v>19.91</v>
      </c>
      <c r="E836" s="94">
        <f t="shared" si="11"/>
        <v>-61.31</v>
      </c>
    </row>
    <row r="837" spans="1:5">
      <c r="A837" s="116">
        <v>2130111</v>
      </c>
      <c r="B837" s="118" t="s">
        <v>619</v>
      </c>
      <c r="C837" s="94">
        <v>0</v>
      </c>
      <c r="D837" s="94">
        <v>709.46</v>
      </c>
      <c r="E837" s="94">
        <f t="shared" si="11"/>
        <v>709.46</v>
      </c>
    </row>
    <row r="838" spans="1:5">
      <c r="A838" s="116">
        <v>2130112</v>
      </c>
      <c r="B838" s="118" t="s">
        <v>620</v>
      </c>
      <c r="C838" s="94">
        <v>163</v>
      </c>
      <c r="D838" s="94">
        <v>28</v>
      </c>
      <c r="E838" s="94">
        <f t="shared" si="11"/>
        <v>-135</v>
      </c>
    </row>
    <row r="839" spans="1:5">
      <c r="A839" s="116">
        <v>2130114</v>
      </c>
      <c r="B839" s="118" t="s">
        <v>621</v>
      </c>
      <c r="C839" s="94">
        <v>0</v>
      </c>
      <c r="D839" s="94">
        <v>0</v>
      </c>
      <c r="E839" s="94">
        <f t="shared" si="11"/>
        <v>0</v>
      </c>
    </row>
    <row r="840" spans="1:5">
      <c r="A840" s="116">
        <v>2130119</v>
      </c>
      <c r="B840" s="118" t="s">
        <v>622</v>
      </c>
      <c r="C840" s="94">
        <v>1173.51</v>
      </c>
      <c r="D840" s="94">
        <v>729.29000000000008</v>
      </c>
      <c r="E840" s="94">
        <f t="shared" ref="E840:E904" si="12">D840-C840</f>
        <v>-444.21999999999991</v>
      </c>
    </row>
    <row r="841" spans="1:5">
      <c r="A841" s="116">
        <v>2130120</v>
      </c>
      <c r="B841" s="118" t="s">
        <v>623</v>
      </c>
      <c r="C841" s="94">
        <v>486.61</v>
      </c>
      <c r="D841" s="94">
        <v>2205.7999999999997</v>
      </c>
      <c r="E841" s="94">
        <f t="shared" si="12"/>
        <v>1719.1899999999996</v>
      </c>
    </row>
    <row r="842" spans="1:5">
      <c r="A842" s="116">
        <v>2130121</v>
      </c>
      <c r="B842" s="118" t="s">
        <v>624</v>
      </c>
      <c r="C842" s="94">
        <v>0</v>
      </c>
      <c r="D842" s="94">
        <v>0</v>
      </c>
      <c r="E842" s="94">
        <f t="shared" si="12"/>
        <v>0</v>
      </c>
    </row>
    <row r="843" spans="1:5">
      <c r="A843" s="116">
        <v>2130122</v>
      </c>
      <c r="B843" s="118" t="s">
        <v>625</v>
      </c>
      <c r="C843" s="94">
        <v>27916.410000000003</v>
      </c>
      <c r="D843" s="94">
        <v>31997.829999999998</v>
      </c>
      <c r="E843" s="94">
        <f t="shared" si="12"/>
        <v>4081.4199999999946</v>
      </c>
    </row>
    <row r="844" spans="1:5">
      <c r="A844" s="116">
        <v>2130124</v>
      </c>
      <c r="B844" s="118" t="s">
        <v>626</v>
      </c>
      <c r="C844" s="94">
        <v>254.26</v>
      </c>
      <c r="D844" s="94">
        <v>2548.69</v>
      </c>
      <c r="E844" s="94">
        <f t="shared" si="12"/>
        <v>2294.4300000000003</v>
      </c>
    </row>
    <row r="845" spans="1:5">
      <c r="A845" s="116">
        <v>2130125</v>
      </c>
      <c r="B845" s="118" t="s">
        <v>627</v>
      </c>
      <c r="C845" s="94">
        <v>20931.14</v>
      </c>
      <c r="D845" s="94">
        <v>0</v>
      </c>
      <c r="E845" s="94">
        <f t="shared" si="12"/>
        <v>-20931.14</v>
      </c>
    </row>
    <row r="846" spans="1:5">
      <c r="A846" s="116">
        <v>2130126</v>
      </c>
      <c r="B846" s="118" t="s">
        <v>628</v>
      </c>
      <c r="C846" s="94">
        <v>469.13</v>
      </c>
      <c r="D846" s="94">
        <v>2826.45</v>
      </c>
      <c r="E846" s="94">
        <f t="shared" si="12"/>
        <v>2357.3199999999997</v>
      </c>
    </row>
    <row r="847" spans="1:5">
      <c r="A847" s="116">
        <v>2130135</v>
      </c>
      <c r="B847" s="118" t="s">
        <v>2148</v>
      </c>
      <c r="C847" s="94">
        <v>8088.4</v>
      </c>
      <c r="D847" s="94">
        <v>13242.720000000001</v>
      </c>
      <c r="E847" s="94">
        <f t="shared" si="12"/>
        <v>5154.3200000000015</v>
      </c>
    </row>
    <row r="848" spans="1:5">
      <c r="A848" s="116">
        <v>2130142</v>
      </c>
      <c r="B848" s="118" t="s">
        <v>2149</v>
      </c>
      <c r="C848" s="94">
        <v>0</v>
      </c>
      <c r="D848" s="94">
        <v>0</v>
      </c>
      <c r="E848" s="94">
        <f t="shared" si="12"/>
        <v>0</v>
      </c>
    </row>
    <row r="849" spans="1:5">
      <c r="A849" s="116">
        <v>2130148</v>
      </c>
      <c r="B849" s="118" t="s">
        <v>629</v>
      </c>
      <c r="C849" s="94">
        <v>0</v>
      </c>
      <c r="D849" s="94">
        <v>0</v>
      </c>
      <c r="E849" s="94">
        <f t="shared" si="12"/>
        <v>0</v>
      </c>
    </row>
    <row r="850" spans="1:5">
      <c r="A850" s="116">
        <v>2130152</v>
      </c>
      <c r="B850" s="118" t="s">
        <v>630</v>
      </c>
      <c r="C850" s="94">
        <v>324.81</v>
      </c>
      <c r="D850" s="94">
        <v>1414</v>
      </c>
      <c r="E850" s="94">
        <f t="shared" si="12"/>
        <v>1089.19</v>
      </c>
    </row>
    <row r="851" spans="1:5">
      <c r="A851" s="116">
        <v>2130153</v>
      </c>
      <c r="B851" s="118" t="s">
        <v>2150</v>
      </c>
      <c r="C851" s="94">
        <v>30190.400000000001</v>
      </c>
      <c r="D851" s="94">
        <v>13952.039999999999</v>
      </c>
      <c r="E851" s="94">
        <f t="shared" si="12"/>
        <v>-16238.360000000002</v>
      </c>
    </row>
    <row r="852" spans="1:5">
      <c r="A852" s="116">
        <v>2130199</v>
      </c>
      <c r="B852" s="118" t="s">
        <v>631</v>
      </c>
      <c r="C852" s="94">
        <v>54581.44999999999</v>
      </c>
      <c r="D852" s="94">
        <v>25022.61</v>
      </c>
      <c r="E852" s="94">
        <f t="shared" si="12"/>
        <v>-29558.839999999989</v>
      </c>
    </row>
    <row r="853" spans="1:5">
      <c r="A853" s="116">
        <v>21302</v>
      </c>
      <c r="B853" s="118" t="s">
        <v>632</v>
      </c>
      <c r="C853" s="94">
        <v>245449.86</v>
      </c>
      <c r="D853" s="94">
        <v>158482.67000000001</v>
      </c>
      <c r="E853" s="94">
        <f t="shared" si="12"/>
        <v>-86967.189999999973</v>
      </c>
    </row>
    <row r="854" spans="1:5">
      <c r="A854" s="116">
        <v>2130201</v>
      </c>
      <c r="B854" s="118" t="s">
        <v>43</v>
      </c>
      <c r="C854" s="94">
        <v>2009.76</v>
      </c>
      <c r="D854" s="94">
        <v>2410.77</v>
      </c>
      <c r="E854" s="94">
        <f t="shared" si="12"/>
        <v>401.01</v>
      </c>
    </row>
    <row r="855" spans="1:5">
      <c r="A855" s="116">
        <v>2130202</v>
      </c>
      <c r="B855" s="118" t="s">
        <v>44</v>
      </c>
      <c r="C855" s="94">
        <v>270.03999999999996</v>
      </c>
      <c r="D855" s="94">
        <v>161.5</v>
      </c>
      <c r="E855" s="94">
        <f t="shared" si="12"/>
        <v>-108.53999999999996</v>
      </c>
    </row>
    <row r="856" spans="1:5">
      <c r="A856" s="116">
        <v>2130203</v>
      </c>
      <c r="B856" s="118" t="s">
        <v>45</v>
      </c>
      <c r="C856" s="94">
        <v>0</v>
      </c>
      <c r="D856" s="94">
        <v>55.6</v>
      </c>
      <c r="E856" s="94">
        <f t="shared" si="12"/>
        <v>55.6</v>
      </c>
    </row>
    <row r="857" spans="1:5">
      <c r="A857" s="116">
        <v>2130204</v>
      </c>
      <c r="B857" s="118" t="s">
        <v>633</v>
      </c>
      <c r="C857" s="94">
        <v>639.58000000000004</v>
      </c>
      <c r="D857" s="94">
        <v>637.34</v>
      </c>
      <c r="E857" s="94">
        <f t="shared" si="12"/>
        <v>-2.2400000000000091</v>
      </c>
    </row>
    <row r="858" spans="1:5">
      <c r="A858" s="116">
        <v>2130205</v>
      </c>
      <c r="B858" s="118" t="s">
        <v>634</v>
      </c>
      <c r="C858" s="94">
        <v>213940.63999999998</v>
      </c>
      <c r="D858" s="94">
        <v>126018.14</v>
      </c>
      <c r="E858" s="94">
        <f t="shared" si="12"/>
        <v>-87922.499999999985</v>
      </c>
    </row>
    <row r="859" spans="1:5">
      <c r="A859" s="116">
        <v>2130206</v>
      </c>
      <c r="B859" s="118" t="s">
        <v>635</v>
      </c>
      <c r="C859" s="94">
        <v>0</v>
      </c>
      <c r="D859" s="94">
        <v>0</v>
      </c>
      <c r="E859" s="94">
        <f t="shared" si="12"/>
        <v>0</v>
      </c>
    </row>
    <row r="860" spans="1:5">
      <c r="A860" s="116">
        <v>2130207</v>
      </c>
      <c r="B860" s="118" t="s">
        <v>636</v>
      </c>
      <c r="C860" s="94">
        <v>1030.54</v>
      </c>
      <c r="D860" s="94">
        <v>1768.7</v>
      </c>
      <c r="E860" s="94">
        <f t="shared" si="12"/>
        <v>738.16000000000008</v>
      </c>
    </row>
    <row r="861" spans="1:5">
      <c r="A861" s="116">
        <v>2130209</v>
      </c>
      <c r="B861" s="118" t="s">
        <v>637</v>
      </c>
      <c r="C861" s="94">
        <v>2113.73</v>
      </c>
      <c r="D861" s="94">
        <v>1102.4699999999998</v>
      </c>
      <c r="E861" s="94">
        <f t="shared" si="12"/>
        <v>-1011.2600000000002</v>
      </c>
    </row>
    <row r="862" spans="1:5">
      <c r="A862" s="116">
        <v>2130211</v>
      </c>
      <c r="B862" s="118" t="s">
        <v>638</v>
      </c>
      <c r="C862" s="94">
        <v>4522.8600000000006</v>
      </c>
      <c r="D862" s="94">
        <v>3136.0899999999997</v>
      </c>
      <c r="E862" s="94">
        <f t="shared" si="12"/>
        <v>-1386.7700000000009</v>
      </c>
    </row>
    <row r="863" spans="1:5">
      <c r="A863" s="116">
        <v>2130212</v>
      </c>
      <c r="B863" s="118" t="s">
        <v>639</v>
      </c>
      <c r="C863" s="94">
        <v>8795.0499999999993</v>
      </c>
      <c r="D863" s="94">
        <v>7919.25</v>
      </c>
      <c r="E863" s="94">
        <f t="shared" si="12"/>
        <v>-875.79999999999927</v>
      </c>
    </row>
    <row r="864" spans="1:5">
      <c r="A864" s="116">
        <v>2130213</v>
      </c>
      <c r="B864" s="118" t="s">
        <v>640</v>
      </c>
      <c r="C864" s="94">
        <v>0</v>
      </c>
      <c r="D864" s="94">
        <v>0</v>
      </c>
      <c r="E864" s="94">
        <f t="shared" si="12"/>
        <v>0</v>
      </c>
    </row>
    <row r="865" spans="1:5">
      <c r="A865" s="116">
        <v>2130217</v>
      </c>
      <c r="B865" s="118" t="s">
        <v>641</v>
      </c>
      <c r="C865" s="94">
        <v>548.63</v>
      </c>
      <c r="D865" s="94">
        <v>538.33000000000004</v>
      </c>
      <c r="E865" s="94">
        <f t="shared" si="12"/>
        <v>-10.299999999999955</v>
      </c>
    </row>
    <row r="866" spans="1:5">
      <c r="A866" s="116">
        <v>2130220</v>
      </c>
      <c r="B866" s="118" t="s">
        <v>642</v>
      </c>
      <c r="C866" s="94">
        <v>0</v>
      </c>
      <c r="D866" s="94">
        <v>0</v>
      </c>
      <c r="E866" s="94">
        <f t="shared" si="12"/>
        <v>0</v>
      </c>
    </row>
    <row r="867" spans="1:5">
      <c r="A867" s="116">
        <v>2130221</v>
      </c>
      <c r="B867" s="118" t="s">
        <v>643</v>
      </c>
      <c r="C867" s="94">
        <v>0</v>
      </c>
      <c r="D867" s="94">
        <v>0</v>
      </c>
      <c r="E867" s="94">
        <f t="shared" si="12"/>
        <v>0</v>
      </c>
    </row>
    <row r="868" spans="1:5">
      <c r="A868" s="116">
        <v>2130223</v>
      </c>
      <c r="B868" s="118" t="s">
        <v>644</v>
      </c>
      <c r="C868" s="94">
        <v>0</v>
      </c>
      <c r="D868" s="94">
        <v>0</v>
      </c>
      <c r="E868" s="94">
        <f t="shared" si="12"/>
        <v>0</v>
      </c>
    </row>
    <row r="869" spans="1:5">
      <c r="A869" s="116">
        <v>2130226</v>
      </c>
      <c r="B869" s="118" t="s">
        <v>645</v>
      </c>
      <c r="C869" s="94">
        <v>0</v>
      </c>
      <c r="D869" s="94">
        <v>0</v>
      </c>
      <c r="E869" s="94">
        <f t="shared" si="12"/>
        <v>0</v>
      </c>
    </row>
    <row r="870" spans="1:5">
      <c r="A870" s="116">
        <v>2130227</v>
      </c>
      <c r="B870" s="118" t="s">
        <v>646</v>
      </c>
      <c r="C870" s="94">
        <v>12</v>
      </c>
      <c r="D870" s="94">
        <v>0</v>
      </c>
      <c r="E870" s="94">
        <f t="shared" si="12"/>
        <v>-12</v>
      </c>
    </row>
    <row r="871" spans="1:5">
      <c r="A871" s="116">
        <v>2130234</v>
      </c>
      <c r="B871" s="118" t="s">
        <v>647</v>
      </c>
      <c r="C871" s="94">
        <v>6639.78</v>
      </c>
      <c r="D871" s="94">
        <v>7475.13</v>
      </c>
      <c r="E871" s="94">
        <f t="shared" si="12"/>
        <v>835.35000000000036</v>
      </c>
    </row>
    <row r="872" spans="1:5">
      <c r="A872" s="116">
        <v>2130236</v>
      </c>
      <c r="B872" s="118" t="s">
        <v>648</v>
      </c>
      <c r="C872" s="94">
        <v>1496.8500000000001</v>
      </c>
      <c r="D872" s="94">
        <v>1338.9</v>
      </c>
      <c r="E872" s="94">
        <f t="shared" si="12"/>
        <v>-157.95000000000005</v>
      </c>
    </row>
    <row r="873" spans="1:5">
      <c r="A873" s="116">
        <v>2130237</v>
      </c>
      <c r="B873" s="118" t="s">
        <v>620</v>
      </c>
      <c r="C873" s="94">
        <v>9</v>
      </c>
      <c r="D873" s="94">
        <v>9</v>
      </c>
      <c r="E873" s="94">
        <f t="shared" si="12"/>
        <v>0</v>
      </c>
    </row>
    <row r="874" spans="1:5">
      <c r="A874" s="116">
        <v>2130238</v>
      </c>
      <c r="B874" s="118" t="s">
        <v>3078</v>
      </c>
      <c r="C874" s="375">
        <v>0</v>
      </c>
      <c r="D874" s="375">
        <v>2.34</v>
      </c>
      <c r="E874" s="375">
        <f t="shared" si="12"/>
        <v>2.34</v>
      </c>
    </row>
    <row r="875" spans="1:5">
      <c r="A875" s="116">
        <v>2130299</v>
      </c>
      <c r="B875" s="118" t="s">
        <v>649</v>
      </c>
      <c r="C875" s="94">
        <v>3421.3999999999996</v>
      </c>
      <c r="D875" s="94">
        <v>5909.11</v>
      </c>
      <c r="E875" s="94">
        <f t="shared" si="12"/>
        <v>2487.71</v>
      </c>
    </row>
    <row r="876" spans="1:5">
      <c r="A876" s="116">
        <v>21303</v>
      </c>
      <c r="B876" s="118" t="s">
        <v>650</v>
      </c>
      <c r="C876" s="94">
        <v>137383.25000000003</v>
      </c>
      <c r="D876" s="94">
        <v>103617.74</v>
      </c>
      <c r="E876" s="94">
        <f t="shared" si="12"/>
        <v>-33765.510000000024</v>
      </c>
    </row>
    <row r="877" spans="1:5">
      <c r="A877" s="116">
        <v>2130301</v>
      </c>
      <c r="B877" s="118" t="s">
        <v>43</v>
      </c>
      <c r="C877" s="94">
        <v>4908.5199999999995</v>
      </c>
      <c r="D877" s="94">
        <v>4996.17</v>
      </c>
      <c r="E877" s="94">
        <f t="shared" si="12"/>
        <v>87.650000000000546</v>
      </c>
    </row>
    <row r="878" spans="1:5">
      <c r="A878" s="116">
        <v>2130302</v>
      </c>
      <c r="B878" s="118" t="s">
        <v>44</v>
      </c>
      <c r="C878" s="94">
        <v>3502.77</v>
      </c>
      <c r="D878" s="94">
        <v>395.8</v>
      </c>
      <c r="E878" s="94">
        <f t="shared" si="12"/>
        <v>-3106.97</v>
      </c>
    </row>
    <row r="879" spans="1:5">
      <c r="A879" s="116">
        <v>2130303</v>
      </c>
      <c r="B879" s="118" t="s">
        <v>45</v>
      </c>
      <c r="C879" s="94">
        <v>0</v>
      </c>
      <c r="D879" s="94">
        <v>131.38999999999999</v>
      </c>
      <c r="E879" s="94">
        <f t="shared" si="12"/>
        <v>131.38999999999999</v>
      </c>
    </row>
    <row r="880" spans="1:5">
      <c r="A880" s="116">
        <v>2130304</v>
      </c>
      <c r="B880" s="118" t="s">
        <v>651</v>
      </c>
      <c r="C880" s="94">
        <v>1233.27</v>
      </c>
      <c r="D880" s="94">
        <v>1626.27</v>
      </c>
      <c r="E880" s="94">
        <f t="shared" si="12"/>
        <v>393</v>
      </c>
    </row>
    <row r="881" spans="1:5">
      <c r="A881" s="116">
        <v>2130305</v>
      </c>
      <c r="B881" s="118" t="s">
        <v>652</v>
      </c>
      <c r="C881" s="94">
        <v>58954.54</v>
      </c>
      <c r="D881" s="94">
        <v>67637.820000000007</v>
      </c>
      <c r="E881" s="94">
        <f t="shared" si="12"/>
        <v>8683.2800000000061</v>
      </c>
    </row>
    <row r="882" spans="1:5">
      <c r="A882" s="116">
        <v>2130306</v>
      </c>
      <c r="B882" s="118" t="s">
        <v>653</v>
      </c>
      <c r="C882" s="94">
        <v>8074.32</v>
      </c>
      <c r="D882" s="94">
        <v>7028.8</v>
      </c>
      <c r="E882" s="94">
        <f t="shared" si="12"/>
        <v>-1045.5199999999995</v>
      </c>
    </row>
    <row r="883" spans="1:5">
      <c r="A883" s="116">
        <v>2130307</v>
      </c>
      <c r="B883" s="118" t="s">
        <v>654</v>
      </c>
      <c r="C883" s="94">
        <v>0</v>
      </c>
      <c r="D883" s="94">
        <v>0</v>
      </c>
      <c r="E883" s="94">
        <f t="shared" si="12"/>
        <v>0</v>
      </c>
    </row>
    <row r="884" spans="1:5">
      <c r="A884" s="116">
        <v>2130308</v>
      </c>
      <c r="B884" s="118" t="s">
        <v>655</v>
      </c>
      <c r="C884" s="94">
        <v>151.56</v>
      </c>
      <c r="D884" s="94">
        <v>124</v>
      </c>
      <c r="E884" s="94">
        <f t="shared" si="12"/>
        <v>-27.560000000000002</v>
      </c>
    </row>
    <row r="885" spans="1:5">
      <c r="A885" s="116">
        <v>2130309</v>
      </c>
      <c r="B885" s="118" t="s">
        <v>656</v>
      </c>
      <c r="C885" s="94">
        <v>0</v>
      </c>
      <c r="D885" s="94">
        <v>0</v>
      </c>
      <c r="E885" s="94">
        <f t="shared" si="12"/>
        <v>0</v>
      </c>
    </row>
    <row r="886" spans="1:5">
      <c r="A886" s="116">
        <v>2130310</v>
      </c>
      <c r="B886" s="118" t="s">
        <v>657</v>
      </c>
      <c r="C886" s="94">
        <v>1644.32</v>
      </c>
      <c r="D886" s="94">
        <v>1200.9199999999998</v>
      </c>
      <c r="E886" s="94">
        <f t="shared" si="12"/>
        <v>-443.40000000000009</v>
      </c>
    </row>
    <row r="887" spans="1:5">
      <c r="A887" s="116">
        <v>2130311</v>
      </c>
      <c r="B887" s="118" t="s">
        <v>658</v>
      </c>
      <c r="C887" s="94">
        <v>114.51</v>
      </c>
      <c r="D887" s="94">
        <v>227.11</v>
      </c>
      <c r="E887" s="94">
        <f t="shared" si="12"/>
        <v>112.60000000000001</v>
      </c>
    </row>
    <row r="888" spans="1:5">
      <c r="A888" s="116">
        <v>2130312</v>
      </c>
      <c r="B888" s="118" t="s">
        <v>659</v>
      </c>
      <c r="C888" s="94">
        <v>349.23</v>
      </c>
      <c r="D888" s="94">
        <v>411.73</v>
      </c>
      <c r="E888" s="94">
        <f t="shared" si="12"/>
        <v>62.5</v>
      </c>
    </row>
    <row r="889" spans="1:5">
      <c r="A889" s="116">
        <v>2130313</v>
      </c>
      <c r="B889" s="118" t="s">
        <v>660</v>
      </c>
      <c r="C889" s="94">
        <v>30</v>
      </c>
      <c r="D889" s="94">
        <v>0</v>
      </c>
      <c r="E889" s="94">
        <f t="shared" si="12"/>
        <v>-30</v>
      </c>
    </row>
    <row r="890" spans="1:5">
      <c r="A890" s="116">
        <v>2130314</v>
      </c>
      <c r="B890" s="118" t="s">
        <v>661</v>
      </c>
      <c r="C890" s="94">
        <v>3190.65</v>
      </c>
      <c r="D890" s="94">
        <v>2120.0099999999998</v>
      </c>
      <c r="E890" s="94">
        <f t="shared" si="12"/>
        <v>-1070.6400000000003</v>
      </c>
    </row>
    <row r="891" spans="1:5">
      <c r="A891" s="116">
        <v>2130315</v>
      </c>
      <c r="B891" s="118" t="s">
        <v>662</v>
      </c>
      <c r="C891" s="94">
        <v>154.4</v>
      </c>
      <c r="D891" s="94">
        <v>420</v>
      </c>
      <c r="E891" s="94">
        <f t="shared" si="12"/>
        <v>265.60000000000002</v>
      </c>
    </row>
    <row r="892" spans="1:5">
      <c r="A892" s="116">
        <v>2130316</v>
      </c>
      <c r="B892" s="118" t="s">
        <v>663</v>
      </c>
      <c r="C892" s="94">
        <v>15391.99</v>
      </c>
      <c r="D892" s="94">
        <v>2469.2799999999997</v>
      </c>
      <c r="E892" s="94">
        <f t="shared" si="12"/>
        <v>-12922.71</v>
      </c>
    </row>
    <row r="893" spans="1:5">
      <c r="A893" s="116">
        <v>2130317</v>
      </c>
      <c r="B893" s="118" t="s">
        <v>664</v>
      </c>
      <c r="C893" s="94">
        <v>0</v>
      </c>
      <c r="D893" s="94">
        <v>0</v>
      </c>
      <c r="E893" s="94">
        <f t="shared" si="12"/>
        <v>0</v>
      </c>
    </row>
    <row r="894" spans="1:5">
      <c r="A894" s="116">
        <v>2130318</v>
      </c>
      <c r="B894" s="118" t="s">
        <v>665</v>
      </c>
      <c r="C894" s="94">
        <v>3791.62</v>
      </c>
      <c r="D894" s="94">
        <v>0</v>
      </c>
      <c r="E894" s="94">
        <f t="shared" si="12"/>
        <v>-3791.62</v>
      </c>
    </row>
    <row r="895" spans="1:5">
      <c r="A895" s="116">
        <v>2130319</v>
      </c>
      <c r="B895" s="118" t="s">
        <v>666</v>
      </c>
      <c r="C895" s="94">
        <v>5761.21</v>
      </c>
      <c r="D895" s="94">
        <v>1402.8</v>
      </c>
      <c r="E895" s="94">
        <f t="shared" si="12"/>
        <v>-4358.41</v>
      </c>
    </row>
    <row r="896" spans="1:5">
      <c r="A896" s="116">
        <v>2130321</v>
      </c>
      <c r="B896" s="118" t="s">
        <v>667</v>
      </c>
      <c r="C896" s="94">
        <v>38.94</v>
      </c>
      <c r="D896" s="94">
        <v>0</v>
      </c>
      <c r="E896" s="94">
        <f t="shared" si="12"/>
        <v>-38.94</v>
      </c>
    </row>
    <row r="897" spans="1:5">
      <c r="A897" s="116">
        <v>2130322</v>
      </c>
      <c r="B897" s="118" t="s">
        <v>668</v>
      </c>
      <c r="C897" s="94">
        <v>120</v>
      </c>
      <c r="D897" s="94">
        <v>378.99</v>
      </c>
      <c r="E897" s="94">
        <f t="shared" si="12"/>
        <v>258.99</v>
      </c>
    </row>
    <row r="898" spans="1:5">
      <c r="A898" s="116">
        <v>2130333</v>
      </c>
      <c r="B898" s="118" t="s">
        <v>644</v>
      </c>
      <c r="C898" s="94">
        <v>1010</v>
      </c>
      <c r="D898" s="94">
        <v>0</v>
      </c>
      <c r="E898" s="94">
        <f t="shared" si="12"/>
        <v>-1010</v>
      </c>
    </row>
    <row r="899" spans="1:5">
      <c r="A899" s="116">
        <v>2130334</v>
      </c>
      <c r="B899" s="118" t="s">
        <v>669</v>
      </c>
      <c r="C899" s="94">
        <v>0</v>
      </c>
      <c r="D899" s="94">
        <v>0</v>
      </c>
      <c r="E899" s="94">
        <f t="shared" si="12"/>
        <v>0</v>
      </c>
    </row>
    <row r="900" spans="1:5">
      <c r="A900" s="116">
        <v>2130335</v>
      </c>
      <c r="B900" s="118" t="s">
        <v>1937</v>
      </c>
      <c r="C900" s="94">
        <v>2328.7399999999998</v>
      </c>
      <c r="D900" s="94">
        <v>383.31</v>
      </c>
      <c r="E900" s="94">
        <f t="shared" si="12"/>
        <v>-1945.4299999999998</v>
      </c>
    </row>
    <row r="901" spans="1:5">
      <c r="A901" s="116">
        <v>2130336</v>
      </c>
      <c r="B901" s="118" t="s">
        <v>670</v>
      </c>
      <c r="C901" s="94">
        <v>0</v>
      </c>
      <c r="D901" s="94">
        <v>0</v>
      </c>
      <c r="E901" s="94">
        <f t="shared" si="12"/>
        <v>0</v>
      </c>
    </row>
    <row r="902" spans="1:5">
      <c r="A902" s="116">
        <v>2130337</v>
      </c>
      <c r="B902" s="118" t="s">
        <v>671</v>
      </c>
      <c r="C902" s="94">
        <v>0</v>
      </c>
      <c r="D902" s="94">
        <v>0</v>
      </c>
      <c r="E902" s="94">
        <f t="shared" si="12"/>
        <v>0</v>
      </c>
    </row>
    <row r="903" spans="1:5">
      <c r="A903" s="116">
        <v>2130399</v>
      </c>
      <c r="B903" s="118" t="s">
        <v>672</v>
      </c>
      <c r="C903" s="94">
        <v>26632.66</v>
      </c>
      <c r="D903" s="94">
        <v>12663.34</v>
      </c>
      <c r="E903" s="94">
        <f t="shared" si="12"/>
        <v>-13969.32</v>
      </c>
    </row>
    <row r="904" spans="1:5">
      <c r="A904" s="116">
        <v>21305</v>
      </c>
      <c r="B904" s="118" t="s">
        <v>1938</v>
      </c>
      <c r="C904" s="94">
        <v>192987</v>
      </c>
      <c r="D904" s="94">
        <v>192268.95</v>
      </c>
      <c r="E904" s="94">
        <f t="shared" si="12"/>
        <v>-718.04999999998836</v>
      </c>
    </row>
    <row r="905" spans="1:5">
      <c r="A905" s="116">
        <v>2130501</v>
      </c>
      <c r="B905" s="118" t="s">
        <v>43</v>
      </c>
      <c r="C905" s="94">
        <v>3051.05</v>
      </c>
      <c r="D905" s="94">
        <v>3643.9900000000002</v>
      </c>
      <c r="E905" s="94">
        <f t="shared" ref="E905:E968" si="13">D905-C905</f>
        <v>592.94000000000005</v>
      </c>
    </row>
    <row r="906" spans="1:5">
      <c r="A906" s="116">
        <v>2130502</v>
      </c>
      <c r="B906" s="118" t="s">
        <v>44</v>
      </c>
      <c r="C906" s="94">
        <v>183.26</v>
      </c>
      <c r="D906" s="94">
        <v>1371.82</v>
      </c>
      <c r="E906" s="94">
        <f t="shared" si="13"/>
        <v>1188.56</v>
      </c>
    </row>
    <row r="907" spans="1:5">
      <c r="A907" s="116">
        <v>2130503</v>
      </c>
      <c r="B907" s="118" t="s">
        <v>45</v>
      </c>
      <c r="C907" s="94">
        <v>0</v>
      </c>
      <c r="D907" s="94">
        <v>0</v>
      </c>
      <c r="E907" s="94">
        <f t="shared" si="13"/>
        <v>0</v>
      </c>
    </row>
    <row r="908" spans="1:5">
      <c r="A908" s="116">
        <v>2130504</v>
      </c>
      <c r="B908" s="118" t="s">
        <v>673</v>
      </c>
      <c r="C908" s="94">
        <v>64348.26</v>
      </c>
      <c r="D908" s="94">
        <v>71498.95</v>
      </c>
      <c r="E908" s="94">
        <f t="shared" si="13"/>
        <v>7150.6899999999951</v>
      </c>
    </row>
    <row r="909" spans="1:5">
      <c r="A909" s="116">
        <v>2130505</v>
      </c>
      <c r="B909" s="118" t="s">
        <v>674</v>
      </c>
      <c r="C909" s="94">
        <v>45578.320000000007</v>
      </c>
      <c r="D909" s="94">
        <v>34607.299999999996</v>
      </c>
      <c r="E909" s="94">
        <f t="shared" si="13"/>
        <v>-10971.020000000011</v>
      </c>
    </row>
    <row r="910" spans="1:5">
      <c r="A910" s="116">
        <v>2130506</v>
      </c>
      <c r="B910" s="118" t="s">
        <v>675</v>
      </c>
      <c r="C910" s="94">
        <v>800</v>
      </c>
      <c r="D910" s="94">
        <v>3088.42</v>
      </c>
      <c r="E910" s="94">
        <f t="shared" si="13"/>
        <v>2288.42</v>
      </c>
    </row>
    <row r="911" spans="1:5">
      <c r="A911" s="116">
        <v>2130507</v>
      </c>
      <c r="B911" s="118" t="s">
        <v>676</v>
      </c>
      <c r="C911" s="94">
        <v>211.75</v>
      </c>
      <c r="D911" s="94">
        <v>3459</v>
      </c>
      <c r="E911" s="94">
        <f t="shared" si="13"/>
        <v>3247.25</v>
      </c>
    </row>
    <row r="912" spans="1:5">
      <c r="A912" s="116">
        <v>2130508</v>
      </c>
      <c r="B912" s="118" t="s">
        <v>677</v>
      </c>
      <c r="C912" s="94">
        <v>0</v>
      </c>
      <c r="D912" s="94">
        <v>0</v>
      </c>
      <c r="E912" s="94">
        <f t="shared" si="13"/>
        <v>0</v>
      </c>
    </row>
    <row r="913" spans="1:5">
      <c r="A913" s="116">
        <v>2130550</v>
      </c>
      <c r="B913" s="118" t="s">
        <v>52</v>
      </c>
      <c r="C913" s="94">
        <v>0</v>
      </c>
      <c r="D913" s="94">
        <v>0</v>
      </c>
      <c r="E913" s="94">
        <f t="shared" si="13"/>
        <v>0</v>
      </c>
    </row>
    <row r="914" spans="1:5">
      <c r="A914" s="116">
        <v>2130599</v>
      </c>
      <c r="B914" s="118" t="s">
        <v>1939</v>
      </c>
      <c r="C914" s="94">
        <v>78814.359999999986</v>
      </c>
      <c r="D914" s="94">
        <v>74599.47</v>
      </c>
      <c r="E914" s="94">
        <f t="shared" si="13"/>
        <v>-4214.8899999999849</v>
      </c>
    </row>
    <row r="915" spans="1:5">
      <c r="A915" s="116">
        <v>21307</v>
      </c>
      <c r="B915" s="118" t="s">
        <v>678</v>
      </c>
      <c r="C915" s="94">
        <v>24033.1</v>
      </c>
      <c r="D915" s="94">
        <v>15591.949999999999</v>
      </c>
      <c r="E915" s="94">
        <f t="shared" si="13"/>
        <v>-8441.15</v>
      </c>
    </row>
    <row r="916" spans="1:5">
      <c r="A916" s="116">
        <v>2130701</v>
      </c>
      <c r="B916" s="118" t="s">
        <v>679</v>
      </c>
      <c r="C916" s="94">
        <v>0</v>
      </c>
      <c r="D916" s="94">
        <v>870</v>
      </c>
      <c r="E916" s="94">
        <f t="shared" si="13"/>
        <v>870</v>
      </c>
    </row>
    <row r="917" spans="1:5">
      <c r="A917" s="116">
        <v>2130704</v>
      </c>
      <c r="B917" s="118" t="s">
        <v>680</v>
      </c>
      <c r="C917" s="94">
        <v>0</v>
      </c>
      <c r="D917" s="94">
        <v>0</v>
      </c>
      <c r="E917" s="94">
        <f t="shared" si="13"/>
        <v>0</v>
      </c>
    </row>
    <row r="918" spans="1:5">
      <c r="A918" s="116">
        <v>2130705</v>
      </c>
      <c r="B918" s="118" t="s">
        <v>681</v>
      </c>
      <c r="C918" s="94">
        <v>2836</v>
      </c>
      <c r="D918" s="94">
        <v>3002.0699999999997</v>
      </c>
      <c r="E918" s="94">
        <f t="shared" si="13"/>
        <v>166.06999999999971</v>
      </c>
    </row>
    <row r="919" spans="1:5">
      <c r="A919" s="116">
        <v>2130706</v>
      </c>
      <c r="B919" s="118" t="s">
        <v>682</v>
      </c>
      <c r="C919" s="94">
        <v>5000</v>
      </c>
      <c r="D919" s="94">
        <v>0</v>
      </c>
      <c r="E919" s="94">
        <f t="shared" si="13"/>
        <v>-5000</v>
      </c>
    </row>
    <row r="920" spans="1:5">
      <c r="A920" s="116">
        <v>2130707</v>
      </c>
      <c r="B920" s="118" t="s">
        <v>683</v>
      </c>
      <c r="C920" s="94">
        <v>5094</v>
      </c>
      <c r="D920" s="94">
        <v>8</v>
      </c>
      <c r="E920" s="94">
        <f t="shared" si="13"/>
        <v>-5086</v>
      </c>
    </row>
    <row r="921" spans="1:5">
      <c r="A921" s="116">
        <v>2130799</v>
      </c>
      <c r="B921" s="118" t="s">
        <v>684</v>
      </c>
      <c r="C921" s="94">
        <v>11103.1</v>
      </c>
      <c r="D921" s="94">
        <v>11711.88</v>
      </c>
      <c r="E921" s="94">
        <f t="shared" si="13"/>
        <v>608.77999999999884</v>
      </c>
    </row>
    <row r="922" spans="1:5">
      <c r="A922" s="116">
        <v>21308</v>
      </c>
      <c r="B922" s="118" t="s">
        <v>685</v>
      </c>
      <c r="C922" s="94">
        <v>8794.7999999999993</v>
      </c>
      <c r="D922" s="94">
        <v>10134.380000000001</v>
      </c>
      <c r="E922" s="94">
        <f t="shared" si="13"/>
        <v>1339.5800000000017</v>
      </c>
    </row>
    <row r="923" spans="1:5">
      <c r="A923" s="116">
        <v>2130801</v>
      </c>
      <c r="B923" s="118" t="s">
        <v>686</v>
      </c>
      <c r="C923" s="94">
        <v>0</v>
      </c>
      <c r="D923" s="94">
        <v>538.25999999999988</v>
      </c>
      <c r="E923" s="94">
        <f t="shared" si="13"/>
        <v>538.25999999999988</v>
      </c>
    </row>
    <row r="924" spans="1:5">
      <c r="A924" s="116">
        <v>2130803</v>
      </c>
      <c r="B924" s="118" t="s">
        <v>687</v>
      </c>
      <c r="C924" s="94">
        <v>8794.7999999999993</v>
      </c>
      <c r="D924" s="94">
        <v>9596.1200000000008</v>
      </c>
      <c r="E924" s="94">
        <f t="shared" si="13"/>
        <v>801.32000000000153</v>
      </c>
    </row>
    <row r="925" spans="1:5">
      <c r="A925" s="116">
        <v>2130804</v>
      </c>
      <c r="B925" s="118" t="s">
        <v>688</v>
      </c>
      <c r="C925" s="94">
        <v>0</v>
      </c>
      <c r="D925" s="94">
        <v>0</v>
      </c>
      <c r="E925" s="94">
        <f t="shared" si="13"/>
        <v>0</v>
      </c>
    </row>
    <row r="926" spans="1:5">
      <c r="A926" s="116">
        <v>2130805</v>
      </c>
      <c r="B926" s="118" t="s">
        <v>689</v>
      </c>
      <c r="C926" s="94">
        <v>0</v>
      </c>
      <c r="D926" s="94">
        <v>0</v>
      </c>
      <c r="E926" s="94">
        <f t="shared" si="13"/>
        <v>0</v>
      </c>
    </row>
    <row r="927" spans="1:5">
      <c r="A927" s="116">
        <v>2130899</v>
      </c>
      <c r="B927" s="118" t="s">
        <v>690</v>
      </c>
      <c r="C927" s="94">
        <v>0</v>
      </c>
      <c r="D927" s="94">
        <v>0</v>
      </c>
      <c r="E927" s="94">
        <f t="shared" si="13"/>
        <v>0</v>
      </c>
    </row>
    <row r="928" spans="1:5">
      <c r="A928" s="116">
        <v>21309</v>
      </c>
      <c r="B928" s="118" t="s">
        <v>691</v>
      </c>
      <c r="C928" s="94">
        <v>0</v>
      </c>
      <c r="D928" s="94">
        <v>0</v>
      </c>
      <c r="E928" s="94">
        <f t="shared" si="13"/>
        <v>0</v>
      </c>
    </row>
    <row r="929" spans="1:5">
      <c r="A929" s="116">
        <v>2130901</v>
      </c>
      <c r="B929" s="118" t="s">
        <v>692</v>
      </c>
      <c r="C929" s="94">
        <v>0</v>
      </c>
      <c r="D929" s="94">
        <v>0</v>
      </c>
      <c r="E929" s="94">
        <f t="shared" si="13"/>
        <v>0</v>
      </c>
    </row>
    <row r="930" spans="1:5">
      <c r="A930" s="116">
        <v>2130999</v>
      </c>
      <c r="B930" s="118" t="s">
        <v>693</v>
      </c>
      <c r="C930" s="94">
        <v>0</v>
      </c>
      <c r="D930" s="94">
        <v>0</v>
      </c>
      <c r="E930" s="94">
        <f t="shared" si="13"/>
        <v>0</v>
      </c>
    </row>
    <row r="931" spans="1:5">
      <c r="A931" s="116">
        <v>21399</v>
      </c>
      <c r="B931" s="118" t="s">
        <v>694</v>
      </c>
      <c r="C931" s="94">
        <v>6924.02</v>
      </c>
      <c r="D931" s="94">
        <v>15965.08</v>
      </c>
      <c r="E931" s="94">
        <f t="shared" si="13"/>
        <v>9041.06</v>
      </c>
    </row>
    <row r="932" spans="1:5">
      <c r="A932" s="116">
        <v>2139901</v>
      </c>
      <c r="B932" s="118" t="s">
        <v>695</v>
      </c>
      <c r="C932" s="94">
        <v>0</v>
      </c>
      <c r="D932" s="94">
        <v>0</v>
      </c>
      <c r="E932" s="94">
        <f t="shared" si="13"/>
        <v>0</v>
      </c>
    </row>
    <row r="933" spans="1:5">
      <c r="A933" s="116">
        <v>2139999</v>
      </c>
      <c r="B933" s="118" t="s">
        <v>696</v>
      </c>
      <c r="C933" s="94">
        <v>6924.02</v>
      </c>
      <c r="D933" s="94">
        <v>15965.08</v>
      </c>
      <c r="E933" s="94">
        <f t="shared" si="13"/>
        <v>9041.06</v>
      </c>
    </row>
    <row r="934" spans="1:5">
      <c r="A934" s="116">
        <v>214</v>
      </c>
      <c r="B934" s="118" t="s">
        <v>1393</v>
      </c>
      <c r="C934" s="94">
        <v>176931.45</v>
      </c>
      <c r="D934" s="94">
        <v>159228.76</v>
      </c>
      <c r="E934" s="94">
        <f t="shared" si="13"/>
        <v>-17702.690000000002</v>
      </c>
    </row>
    <row r="935" spans="1:5">
      <c r="A935" s="116">
        <v>21401</v>
      </c>
      <c r="B935" s="118" t="s">
        <v>697</v>
      </c>
      <c r="C935" s="94">
        <v>174195.96000000002</v>
      </c>
      <c r="D935" s="94">
        <v>148109.51000000004</v>
      </c>
      <c r="E935" s="94">
        <f t="shared" si="13"/>
        <v>-26086.449999999983</v>
      </c>
    </row>
    <row r="936" spans="1:5">
      <c r="A936" s="116">
        <v>2140101</v>
      </c>
      <c r="B936" s="118" t="s">
        <v>43</v>
      </c>
      <c r="C936" s="94">
        <v>4042.28</v>
      </c>
      <c r="D936" s="94">
        <v>3966.78</v>
      </c>
      <c r="E936" s="94">
        <f t="shared" si="13"/>
        <v>-75.5</v>
      </c>
    </row>
    <row r="937" spans="1:5">
      <c r="A937" s="116">
        <v>2140102</v>
      </c>
      <c r="B937" s="118" t="s">
        <v>44</v>
      </c>
      <c r="C937" s="94">
        <v>799.11999999999989</v>
      </c>
      <c r="D937" s="94">
        <v>798.96</v>
      </c>
      <c r="E937" s="94">
        <f t="shared" si="13"/>
        <v>-0.15999999999985448</v>
      </c>
    </row>
    <row r="938" spans="1:5">
      <c r="A938" s="116">
        <v>2140103</v>
      </c>
      <c r="B938" s="118" t="s">
        <v>45</v>
      </c>
      <c r="C938" s="94">
        <v>0</v>
      </c>
      <c r="D938" s="94">
        <v>0</v>
      </c>
      <c r="E938" s="94">
        <f t="shared" si="13"/>
        <v>0</v>
      </c>
    </row>
    <row r="939" spans="1:5">
      <c r="A939" s="116">
        <v>2140104</v>
      </c>
      <c r="B939" s="118" t="s">
        <v>698</v>
      </c>
      <c r="C939" s="94">
        <v>118502.57</v>
      </c>
      <c r="D939" s="94">
        <v>107043.42000000001</v>
      </c>
      <c r="E939" s="94">
        <f t="shared" si="13"/>
        <v>-11459.149999999994</v>
      </c>
    </row>
    <row r="940" spans="1:5">
      <c r="A940" s="116">
        <v>2140106</v>
      </c>
      <c r="B940" s="118" t="s">
        <v>699</v>
      </c>
      <c r="C940" s="94">
        <v>3069.47</v>
      </c>
      <c r="D940" s="94">
        <v>7687.5199999999995</v>
      </c>
      <c r="E940" s="94">
        <f t="shared" si="13"/>
        <v>4618.0499999999993</v>
      </c>
    </row>
    <row r="941" spans="1:5">
      <c r="A941" s="116">
        <v>2140109</v>
      </c>
      <c r="B941" s="118" t="s">
        <v>700</v>
      </c>
      <c r="C941" s="94">
        <v>322.62</v>
      </c>
      <c r="D941" s="94">
        <v>0</v>
      </c>
      <c r="E941" s="94">
        <f t="shared" si="13"/>
        <v>-322.62</v>
      </c>
    </row>
    <row r="942" spans="1:5">
      <c r="A942" s="116">
        <v>2140110</v>
      </c>
      <c r="B942" s="118" t="s">
        <v>701</v>
      </c>
      <c r="C942" s="94">
        <v>877.64</v>
      </c>
      <c r="D942" s="94">
        <v>27</v>
      </c>
      <c r="E942" s="94">
        <f t="shared" si="13"/>
        <v>-850.64</v>
      </c>
    </row>
    <row r="943" spans="1:5">
      <c r="A943" s="116">
        <v>2140111</v>
      </c>
      <c r="B943" s="118" t="s">
        <v>702</v>
      </c>
      <c r="C943" s="94">
        <v>0</v>
      </c>
      <c r="D943" s="94">
        <v>0</v>
      </c>
      <c r="E943" s="94">
        <f t="shared" si="13"/>
        <v>0</v>
      </c>
    </row>
    <row r="944" spans="1:5">
      <c r="A944" s="116">
        <v>2140112</v>
      </c>
      <c r="B944" s="118" t="s">
        <v>703</v>
      </c>
      <c r="C944" s="94">
        <v>41097.97</v>
      </c>
      <c r="D944" s="94">
        <v>24718.880000000001</v>
      </c>
      <c r="E944" s="94">
        <f t="shared" si="13"/>
        <v>-16379.09</v>
      </c>
    </row>
    <row r="945" spans="1:5">
      <c r="A945" s="116">
        <v>2140114</v>
      </c>
      <c r="B945" s="118" t="s">
        <v>704</v>
      </c>
      <c r="C945" s="94">
        <v>0</v>
      </c>
      <c r="D945" s="94">
        <v>0</v>
      </c>
      <c r="E945" s="94">
        <f t="shared" si="13"/>
        <v>0</v>
      </c>
    </row>
    <row r="946" spans="1:5">
      <c r="A946" s="116">
        <v>2140122</v>
      </c>
      <c r="B946" s="118" t="s">
        <v>2151</v>
      </c>
      <c r="C946" s="94">
        <v>0</v>
      </c>
      <c r="D946" s="94">
        <v>0</v>
      </c>
      <c r="E946" s="94">
        <f t="shared" si="13"/>
        <v>0</v>
      </c>
    </row>
    <row r="947" spans="1:5">
      <c r="A947" s="116">
        <v>2140123</v>
      </c>
      <c r="B947" s="118" t="s">
        <v>705</v>
      </c>
      <c r="C947" s="94">
        <v>0</v>
      </c>
      <c r="D947" s="94">
        <v>0</v>
      </c>
      <c r="E947" s="94">
        <f t="shared" si="13"/>
        <v>0</v>
      </c>
    </row>
    <row r="948" spans="1:5">
      <c r="A948" s="116">
        <v>2140127</v>
      </c>
      <c r="B948" s="118" t="s">
        <v>706</v>
      </c>
      <c r="C948" s="94">
        <v>0</v>
      </c>
      <c r="D948" s="94">
        <v>0</v>
      </c>
      <c r="E948" s="94">
        <f t="shared" si="13"/>
        <v>0</v>
      </c>
    </row>
    <row r="949" spans="1:5">
      <c r="A949" s="116">
        <v>2140128</v>
      </c>
      <c r="B949" s="118" t="s">
        <v>707</v>
      </c>
      <c r="C949" s="94">
        <v>0</v>
      </c>
      <c r="D949" s="94">
        <v>0</v>
      </c>
      <c r="E949" s="94">
        <f t="shared" si="13"/>
        <v>0</v>
      </c>
    </row>
    <row r="950" spans="1:5">
      <c r="A950" s="116">
        <v>2140129</v>
      </c>
      <c r="B950" s="118" t="s">
        <v>708</v>
      </c>
      <c r="C950" s="94">
        <v>0</v>
      </c>
      <c r="D950" s="94">
        <v>0</v>
      </c>
      <c r="E950" s="94">
        <f t="shared" si="13"/>
        <v>0</v>
      </c>
    </row>
    <row r="951" spans="1:5">
      <c r="A951" s="116">
        <v>2140130</v>
      </c>
      <c r="B951" s="118" t="s">
        <v>709</v>
      </c>
      <c r="C951" s="94">
        <v>0</v>
      </c>
      <c r="D951" s="94">
        <v>0</v>
      </c>
      <c r="E951" s="94">
        <f t="shared" si="13"/>
        <v>0</v>
      </c>
    </row>
    <row r="952" spans="1:5">
      <c r="A952" s="116">
        <v>2140131</v>
      </c>
      <c r="B952" s="118" t="s">
        <v>710</v>
      </c>
      <c r="C952" s="94">
        <v>0</v>
      </c>
      <c r="D952" s="94">
        <v>0</v>
      </c>
      <c r="E952" s="94">
        <f t="shared" si="13"/>
        <v>0</v>
      </c>
    </row>
    <row r="953" spans="1:5">
      <c r="A953" s="116">
        <v>2140133</v>
      </c>
      <c r="B953" s="118" t="s">
        <v>711</v>
      </c>
      <c r="C953" s="94">
        <v>0</v>
      </c>
      <c r="D953" s="94">
        <v>0</v>
      </c>
      <c r="E953" s="94">
        <f t="shared" si="13"/>
        <v>0</v>
      </c>
    </row>
    <row r="954" spans="1:5">
      <c r="A954" s="116">
        <v>2140136</v>
      </c>
      <c r="B954" s="118" t="s">
        <v>712</v>
      </c>
      <c r="C954" s="94">
        <v>0</v>
      </c>
      <c r="D954" s="94">
        <v>0</v>
      </c>
      <c r="E954" s="94">
        <f t="shared" si="13"/>
        <v>0</v>
      </c>
    </row>
    <row r="955" spans="1:5">
      <c r="A955" s="116">
        <v>2140138</v>
      </c>
      <c r="B955" s="118" t="s">
        <v>713</v>
      </c>
      <c r="C955" s="94">
        <v>0</v>
      </c>
      <c r="D955" s="94">
        <v>0</v>
      </c>
      <c r="E955" s="94">
        <f t="shared" si="13"/>
        <v>0</v>
      </c>
    </row>
    <row r="956" spans="1:5">
      <c r="A956" s="116">
        <v>2140199</v>
      </c>
      <c r="B956" s="118" t="s">
        <v>714</v>
      </c>
      <c r="C956" s="94">
        <v>5484.2900000000009</v>
      </c>
      <c r="D956" s="94">
        <v>3866.9500000000003</v>
      </c>
      <c r="E956" s="94">
        <f t="shared" si="13"/>
        <v>-1617.3400000000006</v>
      </c>
    </row>
    <row r="957" spans="1:5">
      <c r="A957" s="116">
        <v>21402</v>
      </c>
      <c r="B957" s="118" t="s">
        <v>715</v>
      </c>
      <c r="C957" s="94">
        <v>370.82</v>
      </c>
      <c r="D957" s="94">
        <v>10438.89</v>
      </c>
      <c r="E957" s="94">
        <f t="shared" si="13"/>
        <v>10068.07</v>
      </c>
    </row>
    <row r="958" spans="1:5">
      <c r="A958" s="116">
        <v>2140201</v>
      </c>
      <c r="B958" s="118" t="s">
        <v>43</v>
      </c>
      <c r="C958" s="94">
        <v>0</v>
      </c>
      <c r="D958" s="94">
        <v>0</v>
      </c>
      <c r="E958" s="94">
        <f t="shared" si="13"/>
        <v>0</v>
      </c>
    </row>
    <row r="959" spans="1:5">
      <c r="A959" s="116">
        <v>2140202</v>
      </c>
      <c r="B959" s="118" t="s">
        <v>44</v>
      </c>
      <c r="C959" s="94">
        <v>0</v>
      </c>
      <c r="D959" s="94">
        <v>0</v>
      </c>
      <c r="E959" s="94">
        <f t="shared" si="13"/>
        <v>0</v>
      </c>
    </row>
    <row r="960" spans="1:5">
      <c r="A960" s="116">
        <v>2140203</v>
      </c>
      <c r="B960" s="118" t="s">
        <v>45</v>
      </c>
      <c r="C960" s="94">
        <v>0</v>
      </c>
      <c r="D960" s="94">
        <v>0</v>
      </c>
      <c r="E960" s="94">
        <f t="shared" si="13"/>
        <v>0</v>
      </c>
    </row>
    <row r="961" spans="1:5">
      <c r="A961" s="116">
        <v>2140204</v>
      </c>
      <c r="B961" s="118" t="s">
        <v>716</v>
      </c>
      <c r="C961" s="94">
        <v>0</v>
      </c>
      <c r="D961" s="94">
        <v>0</v>
      </c>
      <c r="E961" s="94">
        <f t="shared" si="13"/>
        <v>0</v>
      </c>
    </row>
    <row r="962" spans="1:5">
      <c r="A962" s="116">
        <v>2140205</v>
      </c>
      <c r="B962" s="118" t="s">
        <v>717</v>
      </c>
      <c r="C962" s="94">
        <v>0</v>
      </c>
      <c r="D962" s="94">
        <v>0</v>
      </c>
      <c r="E962" s="94">
        <f t="shared" si="13"/>
        <v>0</v>
      </c>
    </row>
    <row r="963" spans="1:5">
      <c r="A963" s="116">
        <v>2140206</v>
      </c>
      <c r="B963" s="118" t="s">
        <v>718</v>
      </c>
      <c r="C963" s="94">
        <v>0</v>
      </c>
      <c r="D963" s="94">
        <v>4077.66</v>
      </c>
      <c r="E963" s="94">
        <f t="shared" si="13"/>
        <v>4077.66</v>
      </c>
    </row>
    <row r="964" spans="1:5">
      <c r="A964" s="116">
        <v>2140207</v>
      </c>
      <c r="B964" s="118" t="s">
        <v>719</v>
      </c>
      <c r="C964" s="94">
        <v>0</v>
      </c>
      <c r="D964" s="94">
        <v>0</v>
      </c>
      <c r="E964" s="94">
        <f t="shared" si="13"/>
        <v>0</v>
      </c>
    </row>
    <row r="965" spans="1:5">
      <c r="A965" s="116">
        <v>2140208</v>
      </c>
      <c r="B965" s="118" t="s">
        <v>720</v>
      </c>
      <c r="C965" s="94">
        <v>0</v>
      </c>
      <c r="D965" s="94">
        <v>0</v>
      </c>
      <c r="E965" s="94">
        <f t="shared" si="13"/>
        <v>0</v>
      </c>
    </row>
    <row r="966" spans="1:5">
      <c r="A966" s="116">
        <v>2140299</v>
      </c>
      <c r="B966" s="118" t="s">
        <v>721</v>
      </c>
      <c r="C966" s="94">
        <v>370.82</v>
      </c>
      <c r="D966" s="94">
        <v>6361.23</v>
      </c>
      <c r="E966" s="94">
        <f t="shared" si="13"/>
        <v>5990.41</v>
      </c>
    </row>
    <row r="967" spans="1:5">
      <c r="A967" s="116">
        <v>21403</v>
      </c>
      <c r="B967" s="118" t="s">
        <v>722</v>
      </c>
      <c r="C967" s="94">
        <v>0</v>
      </c>
      <c r="D967" s="94">
        <v>0</v>
      </c>
      <c r="E967" s="94">
        <f t="shared" si="13"/>
        <v>0</v>
      </c>
    </row>
    <row r="968" spans="1:5">
      <c r="A968" s="116">
        <v>2140301</v>
      </c>
      <c r="B968" s="118" t="s">
        <v>43</v>
      </c>
      <c r="C968" s="94">
        <v>0</v>
      </c>
      <c r="D968" s="94">
        <v>0</v>
      </c>
      <c r="E968" s="94">
        <f t="shared" si="13"/>
        <v>0</v>
      </c>
    </row>
    <row r="969" spans="1:5">
      <c r="A969" s="116">
        <v>2140302</v>
      </c>
      <c r="B969" s="118" t="s">
        <v>44</v>
      </c>
      <c r="C969" s="94">
        <v>0</v>
      </c>
      <c r="D969" s="94">
        <v>0</v>
      </c>
      <c r="E969" s="94">
        <f t="shared" ref="E969:E1032" si="14">D969-C969</f>
        <v>0</v>
      </c>
    </row>
    <row r="970" spans="1:5">
      <c r="A970" s="116">
        <v>2140303</v>
      </c>
      <c r="B970" s="118" t="s">
        <v>45</v>
      </c>
      <c r="C970" s="94">
        <v>0</v>
      </c>
      <c r="D970" s="94">
        <v>0</v>
      </c>
      <c r="E970" s="94">
        <f t="shared" si="14"/>
        <v>0</v>
      </c>
    </row>
    <row r="971" spans="1:5">
      <c r="A971" s="116">
        <v>2140304</v>
      </c>
      <c r="B971" s="118" t="s">
        <v>723</v>
      </c>
      <c r="C971" s="94">
        <v>0</v>
      </c>
      <c r="D971" s="94">
        <v>0</v>
      </c>
      <c r="E971" s="94">
        <f t="shared" si="14"/>
        <v>0</v>
      </c>
    </row>
    <row r="972" spans="1:5">
      <c r="A972" s="116">
        <v>2140305</v>
      </c>
      <c r="B972" s="118" t="s">
        <v>724</v>
      </c>
      <c r="C972" s="94">
        <v>0</v>
      </c>
      <c r="D972" s="94">
        <v>0</v>
      </c>
      <c r="E972" s="94">
        <f t="shared" si="14"/>
        <v>0</v>
      </c>
    </row>
    <row r="973" spans="1:5">
      <c r="A973" s="116">
        <v>2140306</v>
      </c>
      <c r="B973" s="118" t="s">
        <v>725</v>
      </c>
      <c r="C973" s="94">
        <v>0</v>
      </c>
      <c r="D973" s="94">
        <v>0</v>
      </c>
      <c r="E973" s="94">
        <f t="shared" si="14"/>
        <v>0</v>
      </c>
    </row>
    <row r="974" spans="1:5">
      <c r="A974" s="116">
        <v>2140307</v>
      </c>
      <c r="B974" s="118" t="s">
        <v>726</v>
      </c>
      <c r="C974" s="94">
        <v>0</v>
      </c>
      <c r="D974" s="94">
        <v>0</v>
      </c>
      <c r="E974" s="94">
        <f t="shared" si="14"/>
        <v>0</v>
      </c>
    </row>
    <row r="975" spans="1:5">
      <c r="A975" s="116">
        <v>2140308</v>
      </c>
      <c r="B975" s="118" t="s">
        <v>727</v>
      </c>
      <c r="C975" s="94">
        <v>0</v>
      </c>
      <c r="D975" s="94">
        <v>0</v>
      </c>
      <c r="E975" s="94">
        <f t="shared" si="14"/>
        <v>0</v>
      </c>
    </row>
    <row r="976" spans="1:5">
      <c r="A976" s="116">
        <v>2140399</v>
      </c>
      <c r="B976" s="118" t="s">
        <v>728</v>
      </c>
      <c r="C976" s="94">
        <v>0</v>
      </c>
      <c r="D976" s="94">
        <v>0</v>
      </c>
      <c r="E976" s="94">
        <f t="shared" si="14"/>
        <v>0</v>
      </c>
    </row>
    <row r="977" spans="1:5">
      <c r="A977" s="116">
        <v>21405</v>
      </c>
      <c r="B977" s="118" t="s">
        <v>729</v>
      </c>
      <c r="C977" s="94">
        <v>0</v>
      </c>
      <c r="D977" s="94">
        <v>0</v>
      </c>
      <c r="E977" s="94">
        <f t="shared" si="14"/>
        <v>0</v>
      </c>
    </row>
    <row r="978" spans="1:5">
      <c r="A978" s="116">
        <v>2140501</v>
      </c>
      <c r="B978" s="118" t="s">
        <v>43</v>
      </c>
      <c r="C978" s="94">
        <v>0</v>
      </c>
      <c r="D978" s="94">
        <v>0</v>
      </c>
      <c r="E978" s="94">
        <f t="shared" si="14"/>
        <v>0</v>
      </c>
    </row>
    <row r="979" spans="1:5">
      <c r="A979" s="116">
        <v>2140502</v>
      </c>
      <c r="B979" s="118" t="s">
        <v>44</v>
      </c>
      <c r="C979" s="94">
        <v>0</v>
      </c>
      <c r="D979" s="94">
        <v>0</v>
      </c>
      <c r="E979" s="94">
        <f t="shared" si="14"/>
        <v>0</v>
      </c>
    </row>
    <row r="980" spans="1:5">
      <c r="A980" s="116">
        <v>2140503</v>
      </c>
      <c r="B980" s="118" t="s">
        <v>45</v>
      </c>
      <c r="C980" s="94">
        <v>0</v>
      </c>
      <c r="D980" s="94">
        <v>0</v>
      </c>
      <c r="E980" s="94">
        <f t="shared" si="14"/>
        <v>0</v>
      </c>
    </row>
    <row r="981" spans="1:5">
      <c r="A981" s="116">
        <v>2140504</v>
      </c>
      <c r="B981" s="118" t="s">
        <v>720</v>
      </c>
      <c r="C981" s="94">
        <v>0</v>
      </c>
      <c r="D981" s="94">
        <v>0</v>
      </c>
      <c r="E981" s="94">
        <f t="shared" si="14"/>
        <v>0</v>
      </c>
    </row>
    <row r="982" spans="1:5">
      <c r="A982" s="116">
        <v>2140505</v>
      </c>
      <c r="B982" s="118" t="s">
        <v>730</v>
      </c>
      <c r="C982" s="94">
        <v>0</v>
      </c>
      <c r="D982" s="94">
        <v>0</v>
      </c>
      <c r="E982" s="94">
        <f t="shared" si="14"/>
        <v>0</v>
      </c>
    </row>
    <row r="983" spans="1:5">
      <c r="A983" s="116">
        <v>2140599</v>
      </c>
      <c r="B983" s="118" t="s">
        <v>731</v>
      </c>
      <c r="C983" s="94">
        <v>0</v>
      </c>
      <c r="D983" s="94">
        <v>0</v>
      </c>
      <c r="E983" s="94">
        <f t="shared" si="14"/>
        <v>0</v>
      </c>
    </row>
    <row r="984" spans="1:5">
      <c r="A984" s="116">
        <v>21406</v>
      </c>
      <c r="B984" s="118" t="s">
        <v>732</v>
      </c>
      <c r="C984" s="94">
        <v>0</v>
      </c>
      <c r="D984" s="94">
        <v>0</v>
      </c>
      <c r="E984" s="94">
        <f t="shared" si="14"/>
        <v>0</v>
      </c>
    </row>
    <row r="985" spans="1:5">
      <c r="A985" s="116">
        <v>2140601</v>
      </c>
      <c r="B985" s="118" t="s">
        <v>733</v>
      </c>
      <c r="C985" s="94">
        <v>0</v>
      </c>
      <c r="D985" s="94">
        <v>0</v>
      </c>
      <c r="E985" s="94">
        <f t="shared" si="14"/>
        <v>0</v>
      </c>
    </row>
    <row r="986" spans="1:5">
      <c r="A986" s="116">
        <v>2140602</v>
      </c>
      <c r="B986" s="118" t="s">
        <v>734</v>
      </c>
      <c r="C986" s="94">
        <v>0</v>
      </c>
      <c r="D986" s="94">
        <v>0</v>
      </c>
      <c r="E986" s="94">
        <f t="shared" si="14"/>
        <v>0</v>
      </c>
    </row>
    <row r="987" spans="1:5">
      <c r="A987" s="116">
        <v>2140603</v>
      </c>
      <c r="B987" s="118" t="s">
        <v>735</v>
      </c>
      <c r="C987" s="94">
        <v>0</v>
      </c>
      <c r="D987" s="94">
        <v>0</v>
      </c>
      <c r="E987" s="94">
        <f t="shared" si="14"/>
        <v>0</v>
      </c>
    </row>
    <row r="988" spans="1:5">
      <c r="A988" s="116">
        <v>2140699</v>
      </c>
      <c r="B988" s="118" t="s">
        <v>736</v>
      </c>
      <c r="C988" s="94">
        <v>0</v>
      </c>
      <c r="D988" s="94">
        <v>0</v>
      </c>
      <c r="E988" s="94">
        <f t="shared" si="14"/>
        <v>0</v>
      </c>
    </row>
    <row r="989" spans="1:5">
      <c r="A989" s="116">
        <v>21499</v>
      </c>
      <c r="B989" s="118" t="s">
        <v>737</v>
      </c>
      <c r="C989" s="94">
        <v>2364.6700000000005</v>
      </c>
      <c r="D989" s="94">
        <v>680.36</v>
      </c>
      <c r="E989" s="94">
        <f t="shared" si="14"/>
        <v>-1684.3100000000004</v>
      </c>
    </row>
    <row r="990" spans="1:5">
      <c r="A990" s="116">
        <v>2149901</v>
      </c>
      <c r="B990" s="118" t="s">
        <v>738</v>
      </c>
      <c r="C990" s="94">
        <v>196.8</v>
      </c>
      <c r="D990" s="94">
        <v>613.36</v>
      </c>
      <c r="E990" s="94">
        <f t="shared" si="14"/>
        <v>416.56</v>
      </c>
    </row>
    <row r="991" spans="1:5">
      <c r="A991" s="116">
        <v>2149999</v>
      </c>
      <c r="B991" s="118" t="s">
        <v>739</v>
      </c>
      <c r="C991" s="94">
        <v>2167.8700000000003</v>
      </c>
      <c r="D991" s="94">
        <v>67</v>
      </c>
      <c r="E991" s="94">
        <f t="shared" si="14"/>
        <v>-2100.8700000000003</v>
      </c>
    </row>
    <row r="992" spans="1:5">
      <c r="A992" s="116">
        <v>215</v>
      </c>
      <c r="B992" s="118" t="s">
        <v>1394</v>
      </c>
      <c r="C992" s="94">
        <v>539241.93999999994</v>
      </c>
      <c r="D992" s="94">
        <v>431351.84</v>
      </c>
      <c r="E992" s="94">
        <f t="shared" si="14"/>
        <v>-107890.09999999992</v>
      </c>
    </row>
    <row r="993" spans="1:5">
      <c r="A993" s="116">
        <v>21501</v>
      </c>
      <c r="B993" s="118" t="s">
        <v>740</v>
      </c>
      <c r="C993" s="94">
        <v>918.32</v>
      </c>
      <c r="D993" s="94">
        <v>2396.66</v>
      </c>
      <c r="E993" s="94">
        <f t="shared" si="14"/>
        <v>1478.3399999999997</v>
      </c>
    </row>
    <row r="994" spans="1:5">
      <c r="A994" s="116">
        <v>2150101</v>
      </c>
      <c r="B994" s="118" t="s">
        <v>43</v>
      </c>
      <c r="C994" s="94">
        <v>546.89</v>
      </c>
      <c r="D994" s="94">
        <v>605.19000000000005</v>
      </c>
      <c r="E994" s="94">
        <f t="shared" si="14"/>
        <v>58.300000000000068</v>
      </c>
    </row>
    <row r="995" spans="1:5">
      <c r="A995" s="116">
        <v>2150102</v>
      </c>
      <c r="B995" s="118" t="s">
        <v>44</v>
      </c>
      <c r="C995" s="94">
        <v>6</v>
      </c>
      <c r="D995" s="94">
        <v>0</v>
      </c>
      <c r="E995" s="94">
        <f t="shared" si="14"/>
        <v>-6</v>
      </c>
    </row>
    <row r="996" spans="1:5">
      <c r="A996" s="116">
        <v>2150103</v>
      </c>
      <c r="B996" s="118" t="s">
        <v>45</v>
      </c>
      <c r="C996" s="94">
        <v>0</v>
      </c>
      <c r="D996" s="94">
        <v>0</v>
      </c>
      <c r="E996" s="94">
        <f t="shared" si="14"/>
        <v>0</v>
      </c>
    </row>
    <row r="997" spans="1:5">
      <c r="A997" s="116">
        <v>2150104</v>
      </c>
      <c r="B997" s="118" t="s">
        <v>741</v>
      </c>
      <c r="C997" s="94">
        <v>0</v>
      </c>
      <c r="D997" s="94">
        <v>0</v>
      </c>
      <c r="E997" s="94">
        <f t="shared" si="14"/>
        <v>0</v>
      </c>
    </row>
    <row r="998" spans="1:5">
      <c r="A998" s="116">
        <v>2150105</v>
      </c>
      <c r="B998" s="118" t="s">
        <v>742</v>
      </c>
      <c r="C998" s="94">
        <v>0</v>
      </c>
      <c r="D998" s="94">
        <v>0</v>
      </c>
      <c r="E998" s="94">
        <f t="shared" si="14"/>
        <v>0</v>
      </c>
    </row>
    <row r="999" spans="1:5">
      <c r="A999" s="116">
        <v>2150106</v>
      </c>
      <c r="B999" s="118" t="s">
        <v>743</v>
      </c>
      <c r="C999" s="94">
        <v>0</v>
      </c>
      <c r="D999" s="94">
        <v>0</v>
      </c>
      <c r="E999" s="94">
        <f t="shared" si="14"/>
        <v>0</v>
      </c>
    </row>
    <row r="1000" spans="1:5">
      <c r="A1000" s="116">
        <v>2150107</v>
      </c>
      <c r="B1000" s="118" t="s">
        <v>744</v>
      </c>
      <c r="C1000" s="94">
        <v>0</v>
      </c>
      <c r="D1000" s="94">
        <v>0</v>
      </c>
      <c r="E1000" s="94">
        <f t="shared" si="14"/>
        <v>0</v>
      </c>
    </row>
    <row r="1001" spans="1:5">
      <c r="A1001" s="116">
        <v>2150108</v>
      </c>
      <c r="B1001" s="118" t="s">
        <v>745</v>
      </c>
      <c r="C1001" s="94">
        <v>0</v>
      </c>
      <c r="D1001" s="94">
        <v>0</v>
      </c>
      <c r="E1001" s="94">
        <f t="shared" si="14"/>
        <v>0</v>
      </c>
    </row>
    <row r="1002" spans="1:5">
      <c r="A1002" s="116">
        <v>2150199</v>
      </c>
      <c r="B1002" s="118" t="s">
        <v>746</v>
      </c>
      <c r="C1002" s="94">
        <v>365.43</v>
      </c>
      <c r="D1002" s="94">
        <v>1791.47</v>
      </c>
      <c r="E1002" s="94">
        <f t="shared" si="14"/>
        <v>1426.04</v>
      </c>
    </row>
    <row r="1003" spans="1:5">
      <c r="A1003" s="116">
        <v>21502</v>
      </c>
      <c r="B1003" s="118" t="s">
        <v>747</v>
      </c>
      <c r="C1003" s="94">
        <v>26</v>
      </c>
      <c r="D1003" s="94">
        <v>0</v>
      </c>
      <c r="E1003" s="94">
        <f t="shared" si="14"/>
        <v>-26</v>
      </c>
    </row>
    <row r="1004" spans="1:5">
      <c r="A1004" s="116">
        <v>2150201</v>
      </c>
      <c r="B1004" s="118" t="s">
        <v>43</v>
      </c>
      <c r="C1004" s="94">
        <v>26</v>
      </c>
      <c r="D1004" s="94">
        <v>0</v>
      </c>
      <c r="E1004" s="94">
        <f t="shared" si="14"/>
        <v>-26</v>
      </c>
    </row>
    <row r="1005" spans="1:5">
      <c r="A1005" s="116">
        <v>2150202</v>
      </c>
      <c r="B1005" s="118" t="s">
        <v>44</v>
      </c>
      <c r="C1005" s="94">
        <v>0</v>
      </c>
      <c r="D1005" s="94">
        <v>0</v>
      </c>
      <c r="E1005" s="94">
        <f t="shared" si="14"/>
        <v>0</v>
      </c>
    </row>
    <row r="1006" spans="1:5">
      <c r="A1006" s="116">
        <v>2150203</v>
      </c>
      <c r="B1006" s="118" t="s">
        <v>45</v>
      </c>
      <c r="C1006" s="94">
        <v>0</v>
      </c>
      <c r="D1006" s="94">
        <v>0</v>
      </c>
      <c r="E1006" s="94">
        <f t="shared" si="14"/>
        <v>0</v>
      </c>
    </row>
    <row r="1007" spans="1:5">
      <c r="A1007" s="116">
        <v>2150204</v>
      </c>
      <c r="B1007" s="118" t="s">
        <v>748</v>
      </c>
      <c r="C1007" s="94">
        <v>0</v>
      </c>
      <c r="D1007" s="94">
        <v>0</v>
      </c>
      <c r="E1007" s="94">
        <f t="shared" si="14"/>
        <v>0</v>
      </c>
    </row>
    <row r="1008" spans="1:5">
      <c r="A1008" s="116">
        <v>2150205</v>
      </c>
      <c r="B1008" s="118" t="s">
        <v>749</v>
      </c>
      <c r="C1008" s="94">
        <v>0</v>
      </c>
      <c r="D1008" s="94">
        <v>0</v>
      </c>
      <c r="E1008" s="94">
        <f t="shared" si="14"/>
        <v>0</v>
      </c>
    </row>
    <row r="1009" spans="1:5">
      <c r="A1009" s="116">
        <v>2150206</v>
      </c>
      <c r="B1009" s="118" t="s">
        <v>750</v>
      </c>
      <c r="C1009" s="94">
        <v>0</v>
      </c>
      <c r="D1009" s="94">
        <v>0</v>
      </c>
      <c r="E1009" s="94">
        <f t="shared" si="14"/>
        <v>0</v>
      </c>
    </row>
    <row r="1010" spans="1:5">
      <c r="A1010" s="116">
        <v>2150207</v>
      </c>
      <c r="B1010" s="118" t="s">
        <v>751</v>
      </c>
      <c r="C1010" s="94">
        <v>0</v>
      </c>
      <c r="D1010" s="94">
        <v>0</v>
      </c>
      <c r="E1010" s="94">
        <f t="shared" si="14"/>
        <v>0</v>
      </c>
    </row>
    <row r="1011" spans="1:5">
      <c r="A1011" s="116">
        <v>2150208</v>
      </c>
      <c r="B1011" s="118" t="s">
        <v>752</v>
      </c>
      <c r="C1011" s="94">
        <v>0</v>
      </c>
      <c r="D1011" s="94">
        <v>0</v>
      </c>
      <c r="E1011" s="94">
        <f t="shared" si="14"/>
        <v>0</v>
      </c>
    </row>
    <row r="1012" spans="1:5">
      <c r="A1012" s="116">
        <v>2150209</v>
      </c>
      <c r="B1012" s="118" t="s">
        <v>753</v>
      </c>
      <c r="C1012" s="94">
        <v>0</v>
      </c>
      <c r="D1012" s="94">
        <v>0</v>
      </c>
      <c r="E1012" s="94">
        <f t="shared" si="14"/>
        <v>0</v>
      </c>
    </row>
    <row r="1013" spans="1:5">
      <c r="A1013" s="116">
        <v>2150210</v>
      </c>
      <c r="B1013" s="118" t="s">
        <v>754</v>
      </c>
      <c r="C1013" s="94">
        <v>0</v>
      </c>
      <c r="D1013" s="94">
        <v>0</v>
      </c>
      <c r="E1013" s="94">
        <f t="shared" si="14"/>
        <v>0</v>
      </c>
    </row>
    <row r="1014" spans="1:5">
      <c r="A1014" s="116">
        <v>2150212</v>
      </c>
      <c r="B1014" s="118" t="s">
        <v>755</v>
      </c>
      <c r="C1014" s="94">
        <v>0</v>
      </c>
      <c r="D1014" s="94">
        <v>0</v>
      </c>
      <c r="E1014" s="94">
        <f t="shared" si="14"/>
        <v>0</v>
      </c>
    </row>
    <row r="1015" spans="1:5">
      <c r="A1015" s="116">
        <v>2150213</v>
      </c>
      <c r="B1015" s="118" t="s">
        <v>756</v>
      </c>
      <c r="C1015" s="94">
        <v>0</v>
      </c>
      <c r="D1015" s="94">
        <v>0</v>
      </c>
      <c r="E1015" s="94">
        <f t="shared" si="14"/>
        <v>0</v>
      </c>
    </row>
    <row r="1016" spans="1:5">
      <c r="A1016" s="116">
        <v>2150214</v>
      </c>
      <c r="B1016" s="118" t="s">
        <v>757</v>
      </c>
      <c r="C1016" s="94">
        <v>0</v>
      </c>
      <c r="D1016" s="94">
        <v>0</v>
      </c>
      <c r="E1016" s="94">
        <f t="shared" si="14"/>
        <v>0</v>
      </c>
    </row>
    <row r="1017" spans="1:5">
      <c r="A1017" s="116">
        <v>2150215</v>
      </c>
      <c r="B1017" s="118" t="s">
        <v>758</v>
      </c>
      <c r="C1017" s="94">
        <v>0</v>
      </c>
      <c r="D1017" s="94">
        <v>0</v>
      </c>
      <c r="E1017" s="94">
        <f t="shared" si="14"/>
        <v>0</v>
      </c>
    </row>
    <row r="1018" spans="1:5">
      <c r="A1018" s="116">
        <v>2150299</v>
      </c>
      <c r="B1018" s="118" t="s">
        <v>759</v>
      </c>
      <c r="C1018" s="94">
        <v>0</v>
      </c>
      <c r="D1018" s="94">
        <v>0</v>
      </c>
      <c r="E1018" s="94">
        <f t="shared" si="14"/>
        <v>0</v>
      </c>
    </row>
    <row r="1019" spans="1:5">
      <c r="A1019" s="116">
        <v>21503</v>
      </c>
      <c r="B1019" s="118" t="s">
        <v>760</v>
      </c>
      <c r="C1019" s="94">
        <v>690</v>
      </c>
      <c r="D1019" s="94">
        <v>690</v>
      </c>
      <c r="E1019" s="94">
        <f t="shared" si="14"/>
        <v>0</v>
      </c>
    </row>
    <row r="1020" spans="1:5">
      <c r="A1020" s="116">
        <v>2150301</v>
      </c>
      <c r="B1020" s="118" t="s">
        <v>43</v>
      </c>
      <c r="C1020" s="94">
        <v>0</v>
      </c>
      <c r="D1020" s="94">
        <v>0</v>
      </c>
      <c r="E1020" s="94">
        <f t="shared" si="14"/>
        <v>0</v>
      </c>
    </row>
    <row r="1021" spans="1:5">
      <c r="A1021" s="116">
        <v>2150302</v>
      </c>
      <c r="B1021" s="118" t="s">
        <v>44</v>
      </c>
      <c r="C1021" s="94">
        <v>690</v>
      </c>
      <c r="D1021" s="94">
        <v>690</v>
      </c>
      <c r="E1021" s="94">
        <f t="shared" si="14"/>
        <v>0</v>
      </c>
    </row>
    <row r="1022" spans="1:5">
      <c r="A1022" s="116">
        <v>2150303</v>
      </c>
      <c r="B1022" s="118" t="s">
        <v>45</v>
      </c>
      <c r="C1022" s="94">
        <v>0</v>
      </c>
      <c r="D1022" s="94">
        <v>0</v>
      </c>
      <c r="E1022" s="94">
        <f t="shared" si="14"/>
        <v>0</v>
      </c>
    </row>
    <row r="1023" spans="1:5">
      <c r="A1023" s="116">
        <v>2150399</v>
      </c>
      <c r="B1023" s="118" t="s">
        <v>761</v>
      </c>
      <c r="C1023" s="94">
        <v>0</v>
      </c>
      <c r="D1023" s="94">
        <v>0</v>
      </c>
      <c r="E1023" s="94">
        <f t="shared" si="14"/>
        <v>0</v>
      </c>
    </row>
    <row r="1024" spans="1:5">
      <c r="A1024" s="116">
        <v>21505</v>
      </c>
      <c r="B1024" s="118" t="s">
        <v>762</v>
      </c>
      <c r="C1024" s="94">
        <v>70802.77</v>
      </c>
      <c r="D1024" s="94">
        <v>11079.4</v>
      </c>
      <c r="E1024" s="94">
        <f t="shared" si="14"/>
        <v>-59723.37</v>
      </c>
    </row>
    <row r="1025" spans="1:5">
      <c r="A1025" s="116">
        <v>2150501</v>
      </c>
      <c r="B1025" s="118" t="s">
        <v>43</v>
      </c>
      <c r="C1025" s="94">
        <v>2279.7399999999998</v>
      </c>
      <c r="D1025" s="94">
        <v>3054.16</v>
      </c>
      <c r="E1025" s="94">
        <f t="shared" si="14"/>
        <v>774.42000000000007</v>
      </c>
    </row>
    <row r="1026" spans="1:5">
      <c r="A1026" s="116">
        <v>2150502</v>
      </c>
      <c r="B1026" s="118" t="s">
        <v>44</v>
      </c>
      <c r="C1026" s="94">
        <v>582.5</v>
      </c>
      <c r="D1026" s="94">
        <v>739.79</v>
      </c>
      <c r="E1026" s="94">
        <f t="shared" si="14"/>
        <v>157.28999999999996</v>
      </c>
    </row>
    <row r="1027" spans="1:5">
      <c r="A1027" s="116">
        <v>2150503</v>
      </c>
      <c r="B1027" s="118" t="s">
        <v>45</v>
      </c>
      <c r="C1027" s="94">
        <v>18.13</v>
      </c>
      <c r="D1027" s="94">
        <v>0</v>
      </c>
      <c r="E1027" s="94">
        <f t="shared" si="14"/>
        <v>-18.13</v>
      </c>
    </row>
    <row r="1028" spans="1:5">
      <c r="A1028" s="116">
        <v>2150505</v>
      </c>
      <c r="B1028" s="118" t="s">
        <v>763</v>
      </c>
      <c r="C1028" s="94">
        <v>0</v>
      </c>
      <c r="D1028" s="94">
        <v>0</v>
      </c>
      <c r="E1028" s="94">
        <f t="shared" si="14"/>
        <v>0</v>
      </c>
    </row>
    <row r="1029" spans="1:5">
      <c r="A1029" s="116">
        <v>2150507</v>
      </c>
      <c r="B1029" s="118" t="s">
        <v>764</v>
      </c>
      <c r="C1029" s="94">
        <v>375.78</v>
      </c>
      <c r="D1029" s="94">
        <v>0</v>
      </c>
      <c r="E1029" s="94">
        <f t="shared" si="14"/>
        <v>-375.78</v>
      </c>
    </row>
    <row r="1030" spans="1:5">
      <c r="A1030" s="116">
        <v>2150508</v>
      </c>
      <c r="B1030" s="118" t="s">
        <v>765</v>
      </c>
      <c r="C1030" s="94">
        <v>0</v>
      </c>
      <c r="D1030" s="94">
        <v>0</v>
      </c>
      <c r="E1030" s="94">
        <f t="shared" si="14"/>
        <v>0</v>
      </c>
    </row>
    <row r="1031" spans="1:5">
      <c r="A1031" s="116">
        <v>2150516</v>
      </c>
      <c r="B1031" s="118" t="s">
        <v>766</v>
      </c>
      <c r="C1031" s="94">
        <v>8000</v>
      </c>
      <c r="D1031" s="94">
        <v>255</v>
      </c>
      <c r="E1031" s="94">
        <f t="shared" si="14"/>
        <v>-7745</v>
      </c>
    </row>
    <row r="1032" spans="1:5">
      <c r="A1032" s="116">
        <v>2150517</v>
      </c>
      <c r="B1032" s="118" t="s">
        <v>767</v>
      </c>
      <c r="C1032" s="94">
        <v>165</v>
      </c>
      <c r="D1032" s="94">
        <v>322</v>
      </c>
      <c r="E1032" s="94">
        <f t="shared" si="14"/>
        <v>157</v>
      </c>
    </row>
    <row r="1033" spans="1:5">
      <c r="A1033" s="116">
        <v>2150550</v>
      </c>
      <c r="B1033" s="118" t="s">
        <v>52</v>
      </c>
      <c r="C1033" s="94">
        <v>0</v>
      </c>
      <c r="D1033" s="94">
        <v>0</v>
      </c>
      <c r="E1033" s="94">
        <f t="shared" ref="E1033:E1096" si="15">D1033-C1033</f>
        <v>0</v>
      </c>
    </row>
    <row r="1034" spans="1:5">
      <c r="A1034" s="116">
        <v>2150599</v>
      </c>
      <c r="B1034" s="118" t="s">
        <v>768</v>
      </c>
      <c r="C1034" s="94">
        <v>59381.619999999995</v>
      </c>
      <c r="D1034" s="94">
        <v>6708.45</v>
      </c>
      <c r="E1034" s="94">
        <f t="shared" si="15"/>
        <v>-52673.17</v>
      </c>
    </row>
    <row r="1035" spans="1:5">
      <c r="A1035" s="116">
        <v>21507</v>
      </c>
      <c r="B1035" s="118" t="s">
        <v>769</v>
      </c>
      <c r="C1035" s="94">
        <v>2673.85</v>
      </c>
      <c r="D1035" s="94">
        <v>3629.0299999999997</v>
      </c>
      <c r="E1035" s="94">
        <f t="shared" si="15"/>
        <v>955.17999999999984</v>
      </c>
    </row>
    <row r="1036" spans="1:5">
      <c r="A1036" s="116">
        <v>2150701</v>
      </c>
      <c r="B1036" s="118" t="s">
        <v>43</v>
      </c>
      <c r="C1036" s="94">
        <v>2263.85</v>
      </c>
      <c r="D1036" s="94">
        <v>666.24</v>
      </c>
      <c r="E1036" s="94">
        <f t="shared" si="15"/>
        <v>-1597.61</v>
      </c>
    </row>
    <row r="1037" spans="1:5">
      <c r="A1037" s="116">
        <v>2150702</v>
      </c>
      <c r="B1037" s="118" t="s">
        <v>44</v>
      </c>
      <c r="C1037" s="94">
        <v>0</v>
      </c>
      <c r="D1037" s="94">
        <v>1583.58</v>
      </c>
      <c r="E1037" s="94">
        <f t="shared" si="15"/>
        <v>1583.58</v>
      </c>
    </row>
    <row r="1038" spans="1:5">
      <c r="A1038" s="116">
        <v>2150703</v>
      </c>
      <c r="B1038" s="118" t="s">
        <v>45</v>
      </c>
      <c r="C1038" s="94">
        <v>0</v>
      </c>
      <c r="D1038" s="94">
        <v>0</v>
      </c>
      <c r="E1038" s="94">
        <f t="shared" si="15"/>
        <v>0</v>
      </c>
    </row>
    <row r="1039" spans="1:5">
      <c r="A1039" s="116">
        <v>2150704</v>
      </c>
      <c r="B1039" s="118" t="s">
        <v>770</v>
      </c>
      <c r="C1039" s="94">
        <v>0</v>
      </c>
      <c r="D1039" s="94">
        <v>0</v>
      </c>
      <c r="E1039" s="94">
        <f t="shared" si="15"/>
        <v>0</v>
      </c>
    </row>
    <row r="1040" spans="1:5">
      <c r="A1040" s="116">
        <v>2150705</v>
      </c>
      <c r="B1040" s="118" t="s">
        <v>771</v>
      </c>
      <c r="C1040" s="94">
        <v>0</v>
      </c>
      <c r="D1040" s="94">
        <v>0</v>
      </c>
      <c r="E1040" s="94">
        <f t="shared" si="15"/>
        <v>0</v>
      </c>
    </row>
    <row r="1041" spans="1:5">
      <c r="A1041" s="116">
        <v>2150799</v>
      </c>
      <c r="B1041" s="118" t="s">
        <v>772</v>
      </c>
      <c r="C1041" s="94">
        <v>410</v>
      </c>
      <c r="D1041" s="94">
        <v>1379.2099999999998</v>
      </c>
      <c r="E1041" s="94">
        <f t="shared" si="15"/>
        <v>969.20999999999981</v>
      </c>
    </row>
    <row r="1042" spans="1:5">
      <c r="A1042" s="116">
        <v>21508</v>
      </c>
      <c r="B1042" s="118" t="s">
        <v>773</v>
      </c>
      <c r="C1042" s="94">
        <v>464091</v>
      </c>
      <c r="D1042" s="94">
        <v>333016.75</v>
      </c>
      <c r="E1042" s="94">
        <f t="shared" si="15"/>
        <v>-131074.25</v>
      </c>
    </row>
    <row r="1043" spans="1:5">
      <c r="A1043" s="116">
        <v>2150801</v>
      </c>
      <c r="B1043" s="118" t="s">
        <v>43</v>
      </c>
      <c r="C1043" s="94">
        <v>0</v>
      </c>
      <c r="D1043" s="94">
        <v>0</v>
      </c>
      <c r="E1043" s="94">
        <f t="shared" si="15"/>
        <v>0</v>
      </c>
    </row>
    <row r="1044" spans="1:5">
      <c r="A1044" s="116">
        <v>2150802</v>
      </c>
      <c r="B1044" s="118" t="s">
        <v>44</v>
      </c>
      <c r="C1044" s="94">
        <v>170</v>
      </c>
      <c r="D1044" s="94">
        <v>10000</v>
      </c>
      <c r="E1044" s="94">
        <f t="shared" si="15"/>
        <v>9830</v>
      </c>
    </row>
    <row r="1045" spans="1:5">
      <c r="A1045" s="116">
        <v>2150803</v>
      </c>
      <c r="B1045" s="118" t="s">
        <v>45</v>
      </c>
      <c r="C1045" s="94">
        <v>0</v>
      </c>
      <c r="D1045" s="94">
        <v>0</v>
      </c>
      <c r="E1045" s="94">
        <f t="shared" si="15"/>
        <v>0</v>
      </c>
    </row>
    <row r="1046" spans="1:5">
      <c r="A1046" s="116">
        <v>2150804</v>
      </c>
      <c r="B1046" s="118" t="s">
        <v>774</v>
      </c>
      <c r="C1046" s="94">
        <v>0</v>
      </c>
      <c r="D1046" s="94">
        <v>0</v>
      </c>
      <c r="E1046" s="94">
        <f t="shared" si="15"/>
        <v>0</v>
      </c>
    </row>
    <row r="1047" spans="1:5">
      <c r="A1047" s="116">
        <v>2150805</v>
      </c>
      <c r="B1047" s="118" t="s">
        <v>775</v>
      </c>
      <c r="C1047" s="94">
        <v>921</v>
      </c>
      <c r="D1047" s="94">
        <v>202760.9</v>
      </c>
      <c r="E1047" s="94">
        <f t="shared" si="15"/>
        <v>201839.9</v>
      </c>
    </row>
    <row r="1048" spans="1:5">
      <c r="A1048" s="116">
        <v>2150806</v>
      </c>
      <c r="B1048" s="118" t="s">
        <v>776</v>
      </c>
      <c r="C1048" s="94">
        <v>0</v>
      </c>
      <c r="D1048" s="94">
        <v>0</v>
      </c>
      <c r="E1048" s="94">
        <f t="shared" si="15"/>
        <v>0</v>
      </c>
    </row>
    <row r="1049" spans="1:5">
      <c r="A1049" s="116">
        <v>2150899</v>
      </c>
      <c r="B1049" s="118" t="s">
        <v>777</v>
      </c>
      <c r="C1049" s="94">
        <v>463000</v>
      </c>
      <c r="D1049" s="94">
        <v>120255.84999999999</v>
      </c>
      <c r="E1049" s="94">
        <f t="shared" si="15"/>
        <v>-342744.15</v>
      </c>
    </row>
    <row r="1050" spans="1:5">
      <c r="A1050" s="116">
        <v>21599</v>
      </c>
      <c r="B1050" s="118" t="s">
        <v>778</v>
      </c>
      <c r="C1050" s="94">
        <v>40</v>
      </c>
      <c r="D1050" s="94">
        <v>80540</v>
      </c>
      <c r="E1050" s="94">
        <f t="shared" si="15"/>
        <v>80500</v>
      </c>
    </row>
    <row r="1051" spans="1:5">
      <c r="A1051" s="116">
        <v>2159901</v>
      </c>
      <c r="B1051" s="118" t="s">
        <v>779</v>
      </c>
      <c r="C1051" s="94">
        <v>0</v>
      </c>
      <c r="D1051" s="94">
        <v>0</v>
      </c>
      <c r="E1051" s="94">
        <f t="shared" si="15"/>
        <v>0</v>
      </c>
    </row>
    <row r="1052" spans="1:5">
      <c r="A1052" s="116">
        <v>2159904</v>
      </c>
      <c r="B1052" s="118" t="s">
        <v>780</v>
      </c>
      <c r="C1052" s="94">
        <v>0</v>
      </c>
      <c r="D1052" s="94">
        <v>0</v>
      </c>
      <c r="E1052" s="94">
        <f t="shared" si="15"/>
        <v>0</v>
      </c>
    </row>
    <row r="1053" spans="1:5">
      <c r="A1053" s="116">
        <v>2159905</v>
      </c>
      <c r="B1053" s="118" t="s">
        <v>781</v>
      </c>
      <c r="C1053" s="94">
        <v>0</v>
      </c>
      <c r="D1053" s="94">
        <v>0</v>
      </c>
      <c r="E1053" s="94">
        <f t="shared" si="15"/>
        <v>0</v>
      </c>
    </row>
    <row r="1054" spans="1:5">
      <c r="A1054" s="116">
        <v>2159906</v>
      </c>
      <c r="B1054" s="118" t="s">
        <v>782</v>
      </c>
      <c r="C1054" s="94">
        <v>0</v>
      </c>
      <c r="D1054" s="94">
        <v>0</v>
      </c>
      <c r="E1054" s="94">
        <f t="shared" si="15"/>
        <v>0</v>
      </c>
    </row>
    <row r="1055" spans="1:5">
      <c r="A1055" s="116">
        <v>2159999</v>
      </c>
      <c r="B1055" s="118" t="s">
        <v>783</v>
      </c>
      <c r="C1055" s="94">
        <v>40</v>
      </c>
      <c r="D1055" s="94">
        <v>80540</v>
      </c>
      <c r="E1055" s="94">
        <f t="shared" si="15"/>
        <v>80500</v>
      </c>
    </row>
    <row r="1056" spans="1:5">
      <c r="A1056" s="116">
        <v>216</v>
      </c>
      <c r="B1056" s="118" t="s">
        <v>1395</v>
      </c>
      <c r="C1056" s="94">
        <v>2723.29</v>
      </c>
      <c r="D1056" s="94">
        <v>15033.73</v>
      </c>
      <c r="E1056" s="94">
        <f t="shared" si="15"/>
        <v>12310.439999999999</v>
      </c>
    </row>
    <row r="1057" spans="1:5">
      <c r="A1057" s="116">
        <v>21602</v>
      </c>
      <c r="B1057" s="118" t="s">
        <v>784</v>
      </c>
      <c r="C1057" s="94">
        <v>696.68000000000006</v>
      </c>
      <c r="D1057" s="94">
        <v>3323.5</v>
      </c>
      <c r="E1057" s="94">
        <f t="shared" si="15"/>
        <v>2626.8199999999997</v>
      </c>
    </row>
    <row r="1058" spans="1:5">
      <c r="A1058" s="116">
        <v>2160201</v>
      </c>
      <c r="B1058" s="118" t="s">
        <v>43</v>
      </c>
      <c r="C1058" s="94">
        <v>375.68</v>
      </c>
      <c r="D1058" s="94">
        <v>88.19</v>
      </c>
      <c r="E1058" s="94">
        <f t="shared" si="15"/>
        <v>-287.49</v>
      </c>
    </row>
    <row r="1059" spans="1:5">
      <c r="A1059" s="116">
        <v>2160202</v>
      </c>
      <c r="B1059" s="118" t="s">
        <v>44</v>
      </c>
      <c r="C1059" s="94">
        <v>321</v>
      </c>
      <c r="D1059" s="94">
        <v>0</v>
      </c>
      <c r="E1059" s="94">
        <f t="shared" si="15"/>
        <v>-321</v>
      </c>
    </row>
    <row r="1060" spans="1:5">
      <c r="A1060" s="116">
        <v>2160203</v>
      </c>
      <c r="B1060" s="118" t="s">
        <v>45</v>
      </c>
      <c r="C1060" s="94">
        <v>0</v>
      </c>
      <c r="D1060" s="94">
        <v>0</v>
      </c>
      <c r="E1060" s="94">
        <f t="shared" si="15"/>
        <v>0</v>
      </c>
    </row>
    <row r="1061" spans="1:5">
      <c r="A1061" s="116">
        <v>2160216</v>
      </c>
      <c r="B1061" s="118" t="s">
        <v>785</v>
      </c>
      <c r="C1061" s="94">
        <v>0</v>
      </c>
      <c r="D1061" s="94">
        <v>0</v>
      </c>
      <c r="E1061" s="94">
        <f t="shared" si="15"/>
        <v>0</v>
      </c>
    </row>
    <row r="1062" spans="1:5">
      <c r="A1062" s="116">
        <v>2160217</v>
      </c>
      <c r="B1062" s="118" t="s">
        <v>786</v>
      </c>
      <c r="C1062" s="94">
        <v>0</v>
      </c>
      <c r="D1062" s="94">
        <v>0</v>
      </c>
      <c r="E1062" s="94">
        <f t="shared" si="15"/>
        <v>0</v>
      </c>
    </row>
    <row r="1063" spans="1:5">
      <c r="A1063" s="116">
        <v>2160218</v>
      </c>
      <c r="B1063" s="118" t="s">
        <v>787</v>
      </c>
      <c r="C1063" s="94">
        <v>0</v>
      </c>
      <c r="D1063" s="94">
        <v>0</v>
      </c>
      <c r="E1063" s="94">
        <f t="shared" si="15"/>
        <v>0</v>
      </c>
    </row>
    <row r="1064" spans="1:5">
      <c r="A1064" s="116">
        <v>2160219</v>
      </c>
      <c r="B1064" s="118" t="s">
        <v>788</v>
      </c>
      <c r="C1064" s="94">
        <v>0</v>
      </c>
      <c r="D1064" s="94">
        <v>0</v>
      </c>
      <c r="E1064" s="94">
        <f t="shared" si="15"/>
        <v>0</v>
      </c>
    </row>
    <row r="1065" spans="1:5">
      <c r="A1065" s="116">
        <v>2160250</v>
      </c>
      <c r="B1065" s="118" t="s">
        <v>52</v>
      </c>
      <c r="C1065" s="94">
        <v>0</v>
      </c>
      <c r="D1065" s="94">
        <v>0</v>
      </c>
      <c r="E1065" s="94">
        <f t="shared" si="15"/>
        <v>0</v>
      </c>
    </row>
    <row r="1066" spans="1:5">
      <c r="A1066" s="116">
        <v>2160299</v>
      </c>
      <c r="B1066" s="118" t="s">
        <v>789</v>
      </c>
      <c r="C1066" s="94">
        <v>0</v>
      </c>
      <c r="D1066" s="94">
        <v>3235.31</v>
      </c>
      <c r="E1066" s="94">
        <f t="shared" si="15"/>
        <v>3235.31</v>
      </c>
    </row>
    <row r="1067" spans="1:5">
      <c r="A1067" s="116">
        <v>21606</v>
      </c>
      <c r="B1067" s="118" t="s">
        <v>790</v>
      </c>
      <c r="C1067" s="94">
        <v>0</v>
      </c>
      <c r="D1067" s="94">
        <v>0</v>
      </c>
      <c r="E1067" s="94">
        <f t="shared" si="15"/>
        <v>0</v>
      </c>
    </row>
    <row r="1068" spans="1:5">
      <c r="A1068" s="116">
        <v>2160601</v>
      </c>
      <c r="B1068" s="118" t="s">
        <v>43</v>
      </c>
      <c r="C1068" s="94">
        <v>0</v>
      </c>
      <c r="D1068" s="94">
        <v>0</v>
      </c>
      <c r="E1068" s="94">
        <f t="shared" si="15"/>
        <v>0</v>
      </c>
    </row>
    <row r="1069" spans="1:5">
      <c r="A1069" s="116">
        <v>2160602</v>
      </c>
      <c r="B1069" s="118" t="s">
        <v>44</v>
      </c>
      <c r="C1069" s="94">
        <v>0</v>
      </c>
      <c r="D1069" s="94">
        <v>0</v>
      </c>
      <c r="E1069" s="94">
        <f t="shared" si="15"/>
        <v>0</v>
      </c>
    </row>
    <row r="1070" spans="1:5">
      <c r="A1070" s="116">
        <v>2160603</v>
      </c>
      <c r="B1070" s="118" t="s">
        <v>45</v>
      </c>
      <c r="C1070" s="94">
        <v>0</v>
      </c>
      <c r="D1070" s="94">
        <v>0</v>
      </c>
      <c r="E1070" s="94">
        <f t="shared" si="15"/>
        <v>0</v>
      </c>
    </row>
    <row r="1071" spans="1:5">
      <c r="A1071" s="116">
        <v>2160607</v>
      </c>
      <c r="B1071" s="118" t="s">
        <v>791</v>
      </c>
      <c r="C1071" s="94">
        <v>0</v>
      </c>
      <c r="D1071" s="94">
        <v>0</v>
      </c>
      <c r="E1071" s="94">
        <f t="shared" si="15"/>
        <v>0</v>
      </c>
    </row>
    <row r="1072" spans="1:5">
      <c r="A1072" s="116">
        <v>2160699</v>
      </c>
      <c r="B1072" s="118" t="s">
        <v>792</v>
      </c>
      <c r="C1072" s="94">
        <v>0</v>
      </c>
      <c r="D1072" s="94">
        <v>0</v>
      </c>
      <c r="E1072" s="94">
        <f t="shared" si="15"/>
        <v>0</v>
      </c>
    </row>
    <row r="1073" spans="1:5">
      <c r="A1073" s="116">
        <v>21699</v>
      </c>
      <c r="B1073" s="118" t="s">
        <v>793</v>
      </c>
      <c r="C1073" s="94">
        <v>2026.61</v>
      </c>
      <c r="D1073" s="94">
        <v>11710.23</v>
      </c>
      <c r="E1073" s="94">
        <f t="shared" si="15"/>
        <v>9683.619999999999</v>
      </c>
    </row>
    <row r="1074" spans="1:5">
      <c r="A1074" s="116">
        <v>2169901</v>
      </c>
      <c r="B1074" s="118" t="s">
        <v>794</v>
      </c>
      <c r="C1074" s="94">
        <v>0</v>
      </c>
      <c r="D1074" s="94">
        <v>7714.29</v>
      </c>
      <c r="E1074" s="94">
        <f t="shared" si="15"/>
        <v>7714.29</v>
      </c>
    </row>
    <row r="1075" spans="1:5">
      <c r="A1075" s="116">
        <v>2169999</v>
      </c>
      <c r="B1075" s="118" t="s">
        <v>795</v>
      </c>
      <c r="C1075" s="94">
        <v>2026.61</v>
      </c>
      <c r="D1075" s="94">
        <v>3995.94</v>
      </c>
      <c r="E1075" s="94">
        <f t="shared" si="15"/>
        <v>1969.3300000000002</v>
      </c>
    </row>
    <row r="1076" spans="1:5">
      <c r="A1076" s="116">
        <v>217</v>
      </c>
      <c r="B1076" s="118" t="s">
        <v>1396</v>
      </c>
      <c r="C1076" s="94">
        <v>0</v>
      </c>
      <c r="D1076" s="94">
        <v>0</v>
      </c>
      <c r="E1076" s="94">
        <f t="shared" si="15"/>
        <v>0</v>
      </c>
    </row>
    <row r="1077" spans="1:5">
      <c r="A1077" s="116">
        <v>21701</v>
      </c>
      <c r="B1077" s="118" t="s">
        <v>796</v>
      </c>
      <c r="C1077" s="94">
        <v>0</v>
      </c>
      <c r="D1077" s="94">
        <v>0</v>
      </c>
      <c r="E1077" s="94">
        <f t="shared" si="15"/>
        <v>0</v>
      </c>
    </row>
    <row r="1078" spans="1:5">
      <c r="A1078" s="116">
        <v>2170101</v>
      </c>
      <c r="B1078" s="118" t="s">
        <v>43</v>
      </c>
      <c r="C1078" s="94">
        <v>0</v>
      </c>
      <c r="D1078" s="94">
        <v>0</v>
      </c>
      <c r="E1078" s="94">
        <f t="shared" si="15"/>
        <v>0</v>
      </c>
    </row>
    <row r="1079" spans="1:5">
      <c r="A1079" s="116">
        <v>2170102</v>
      </c>
      <c r="B1079" s="118" t="s">
        <v>44</v>
      </c>
      <c r="C1079" s="94">
        <v>0</v>
      </c>
      <c r="D1079" s="94">
        <v>0</v>
      </c>
      <c r="E1079" s="94">
        <f t="shared" si="15"/>
        <v>0</v>
      </c>
    </row>
    <row r="1080" spans="1:5">
      <c r="A1080" s="116">
        <v>2170103</v>
      </c>
      <c r="B1080" s="118" t="s">
        <v>45</v>
      </c>
      <c r="C1080" s="94">
        <v>0</v>
      </c>
      <c r="D1080" s="94">
        <v>0</v>
      </c>
      <c r="E1080" s="94">
        <f t="shared" si="15"/>
        <v>0</v>
      </c>
    </row>
    <row r="1081" spans="1:5">
      <c r="A1081" s="116">
        <v>2170104</v>
      </c>
      <c r="B1081" s="118" t="s">
        <v>797</v>
      </c>
      <c r="C1081" s="94">
        <v>0</v>
      </c>
      <c r="D1081" s="94">
        <v>0</v>
      </c>
      <c r="E1081" s="94">
        <f t="shared" si="15"/>
        <v>0</v>
      </c>
    </row>
    <row r="1082" spans="1:5">
      <c r="A1082" s="116">
        <v>2170150</v>
      </c>
      <c r="B1082" s="118" t="s">
        <v>52</v>
      </c>
      <c r="C1082" s="94">
        <v>0</v>
      </c>
      <c r="D1082" s="94">
        <v>0</v>
      </c>
      <c r="E1082" s="94">
        <f t="shared" si="15"/>
        <v>0</v>
      </c>
    </row>
    <row r="1083" spans="1:5">
      <c r="A1083" s="116">
        <v>2170199</v>
      </c>
      <c r="B1083" s="118" t="s">
        <v>798</v>
      </c>
      <c r="C1083" s="94">
        <v>0</v>
      </c>
      <c r="D1083" s="94">
        <v>0</v>
      </c>
      <c r="E1083" s="94">
        <f t="shared" si="15"/>
        <v>0</v>
      </c>
    </row>
    <row r="1084" spans="1:5">
      <c r="A1084" s="116">
        <v>21702</v>
      </c>
      <c r="B1084" s="118" t="s">
        <v>799</v>
      </c>
      <c r="C1084" s="94">
        <v>0</v>
      </c>
      <c r="D1084" s="94">
        <v>0</v>
      </c>
      <c r="E1084" s="94">
        <f t="shared" si="15"/>
        <v>0</v>
      </c>
    </row>
    <row r="1085" spans="1:5">
      <c r="A1085" s="116">
        <v>2170201</v>
      </c>
      <c r="B1085" s="118" t="s">
        <v>800</v>
      </c>
      <c r="C1085" s="94">
        <v>0</v>
      </c>
      <c r="D1085" s="94">
        <v>0</v>
      </c>
      <c r="E1085" s="94">
        <f t="shared" si="15"/>
        <v>0</v>
      </c>
    </row>
    <row r="1086" spans="1:5">
      <c r="A1086" s="116">
        <v>2170202</v>
      </c>
      <c r="B1086" s="118" t="s">
        <v>801</v>
      </c>
      <c r="C1086" s="94">
        <v>0</v>
      </c>
      <c r="D1086" s="94">
        <v>0</v>
      </c>
      <c r="E1086" s="94">
        <f t="shared" si="15"/>
        <v>0</v>
      </c>
    </row>
    <row r="1087" spans="1:5">
      <c r="A1087" s="116">
        <v>2170203</v>
      </c>
      <c r="B1087" s="118" t="s">
        <v>802</v>
      </c>
      <c r="C1087" s="94">
        <v>0</v>
      </c>
      <c r="D1087" s="94">
        <v>0</v>
      </c>
      <c r="E1087" s="94">
        <f t="shared" si="15"/>
        <v>0</v>
      </c>
    </row>
    <row r="1088" spans="1:5">
      <c r="A1088" s="116">
        <v>2170204</v>
      </c>
      <c r="B1088" s="118" t="s">
        <v>803</v>
      </c>
      <c r="C1088" s="94">
        <v>0</v>
      </c>
      <c r="D1088" s="94">
        <v>0</v>
      </c>
      <c r="E1088" s="94">
        <f t="shared" si="15"/>
        <v>0</v>
      </c>
    </row>
    <row r="1089" spans="1:5">
      <c r="A1089" s="116">
        <v>2170205</v>
      </c>
      <c r="B1089" s="118" t="s">
        <v>804</v>
      </c>
      <c r="C1089" s="94">
        <v>0</v>
      </c>
      <c r="D1089" s="94">
        <v>0</v>
      </c>
      <c r="E1089" s="94">
        <f t="shared" si="15"/>
        <v>0</v>
      </c>
    </row>
    <row r="1090" spans="1:5">
      <c r="A1090" s="116">
        <v>2170206</v>
      </c>
      <c r="B1090" s="118" t="s">
        <v>805</v>
      </c>
      <c r="C1090" s="94">
        <v>0</v>
      </c>
      <c r="D1090" s="94">
        <v>0</v>
      </c>
      <c r="E1090" s="94">
        <f t="shared" si="15"/>
        <v>0</v>
      </c>
    </row>
    <row r="1091" spans="1:5">
      <c r="A1091" s="116">
        <v>2170207</v>
      </c>
      <c r="B1091" s="118" t="s">
        <v>806</v>
      </c>
      <c r="C1091" s="94">
        <v>0</v>
      </c>
      <c r="D1091" s="94">
        <v>0</v>
      </c>
      <c r="E1091" s="94">
        <f t="shared" si="15"/>
        <v>0</v>
      </c>
    </row>
    <row r="1092" spans="1:5">
      <c r="A1092" s="116">
        <v>2170208</v>
      </c>
      <c r="B1092" s="118" t="s">
        <v>807</v>
      </c>
      <c r="C1092" s="94">
        <v>0</v>
      </c>
      <c r="D1092" s="94">
        <v>0</v>
      </c>
      <c r="E1092" s="94">
        <f t="shared" si="15"/>
        <v>0</v>
      </c>
    </row>
    <row r="1093" spans="1:5">
      <c r="A1093" s="116">
        <v>2170299</v>
      </c>
      <c r="B1093" s="118" t="s">
        <v>808</v>
      </c>
      <c r="C1093" s="94">
        <v>0</v>
      </c>
      <c r="D1093" s="94">
        <v>0</v>
      </c>
      <c r="E1093" s="94">
        <f t="shared" si="15"/>
        <v>0</v>
      </c>
    </row>
    <row r="1094" spans="1:5">
      <c r="A1094" s="116">
        <v>21703</v>
      </c>
      <c r="B1094" s="118" t="s">
        <v>809</v>
      </c>
      <c r="C1094" s="94">
        <v>0</v>
      </c>
      <c r="D1094" s="94">
        <v>0</v>
      </c>
      <c r="E1094" s="94">
        <f t="shared" si="15"/>
        <v>0</v>
      </c>
    </row>
    <row r="1095" spans="1:5">
      <c r="A1095" s="116">
        <v>2170301</v>
      </c>
      <c r="B1095" s="118" t="s">
        <v>810</v>
      </c>
      <c r="C1095" s="94">
        <v>0</v>
      </c>
      <c r="D1095" s="94">
        <v>0</v>
      </c>
      <c r="E1095" s="94">
        <f t="shared" si="15"/>
        <v>0</v>
      </c>
    </row>
    <row r="1096" spans="1:5">
      <c r="A1096" s="116">
        <v>2170302</v>
      </c>
      <c r="B1096" s="119" t="s">
        <v>811</v>
      </c>
      <c r="C1096" s="94">
        <v>0</v>
      </c>
      <c r="D1096" s="94">
        <v>0</v>
      </c>
      <c r="E1096" s="94">
        <f t="shared" si="15"/>
        <v>0</v>
      </c>
    </row>
    <row r="1097" spans="1:5">
      <c r="A1097" s="116">
        <v>2170303</v>
      </c>
      <c r="B1097" s="118" t="s">
        <v>812</v>
      </c>
      <c r="C1097" s="94">
        <v>0</v>
      </c>
      <c r="D1097" s="94">
        <v>0</v>
      </c>
      <c r="E1097" s="94">
        <f t="shared" ref="E1097:E1160" si="16">D1097-C1097</f>
        <v>0</v>
      </c>
    </row>
    <row r="1098" spans="1:5">
      <c r="A1098" s="116">
        <v>2170304</v>
      </c>
      <c r="B1098" s="118" t="s">
        <v>813</v>
      </c>
      <c r="C1098" s="94">
        <v>0</v>
      </c>
      <c r="D1098" s="94">
        <v>0</v>
      </c>
      <c r="E1098" s="94">
        <f t="shared" si="16"/>
        <v>0</v>
      </c>
    </row>
    <row r="1099" spans="1:5">
      <c r="A1099" s="116">
        <v>2170399</v>
      </c>
      <c r="B1099" s="118" t="s">
        <v>814</v>
      </c>
      <c r="C1099" s="94">
        <v>0</v>
      </c>
      <c r="D1099" s="94">
        <v>0</v>
      </c>
      <c r="E1099" s="94">
        <f t="shared" si="16"/>
        <v>0</v>
      </c>
    </row>
    <row r="1100" spans="1:5">
      <c r="A1100" s="116">
        <v>21704</v>
      </c>
      <c r="B1100" s="118" t="s">
        <v>815</v>
      </c>
      <c r="C1100" s="94">
        <v>0</v>
      </c>
      <c r="D1100" s="94">
        <v>0</v>
      </c>
      <c r="E1100" s="94">
        <f t="shared" si="16"/>
        <v>0</v>
      </c>
    </row>
    <row r="1101" spans="1:5">
      <c r="A1101" s="116">
        <v>2170401</v>
      </c>
      <c r="B1101" s="118" t="s">
        <v>816</v>
      </c>
      <c r="C1101" s="94">
        <v>0</v>
      </c>
      <c r="D1101" s="94">
        <v>0</v>
      </c>
      <c r="E1101" s="94">
        <f t="shared" si="16"/>
        <v>0</v>
      </c>
    </row>
    <row r="1102" spans="1:5">
      <c r="A1102" s="116">
        <v>2170499</v>
      </c>
      <c r="B1102" s="118" t="s">
        <v>817</v>
      </c>
      <c r="C1102" s="94">
        <v>0</v>
      </c>
      <c r="D1102" s="94">
        <v>0</v>
      </c>
      <c r="E1102" s="94">
        <f t="shared" si="16"/>
        <v>0</v>
      </c>
    </row>
    <row r="1103" spans="1:5">
      <c r="A1103" s="116">
        <v>21799</v>
      </c>
      <c r="B1103" s="118" t="s">
        <v>818</v>
      </c>
      <c r="C1103" s="94">
        <v>0</v>
      </c>
      <c r="D1103" s="94">
        <v>0</v>
      </c>
      <c r="E1103" s="94">
        <f t="shared" si="16"/>
        <v>0</v>
      </c>
    </row>
    <row r="1104" spans="1:5">
      <c r="A1104" s="116">
        <v>2179902</v>
      </c>
      <c r="B1104" s="118" t="s">
        <v>819</v>
      </c>
      <c r="C1104" s="94">
        <v>0</v>
      </c>
      <c r="D1104" s="94">
        <v>0</v>
      </c>
      <c r="E1104" s="94">
        <f t="shared" si="16"/>
        <v>0</v>
      </c>
    </row>
    <row r="1105" spans="1:5">
      <c r="A1105" s="116">
        <v>2179999</v>
      </c>
      <c r="B1105" s="118" t="s">
        <v>820</v>
      </c>
      <c r="C1105" s="94">
        <v>0</v>
      </c>
      <c r="D1105" s="94">
        <v>0</v>
      </c>
      <c r="E1105" s="94">
        <f t="shared" si="16"/>
        <v>0</v>
      </c>
    </row>
    <row r="1106" spans="1:5">
      <c r="A1106" s="116">
        <v>219</v>
      </c>
      <c r="B1106" s="118" t="s">
        <v>1397</v>
      </c>
      <c r="C1106" s="94">
        <v>0</v>
      </c>
      <c r="D1106" s="94">
        <v>0</v>
      </c>
      <c r="E1106" s="94">
        <f t="shared" si="16"/>
        <v>0</v>
      </c>
    </row>
    <row r="1107" spans="1:5">
      <c r="A1107" s="116">
        <v>21901</v>
      </c>
      <c r="B1107" s="118" t="s">
        <v>821</v>
      </c>
      <c r="C1107" s="94">
        <v>0</v>
      </c>
      <c r="D1107" s="94"/>
      <c r="E1107" s="94">
        <f t="shared" si="16"/>
        <v>0</v>
      </c>
    </row>
    <row r="1108" spans="1:5">
      <c r="A1108" s="116">
        <v>21902</v>
      </c>
      <c r="B1108" s="118" t="s">
        <v>822</v>
      </c>
      <c r="C1108" s="94">
        <v>0</v>
      </c>
      <c r="D1108" s="94"/>
      <c r="E1108" s="94">
        <f t="shared" si="16"/>
        <v>0</v>
      </c>
    </row>
    <row r="1109" spans="1:5">
      <c r="A1109" s="116">
        <v>21903</v>
      </c>
      <c r="B1109" s="118" t="s">
        <v>823</v>
      </c>
      <c r="C1109" s="94">
        <v>0</v>
      </c>
      <c r="D1109" s="94"/>
      <c r="E1109" s="94">
        <f t="shared" si="16"/>
        <v>0</v>
      </c>
    </row>
    <row r="1110" spans="1:5">
      <c r="A1110" s="116">
        <v>21904</v>
      </c>
      <c r="B1110" s="118" t="s">
        <v>824</v>
      </c>
      <c r="C1110" s="94">
        <v>0</v>
      </c>
      <c r="D1110" s="94"/>
      <c r="E1110" s="94">
        <f t="shared" si="16"/>
        <v>0</v>
      </c>
    </row>
    <row r="1111" spans="1:5">
      <c r="A1111" s="116">
        <v>21905</v>
      </c>
      <c r="B1111" s="118" t="s">
        <v>825</v>
      </c>
      <c r="C1111" s="94">
        <v>0</v>
      </c>
      <c r="D1111" s="94"/>
      <c r="E1111" s="94">
        <f t="shared" si="16"/>
        <v>0</v>
      </c>
    </row>
    <row r="1112" spans="1:5">
      <c r="A1112" s="116">
        <v>21906</v>
      </c>
      <c r="B1112" s="118" t="s">
        <v>613</v>
      </c>
      <c r="C1112" s="94">
        <v>0</v>
      </c>
      <c r="D1112" s="94"/>
      <c r="E1112" s="94">
        <f t="shared" si="16"/>
        <v>0</v>
      </c>
    </row>
    <row r="1113" spans="1:5">
      <c r="A1113" s="116">
        <v>21907</v>
      </c>
      <c r="B1113" s="118" t="s">
        <v>826</v>
      </c>
      <c r="C1113" s="94">
        <v>0</v>
      </c>
      <c r="D1113" s="94"/>
      <c r="E1113" s="94">
        <f t="shared" si="16"/>
        <v>0</v>
      </c>
    </row>
    <row r="1114" spans="1:5">
      <c r="A1114" s="116">
        <v>21908</v>
      </c>
      <c r="B1114" s="118" t="s">
        <v>827</v>
      </c>
      <c r="C1114" s="94">
        <v>0</v>
      </c>
      <c r="D1114" s="94"/>
      <c r="E1114" s="94">
        <f t="shared" si="16"/>
        <v>0</v>
      </c>
    </row>
    <row r="1115" spans="1:5">
      <c r="A1115" s="116">
        <v>21999</v>
      </c>
      <c r="B1115" s="118" t="s">
        <v>828</v>
      </c>
      <c r="C1115" s="94">
        <v>0</v>
      </c>
      <c r="D1115" s="94"/>
      <c r="E1115" s="94">
        <f t="shared" si="16"/>
        <v>0</v>
      </c>
    </row>
    <row r="1116" spans="1:5">
      <c r="A1116" s="116">
        <v>220</v>
      </c>
      <c r="B1116" s="118" t="s">
        <v>1398</v>
      </c>
      <c r="C1116" s="94">
        <v>46862.009999999995</v>
      </c>
      <c r="D1116" s="94">
        <v>55930.63</v>
      </c>
      <c r="E1116" s="94">
        <f t="shared" si="16"/>
        <v>9068.6200000000026</v>
      </c>
    </row>
    <row r="1117" spans="1:5">
      <c r="A1117" s="116">
        <v>22001</v>
      </c>
      <c r="B1117" s="118" t="s">
        <v>829</v>
      </c>
      <c r="C1117" s="94">
        <v>38117.879999999997</v>
      </c>
      <c r="D1117" s="94">
        <v>55022.67</v>
      </c>
      <c r="E1117" s="94">
        <f t="shared" si="16"/>
        <v>16904.79</v>
      </c>
    </row>
    <row r="1118" spans="1:5">
      <c r="A1118" s="116">
        <v>2200101</v>
      </c>
      <c r="B1118" s="118" t="s">
        <v>43</v>
      </c>
      <c r="C1118" s="94">
        <v>5097.37</v>
      </c>
      <c r="D1118" s="94">
        <v>6040.1299999999992</v>
      </c>
      <c r="E1118" s="94">
        <f t="shared" si="16"/>
        <v>942.75999999999931</v>
      </c>
    </row>
    <row r="1119" spans="1:5">
      <c r="A1119" s="116">
        <v>2200102</v>
      </c>
      <c r="B1119" s="118" t="s">
        <v>44</v>
      </c>
      <c r="C1119" s="94">
        <v>3244.42</v>
      </c>
      <c r="D1119" s="94">
        <v>2052.7199999999998</v>
      </c>
      <c r="E1119" s="94">
        <f t="shared" si="16"/>
        <v>-1191.7000000000003</v>
      </c>
    </row>
    <row r="1120" spans="1:5">
      <c r="A1120" s="116">
        <v>2200103</v>
      </c>
      <c r="B1120" s="118" t="s">
        <v>45</v>
      </c>
      <c r="C1120" s="94">
        <v>243.27</v>
      </c>
      <c r="D1120" s="94">
        <v>246.47</v>
      </c>
      <c r="E1120" s="94">
        <f t="shared" si="16"/>
        <v>3.1999999999999886</v>
      </c>
    </row>
    <row r="1121" spans="1:5">
      <c r="A1121" s="116">
        <v>2200104</v>
      </c>
      <c r="B1121" s="118" t="s">
        <v>830</v>
      </c>
      <c r="C1121" s="94">
        <v>7585.13</v>
      </c>
      <c r="D1121" s="94">
        <v>9564.32</v>
      </c>
      <c r="E1121" s="94">
        <f t="shared" si="16"/>
        <v>1979.1899999999996</v>
      </c>
    </row>
    <row r="1122" spans="1:5">
      <c r="A1122" s="116">
        <v>2200106</v>
      </c>
      <c r="B1122" s="118" t="s">
        <v>831</v>
      </c>
      <c r="C1122" s="94">
        <v>248.57999999999998</v>
      </c>
      <c r="D1122" s="94">
        <v>1380.12</v>
      </c>
      <c r="E1122" s="94">
        <f t="shared" si="16"/>
        <v>1131.54</v>
      </c>
    </row>
    <row r="1123" spans="1:5">
      <c r="A1123" s="116">
        <v>2200107</v>
      </c>
      <c r="B1123" s="118" t="s">
        <v>832</v>
      </c>
      <c r="C1123" s="94">
        <v>0</v>
      </c>
      <c r="D1123" s="94">
        <v>0</v>
      </c>
      <c r="E1123" s="94">
        <f t="shared" si="16"/>
        <v>0</v>
      </c>
    </row>
    <row r="1124" spans="1:5">
      <c r="A1124" s="116">
        <v>2200108</v>
      </c>
      <c r="B1124" s="118" t="s">
        <v>833</v>
      </c>
      <c r="C1124" s="94">
        <v>1049.1300000000001</v>
      </c>
      <c r="D1124" s="94">
        <v>6015.05</v>
      </c>
      <c r="E1124" s="94">
        <f t="shared" si="16"/>
        <v>4965.92</v>
      </c>
    </row>
    <row r="1125" spans="1:5">
      <c r="A1125" s="116">
        <v>2200109</v>
      </c>
      <c r="B1125" s="118" t="s">
        <v>834</v>
      </c>
      <c r="C1125" s="94">
        <v>299.94</v>
      </c>
      <c r="D1125" s="94">
        <v>966.71</v>
      </c>
      <c r="E1125" s="94">
        <f t="shared" si="16"/>
        <v>666.77</v>
      </c>
    </row>
    <row r="1126" spans="1:5">
      <c r="A1126" s="116">
        <v>2200112</v>
      </c>
      <c r="B1126" s="118" t="s">
        <v>835</v>
      </c>
      <c r="C1126" s="94">
        <v>105.3</v>
      </c>
      <c r="D1126" s="94">
        <v>0</v>
      </c>
      <c r="E1126" s="94">
        <f t="shared" si="16"/>
        <v>-105.3</v>
      </c>
    </row>
    <row r="1127" spans="1:5">
      <c r="A1127" s="116">
        <v>2200113</v>
      </c>
      <c r="B1127" s="118" t="s">
        <v>836</v>
      </c>
      <c r="C1127" s="94">
        <v>897.29</v>
      </c>
      <c r="D1127" s="94">
        <v>1253.3899999999999</v>
      </c>
      <c r="E1127" s="94">
        <f t="shared" si="16"/>
        <v>356.09999999999991</v>
      </c>
    </row>
    <row r="1128" spans="1:5">
      <c r="A1128" s="116">
        <v>2200114</v>
      </c>
      <c r="B1128" s="118" t="s">
        <v>837</v>
      </c>
      <c r="C1128" s="94">
        <v>120</v>
      </c>
      <c r="D1128" s="94">
        <v>343.92</v>
      </c>
      <c r="E1128" s="94">
        <f t="shared" si="16"/>
        <v>223.92000000000002</v>
      </c>
    </row>
    <row r="1129" spans="1:5">
      <c r="A1129" s="116">
        <v>2200115</v>
      </c>
      <c r="B1129" s="118" t="s">
        <v>838</v>
      </c>
      <c r="C1129" s="94">
        <v>0</v>
      </c>
      <c r="D1129" s="94">
        <v>0</v>
      </c>
      <c r="E1129" s="94">
        <f t="shared" si="16"/>
        <v>0</v>
      </c>
    </row>
    <row r="1130" spans="1:5">
      <c r="A1130" s="116">
        <v>2200116</v>
      </c>
      <c r="B1130" s="118" t="s">
        <v>839</v>
      </c>
      <c r="C1130" s="94">
        <v>0</v>
      </c>
      <c r="D1130" s="94">
        <v>0</v>
      </c>
      <c r="E1130" s="94">
        <f t="shared" si="16"/>
        <v>0</v>
      </c>
    </row>
    <row r="1131" spans="1:5">
      <c r="A1131" s="116">
        <v>2200119</v>
      </c>
      <c r="B1131" s="118" t="s">
        <v>840</v>
      </c>
      <c r="C1131" s="94">
        <v>0</v>
      </c>
      <c r="D1131" s="94">
        <v>0</v>
      </c>
      <c r="E1131" s="94">
        <f t="shared" si="16"/>
        <v>0</v>
      </c>
    </row>
    <row r="1132" spans="1:5">
      <c r="A1132" s="116">
        <v>2200120</v>
      </c>
      <c r="B1132" s="118" t="s">
        <v>841</v>
      </c>
      <c r="C1132" s="94">
        <v>0</v>
      </c>
      <c r="D1132" s="94">
        <v>0</v>
      </c>
      <c r="E1132" s="94">
        <f t="shared" si="16"/>
        <v>0</v>
      </c>
    </row>
    <row r="1133" spans="1:5">
      <c r="A1133" s="116">
        <v>2200121</v>
      </c>
      <c r="B1133" s="118" t="s">
        <v>842</v>
      </c>
      <c r="C1133" s="94">
        <v>0</v>
      </c>
      <c r="D1133" s="94">
        <v>0</v>
      </c>
      <c r="E1133" s="94">
        <f t="shared" si="16"/>
        <v>0</v>
      </c>
    </row>
    <row r="1134" spans="1:5">
      <c r="A1134" s="116">
        <v>2200122</v>
      </c>
      <c r="B1134" s="118" t="s">
        <v>843</v>
      </c>
      <c r="C1134" s="94">
        <v>15</v>
      </c>
      <c r="D1134" s="94">
        <v>0</v>
      </c>
      <c r="E1134" s="94">
        <f t="shared" si="16"/>
        <v>-15</v>
      </c>
    </row>
    <row r="1135" spans="1:5">
      <c r="A1135" s="116">
        <v>2200123</v>
      </c>
      <c r="B1135" s="118" t="s">
        <v>844</v>
      </c>
      <c r="C1135" s="94">
        <v>0</v>
      </c>
      <c r="D1135" s="94">
        <v>0</v>
      </c>
      <c r="E1135" s="94">
        <f t="shared" si="16"/>
        <v>0</v>
      </c>
    </row>
    <row r="1136" spans="1:5">
      <c r="A1136" s="116">
        <v>2200124</v>
      </c>
      <c r="B1136" s="118" t="s">
        <v>845</v>
      </c>
      <c r="C1136" s="94">
        <v>0</v>
      </c>
      <c r="D1136" s="94">
        <v>0</v>
      </c>
      <c r="E1136" s="94">
        <f t="shared" si="16"/>
        <v>0</v>
      </c>
    </row>
    <row r="1137" spans="1:5">
      <c r="A1137" s="116">
        <v>2200125</v>
      </c>
      <c r="B1137" s="118" t="s">
        <v>846</v>
      </c>
      <c r="C1137" s="94">
        <v>0</v>
      </c>
      <c r="D1137" s="94">
        <v>0</v>
      </c>
      <c r="E1137" s="94">
        <f t="shared" si="16"/>
        <v>0</v>
      </c>
    </row>
    <row r="1138" spans="1:5">
      <c r="A1138" s="116">
        <v>2200126</v>
      </c>
      <c r="B1138" s="118" t="s">
        <v>847</v>
      </c>
      <c r="C1138" s="94">
        <v>0</v>
      </c>
      <c r="D1138" s="94">
        <v>0</v>
      </c>
      <c r="E1138" s="94">
        <f t="shared" si="16"/>
        <v>0</v>
      </c>
    </row>
    <row r="1139" spans="1:5">
      <c r="A1139" s="116">
        <v>2200127</v>
      </c>
      <c r="B1139" s="118" t="s">
        <v>848</v>
      </c>
      <c r="C1139" s="94">
        <v>0</v>
      </c>
      <c r="D1139" s="94">
        <v>0</v>
      </c>
      <c r="E1139" s="94">
        <f t="shared" si="16"/>
        <v>0</v>
      </c>
    </row>
    <row r="1140" spans="1:5">
      <c r="A1140" s="116">
        <v>2200128</v>
      </c>
      <c r="B1140" s="118" t="s">
        <v>849</v>
      </c>
      <c r="C1140" s="94">
        <v>0</v>
      </c>
      <c r="D1140" s="94">
        <v>0</v>
      </c>
      <c r="E1140" s="94">
        <f t="shared" si="16"/>
        <v>0</v>
      </c>
    </row>
    <row r="1141" spans="1:5">
      <c r="A1141" s="116">
        <v>2200129</v>
      </c>
      <c r="B1141" s="118" t="s">
        <v>850</v>
      </c>
      <c r="C1141" s="94">
        <v>276.39</v>
      </c>
      <c r="D1141" s="94">
        <v>48</v>
      </c>
      <c r="E1141" s="94">
        <f t="shared" si="16"/>
        <v>-228.39</v>
      </c>
    </row>
    <row r="1142" spans="1:5">
      <c r="A1142" s="116">
        <v>2200150</v>
      </c>
      <c r="B1142" s="118" t="s">
        <v>52</v>
      </c>
      <c r="C1142" s="94">
        <v>0</v>
      </c>
      <c r="D1142" s="94">
        <v>0</v>
      </c>
      <c r="E1142" s="94">
        <f t="shared" si="16"/>
        <v>0</v>
      </c>
    </row>
    <row r="1143" spans="1:5">
      <c r="A1143" s="116">
        <v>2200199</v>
      </c>
      <c r="B1143" s="118" t="s">
        <v>851</v>
      </c>
      <c r="C1143" s="94">
        <v>18936.060000000001</v>
      </c>
      <c r="D1143" s="94">
        <v>27111.84</v>
      </c>
      <c r="E1143" s="94">
        <f t="shared" si="16"/>
        <v>8175.7799999999988</v>
      </c>
    </row>
    <row r="1144" spans="1:5">
      <c r="A1144" s="116">
        <v>22005</v>
      </c>
      <c r="B1144" s="118" t="s">
        <v>852</v>
      </c>
      <c r="C1144" s="94">
        <v>744.13</v>
      </c>
      <c r="D1144" s="94">
        <v>842.5100000000001</v>
      </c>
      <c r="E1144" s="94">
        <f t="shared" si="16"/>
        <v>98.380000000000109</v>
      </c>
    </row>
    <row r="1145" spans="1:5">
      <c r="A1145" s="116">
        <v>2200501</v>
      </c>
      <c r="B1145" s="118" t="s">
        <v>43</v>
      </c>
      <c r="C1145" s="94">
        <v>10</v>
      </c>
      <c r="D1145" s="94">
        <v>0</v>
      </c>
      <c r="E1145" s="94">
        <f t="shared" si="16"/>
        <v>-10</v>
      </c>
    </row>
    <row r="1146" spans="1:5">
      <c r="A1146" s="116">
        <v>2200502</v>
      </c>
      <c r="B1146" s="118" t="s">
        <v>44</v>
      </c>
      <c r="C1146" s="94">
        <v>0</v>
      </c>
      <c r="D1146" s="94">
        <v>0</v>
      </c>
      <c r="E1146" s="94">
        <f t="shared" si="16"/>
        <v>0</v>
      </c>
    </row>
    <row r="1147" spans="1:5">
      <c r="A1147" s="116">
        <v>2200503</v>
      </c>
      <c r="B1147" s="118" t="s">
        <v>45</v>
      </c>
      <c r="C1147" s="94">
        <v>65</v>
      </c>
      <c r="D1147" s="94">
        <v>0</v>
      </c>
      <c r="E1147" s="94">
        <f t="shared" si="16"/>
        <v>-65</v>
      </c>
    </row>
    <row r="1148" spans="1:5">
      <c r="A1148" s="116">
        <v>2200504</v>
      </c>
      <c r="B1148" s="118" t="s">
        <v>853</v>
      </c>
      <c r="C1148" s="94">
        <v>7.67</v>
      </c>
      <c r="D1148" s="94">
        <v>7.67</v>
      </c>
      <c r="E1148" s="94">
        <f t="shared" si="16"/>
        <v>0</v>
      </c>
    </row>
    <row r="1149" spans="1:5">
      <c r="A1149" s="116">
        <v>2200506</v>
      </c>
      <c r="B1149" s="118" t="s">
        <v>854</v>
      </c>
      <c r="C1149" s="94">
        <v>43.7</v>
      </c>
      <c r="D1149" s="94">
        <v>43.7</v>
      </c>
      <c r="E1149" s="94">
        <f t="shared" si="16"/>
        <v>0</v>
      </c>
    </row>
    <row r="1150" spans="1:5">
      <c r="A1150" s="116">
        <v>2200507</v>
      </c>
      <c r="B1150" s="118" t="s">
        <v>855</v>
      </c>
      <c r="C1150" s="94">
        <v>15</v>
      </c>
      <c r="D1150" s="94">
        <v>15</v>
      </c>
      <c r="E1150" s="94">
        <f t="shared" si="16"/>
        <v>0</v>
      </c>
    </row>
    <row r="1151" spans="1:5">
      <c r="A1151" s="116">
        <v>2200508</v>
      </c>
      <c r="B1151" s="118" t="s">
        <v>856</v>
      </c>
      <c r="C1151" s="94">
        <v>12.8</v>
      </c>
      <c r="D1151" s="94">
        <v>12.8</v>
      </c>
      <c r="E1151" s="94">
        <f t="shared" si="16"/>
        <v>0</v>
      </c>
    </row>
    <row r="1152" spans="1:5">
      <c r="A1152" s="116">
        <v>2200509</v>
      </c>
      <c r="B1152" s="118" t="s">
        <v>857</v>
      </c>
      <c r="C1152" s="94">
        <v>415</v>
      </c>
      <c r="D1152" s="94">
        <v>431.8</v>
      </c>
      <c r="E1152" s="94">
        <f t="shared" si="16"/>
        <v>16.800000000000011</v>
      </c>
    </row>
    <row r="1153" spans="1:5">
      <c r="A1153" s="116">
        <v>2200510</v>
      </c>
      <c r="B1153" s="118" t="s">
        <v>858</v>
      </c>
      <c r="C1153" s="94">
        <v>97.21</v>
      </c>
      <c r="D1153" s="94">
        <v>97.21</v>
      </c>
      <c r="E1153" s="94">
        <f t="shared" si="16"/>
        <v>0</v>
      </c>
    </row>
    <row r="1154" spans="1:5">
      <c r="A1154" s="116">
        <v>2200511</v>
      </c>
      <c r="B1154" s="118" t="s">
        <v>859</v>
      </c>
      <c r="C1154" s="94">
        <v>0</v>
      </c>
      <c r="D1154" s="94">
        <v>0</v>
      </c>
      <c r="E1154" s="94">
        <f t="shared" si="16"/>
        <v>0</v>
      </c>
    </row>
    <row r="1155" spans="1:5">
      <c r="A1155" s="116">
        <v>2200512</v>
      </c>
      <c r="B1155" s="118" t="s">
        <v>860</v>
      </c>
      <c r="C1155" s="94">
        <v>0</v>
      </c>
      <c r="D1155" s="94">
        <v>0</v>
      </c>
      <c r="E1155" s="94">
        <f t="shared" si="16"/>
        <v>0</v>
      </c>
    </row>
    <row r="1156" spans="1:5">
      <c r="A1156" s="116">
        <v>2200513</v>
      </c>
      <c r="B1156" s="118" t="s">
        <v>861</v>
      </c>
      <c r="C1156" s="94">
        <v>0</v>
      </c>
      <c r="D1156" s="94">
        <v>0</v>
      </c>
      <c r="E1156" s="94">
        <f t="shared" si="16"/>
        <v>0</v>
      </c>
    </row>
    <row r="1157" spans="1:5">
      <c r="A1157" s="116">
        <v>2200514</v>
      </c>
      <c r="B1157" s="118" t="s">
        <v>862</v>
      </c>
      <c r="C1157" s="94">
        <v>10</v>
      </c>
      <c r="D1157" s="94">
        <v>0</v>
      </c>
      <c r="E1157" s="94">
        <f t="shared" si="16"/>
        <v>-10</v>
      </c>
    </row>
    <row r="1158" spans="1:5">
      <c r="A1158" s="116">
        <v>2200599</v>
      </c>
      <c r="B1158" s="118" t="s">
        <v>863</v>
      </c>
      <c r="C1158" s="94">
        <v>67.75</v>
      </c>
      <c r="D1158" s="94">
        <v>234.33</v>
      </c>
      <c r="E1158" s="94">
        <f t="shared" si="16"/>
        <v>166.58</v>
      </c>
    </row>
    <row r="1159" spans="1:5">
      <c r="A1159" s="116">
        <v>22099</v>
      </c>
      <c r="B1159" s="118" t="s">
        <v>864</v>
      </c>
      <c r="C1159" s="94">
        <v>8000</v>
      </c>
      <c r="D1159" s="94">
        <v>65.45</v>
      </c>
      <c r="E1159" s="94">
        <f t="shared" si="16"/>
        <v>-7934.55</v>
      </c>
    </row>
    <row r="1160" spans="1:5">
      <c r="A1160" s="116">
        <v>2209999</v>
      </c>
      <c r="B1160" s="118" t="s">
        <v>1940</v>
      </c>
      <c r="C1160" s="94">
        <v>8000</v>
      </c>
      <c r="D1160" s="94">
        <v>65.45</v>
      </c>
      <c r="E1160" s="94">
        <f t="shared" si="16"/>
        <v>-7934.55</v>
      </c>
    </row>
    <row r="1161" spans="1:5">
      <c r="A1161" s="116">
        <v>221</v>
      </c>
      <c r="B1161" s="118" t="s">
        <v>1399</v>
      </c>
      <c r="C1161" s="94">
        <v>114645.34000000001</v>
      </c>
      <c r="D1161" s="94">
        <v>147284.48000000001</v>
      </c>
      <c r="E1161" s="94">
        <f t="shared" ref="E1161:E1224" si="17">D1161-C1161</f>
        <v>32639.14</v>
      </c>
    </row>
    <row r="1162" spans="1:5">
      <c r="A1162" s="116">
        <v>22101</v>
      </c>
      <c r="B1162" s="118" t="s">
        <v>865</v>
      </c>
      <c r="C1162" s="94">
        <v>44006.05</v>
      </c>
      <c r="D1162" s="94">
        <v>71370.400000000009</v>
      </c>
      <c r="E1162" s="94">
        <f t="shared" si="17"/>
        <v>27364.350000000006</v>
      </c>
    </row>
    <row r="1163" spans="1:5">
      <c r="A1163" s="116">
        <v>2210101</v>
      </c>
      <c r="B1163" s="118" t="s">
        <v>866</v>
      </c>
      <c r="C1163" s="94">
        <v>835.45</v>
      </c>
      <c r="D1163" s="94">
        <v>80</v>
      </c>
      <c r="E1163" s="94">
        <f t="shared" si="17"/>
        <v>-755.45</v>
      </c>
    </row>
    <row r="1164" spans="1:5">
      <c r="A1164" s="116">
        <v>2210102</v>
      </c>
      <c r="B1164" s="118" t="s">
        <v>867</v>
      </c>
      <c r="C1164" s="94">
        <v>0</v>
      </c>
      <c r="D1164" s="94">
        <v>0</v>
      </c>
      <c r="E1164" s="94">
        <f t="shared" si="17"/>
        <v>0</v>
      </c>
    </row>
    <row r="1165" spans="1:5">
      <c r="A1165" s="116">
        <v>2210103</v>
      </c>
      <c r="B1165" s="118" t="s">
        <v>868</v>
      </c>
      <c r="C1165" s="94">
        <v>8744.23</v>
      </c>
      <c r="D1165" s="94">
        <v>19161</v>
      </c>
      <c r="E1165" s="94">
        <f t="shared" si="17"/>
        <v>10416.77</v>
      </c>
    </row>
    <row r="1166" spans="1:5">
      <c r="A1166" s="116">
        <v>2210104</v>
      </c>
      <c r="B1166" s="118" t="s">
        <v>869</v>
      </c>
      <c r="C1166" s="94">
        <v>0</v>
      </c>
      <c r="D1166" s="94">
        <v>0</v>
      </c>
      <c r="E1166" s="94">
        <f t="shared" si="17"/>
        <v>0</v>
      </c>
    </row>
    <row r="1167" spans="1:5">
      <c r="A1167" s="116">
        <v>2210105</v>
      </c>
      <c r="B1167" s="118" t="s">
        <v>870</v>
      </c>
      <c r="C1167" s="94">
        <v>1224.29</v>
      </c>
      <c r="D1167" s="94">
        <v>685.15</v>
      </c>
      <c r="E1167" s="94">
        <f t="shared" si="17"/>
        <v>-539.14</v>
      </c>
    </row>
    <row r="1168" spans="1:5">
      <c r="A1168" s="116">
        <v>2210106</v>
      </c>
      <c r="B1168" s="118" t="s">
        <v>871</v>
      </c>
      <c r="C1168" s="94">
        <v>5365.35</v>
      </c>
      <c r="D1168" s="94">
        <v>6789.64</v>
      </c>
      <c r="E1168" s="94">
        <f t="shared" si="17"/>
        <v>1424.29</v>
      </c>
    </row>
    <row r="1169" spans="1:5">
      <c r="A1169" s="116">
        <v>2210107</v>
      </c>
      <c r="B1169" s="118" t="s">
        <v>872</v>
      </c>
      <c r="C1169" s="94">
        <v>277.99000000000007</v>
      </c>
      <c r="D1169" s="94">
        <v>122.02</v>
      </c>
      <c r="E1169" s="94">
        <f t="shared" si="17"/>
        <v>-155.97000000000008</v>
      </c>
    </row>
    <row r="1170" spans="1:5">
      <c r="A1170" s="116">
        <v>2210108</v>
      </c>
      <c r="B1170" s="118" t="s">
        <v>873</v>
      </c>
      <c r="C1170" s="94">
        <v>142.31</v>
      </c>
      <c r="D1170" s="94">
        <v>13500.82</v>
      </c>
      <c r="E1170" s="94">
        <f t="shared" si="17"/>
        <v>13358.51</v>
      </c>
    </row>
    <row r="1171" spans="1:5">
      <c r="A1171" s="116">
        <v>2210109</v>
      </c>
      <c r="B1171" s="118" t="s">
        <v>874</v>
      </c>
      <c r="C1171" s="94">
        <v>0</v>
      </c>
      <c r="D1171" s="94">
        <v>0</v>
      </c>
      <c r="E1171" s="94">
        <f t="shared" si="17"/>
        <v>0</v>
      </c>
    </row>
    <row r="1172" spans="1:5">
      <c r="A1172" s="116">
        <v>2210110</v>
      </c>
      <c r="B1172" s="118" t="s">
        <v>1941</v>
      </c>
      <c r="C1172" s="94">
        <v>0</v>
      </c>
      <c r="D1172" s="94">
        <v>0</v>
      </c>
      <c r="E1172" s="94">
        <f t="shared" si="17"/>
        <v>0</v>
      </c>
    </row>
    <row r="1173" spans="1:5">
      <c r="A1173" s="116">
        <v>2210199</v>
      </c>
      <c r="B1173" s="118" t="s">
        <v>875</v>
      </c>
      <c r="C1173" s="94">
        <v>27416.43</v>
      </c>
      <c r="D1173" s="94">
        <v>31031.77</v>
      </c>
      <c r="E1173" s="94">
        <f t="shared" si="17"/>
        <v>3615.34</v>
      </c>
    </row>
    <row r="1174" spans="1:5">
      <c r="A1174" s="116">
        <v>22102</v>
      </c>
      <c r="B1174" s="118" t="s">
        <v>876</v>
      </c>
      <c r="C1174" s="94">
        <v>62536.19</v>
      </c>
      <c r="D1174" s="94">
        <v>71257.2</v>
      </c>
      <c r="E1174" s="94">
        <f t="shared" si="17"/>
        <v>8721.0099999999948</v>
      </c>
    </row>
    <row r="1175" spans="1:5">
      <c r="A1175" s="116">
        <v>2210201</v>
      </c>
      <c r="B1175" s="118" t="s">
        <v>877</v>
      </c>
      <c r="C1175" s="94">
        <v>62536.19</v>
      </c>
      <c r="D1175" s="94">
        <v>71257.2</v>
      </c>
      <c r="E1175" s="94">
        <f t="shared" si="17"/>
        <v>8721.0099999999948</v>
      </c>
    </row>
    <row r="1176" spans="1:5">
      <c r="A1176" s="116">
        <v>2210202</v>
      </c>
      <c r="B1176" s="118" t="s">
        <v>878</v>
      </c>
      <c r="C1176" s="94">
        <v>0</v>
      </c>
      <c r="D1176" s="94">
        <v>0</v>
      </c>
      <c r="E1176" s="94">
        <f t="shared" si="17"/>
        <v>0</v>
      </c>
    </row>
    <row r="1177" spans="1:5">
      <c r="A1177" s="116">
        <v>2210203</v>
      </c>
      <c r="B1177" s="118" t="s">
        <v>879</v>
      </c>
      <c r="C1177" s="94">
        <v>0</v>
      </c>
      <c r="D1177" s="94">
        <v>0</v>
      </c>
      <c r="E1177" s="94">
        <f t="shared" si="17"/>
        <v>0</v>
      </c>
    </row>
    <row r="1178" spans="1:5">
      <c r="A1178" s="116">
        <v>22103</v>
      </c>
      <c r="B1178" s="118" t="s">
        <v>880</v>
      </c>
      <c r="C1178" s="94">
        <v>8103.1</v>
      </c>
      <c r="D1178" s="94">
        <v>4656.88</v>
      </c>
      <c r="E1178" s="94">
        <f t="shared" si="17"/>
        <v>-3446.2200000000003</v>
      </c>
    </row>
    <row r="1179" spans="1:5">
      <c r="A1179" s="116">
        <v>2210301</v>
      </c>
      <c r="B1179" s="118" t="s">
        <v>881</v>
      </c>
      <c r="C1179" s="94">
        <v>3485.1800000000003</v>
      </c>
      <c r="D1179" s="94">
        <v>271.31</v>
      </c>
      <c r="E1179" s="94">
        <f t="shared" si="17"/>
        <v>-3213.8700000000003</v>
      </c>
    </row>
    <row r="1180" spans="1:5">
      <c r="A1180" s="116">
        <v>2210302</v>
      </c>
      <c r="B1180" s="118" t="s">
        <v>882</v>
      </c>
      <c r="C1180" s="94">
        <v>148</v>
      </c>
      <c r="D1180" s="94">
        <v>148</v>
      </c>
      <c r="E1180" s="94">
        <f t="shared" si="17"/>
        <v>0</v>
      </c>
    </row>
    <row r="1181" spans="1:5">
      <c r="A1181" s="116">
        <v>2210399</v>
      </c>
      <c r="B1181" s="118" t="s">
        <v>883</v>
      </c>
      <c r="C1181" s="94">
        <v>4469.92</v>
      </c>
      <c r="D1181" s="94">
        <v>4237.57</v>
      </c>
      <c r="E1181" s="94">
        <f t="shared" si="17"/>
        <v>-232.35000000000036</v>
      </c>
    </row>
    <row r="1182" spans="1:5">
      <c r="A1182" s="116">
        <v>222</v>
      </c>
      <c r="B1182" s="118" t="s">
        <v>1400</v>
      </c>
      <c r="C1182" s="94">
        <v>5234.8099999999995</v>
      </c>
      <c r="D1182" s="94">
        <v>10246.009999999998</v>
      </c>
      <c r="E1182" s="94">
        <f t="shared" si="17"/>
        <v>5011.1999999999989</v>
      </c>
    </row>
    <row r="1183" spans="1:5">
      <c r="A1183" s="116">
        <v>22201</v>
      </c>
      <c r="B1183" s="118" t="s">
        <v>884</v>
      </c>
      <c r="C1183" s="94">
        <v>3924.5099999999998</v>
      </c>
      <c r="D1183" s="94">
        <v>4550.8899999999994</v>
      </c>
      <c r="E1183" s="94">
        <f t="shared" si="17"/>
        <v>626.37999999999965</v>
      </c>
    </row>
    <row r="1184" spans="1:5">
      <c r="A1184" s="116">
        <v>2220101</v>
      </c>
      <c r="B1184" s="118" t="s">
        <v>43</v>
      </c>
      <c r="C1184" s="94">
        <v>95.89</v>
      </c>
      <c r="D1184" s="94">
        <v>0</v>
      </c>
      <c r="E1184" s="94">
        <f t="shared" si="17"/>
        <v>-95.89</v>
      </c>
    </row>
    <row r="1185" spans="1:5">
      <c r="A1185" s="116">
        <v>2220102</v>
      </c>
      <c r="B1185" s="118" t="s">
        <v>44</v>
      </c>
      <c r="C1185" s="94">
        <v>0</v>
      </c>
      <c r="D1185" s="94">
        <v>414.05</v>
      </c>
      <c r="E1185" s="94">
        <f t="shared" si="17"/>
        <v>414.05</v>
      </c>
    </row>
    <row r="1186" spans="1:5">
      <c r="A1186" s="116">
        <v>2220103</v>
      </c>
      <c r="B1186" s="118" t="s">
        <v>45</v>
      </c>
      <c r="C1186" s="94">
        <v>0</v>
      </c>
      <c r="D1186" s="94">
        <v>0</v>
      </c>
      <c r="E1186" s="94">
        <f t="shared" si="17"/>
        <v>0</v>
      </c>
    </row>
    <row r="1187" spans="1:5">
      <c r="A1187" s="116">
        <v>2220104</v>
      </c>
      <c r="B1187" s="118" t="s">
        <v>885</v>
      </c>
      <c r="C1187" s="94">
        <v>0</v>
      </c>
      <c r="D1187" s="94">
        <v>0</v>
      </c>
      <c r="E1187" s="94">
        <f t="shared" si="17"/>
        <v>0</v>
      </c>
    </row>
    <row r="1188" spans="1:5">
      <c r="A1188" s="116">
        <v>2220105</v>
      </c>
      <c r="B1188" s="118" t="s">
        <v>886</v>
      </c>
      <c r="C1188" s="94">
        <v>0</v>
      </c>
      <c r="D1188" s="94">
        <v>0</v>
      </c>
      <c r="E1188" s="94">
        <f t="shared" si="17"/>
        <v>0</v>
      </c>
    </row>
    <row r="1189" spans="1:5">
      <c r="A1189" s="116">
        <v>2220106</v>
      </c>
      <c r="B1189" s="118" t="s">
        <v>887</v>
      </c>
      <c r="C1189" s="94">
        <v>0.6</v>
      </c>
      <c r="D1189" s="94">
        <v>0</v>
      </c>
      <c r="E1189" s="94">
        <f t="shared" si="17"/>
        <v>-0.6</v>
      </c>
    </row>
    <row r="1190" spans="1:5">
      <c r="A1190" s="116">
        <v>2220107</v>
      </c>
      <c r="B1190" s="118" t="s">
        <v>888</v>
      </c>
      <c r="C1190" s="94">
        <v>0</v>
      </c>
      <c r="D1190" s="94">
        <v>0</v>
      </c>
      <c r="E1190" s="94">
        <f t="shared" si="17"/>
        <v>0</v>
      </c>
    </row>
    <row r="1191" spans="1:5">
      <c r="A1191" s="116">
        <v>2220112</v>
      </c>
      <c r="B1191" s="118" t="s">
        <v>889</v>
      </c>
      <c r="C1191" s="94">
        <v>0</v>
      </c>
      <c r="D1191" s="94">
        <v>0</v>
      </c>
      <c r="E1191" s="94">
        <f t="shared" si="17"/>
        <v>0</v>
      </c>
    </row>
    <row r="1192" spans="1:5">
      <c r="A1192" s="116">
        <v>2220113</v>
      </c>
      <c r="B1192" s="118" t="s">
        <v>890</v>
      </c>
      <c r="C1192" s="94">
        <v>0</v>
      </c>
      <c r="D1192" s="94">
        <v>0</v>
      </c>
      <c r="E1192" s="94">
        <f t="shared" si="17"/>
        <v>0</v>
      </c>
    </row>
    <row r="1193" spans="1:5">
      <c r="A1193" s="116">
        <v>2220114</v>
      </c>
      <c r="B1193" s="118" t="s">
        <v>891</v>
      </c>
      <c r="C1193" s="94">
        <v>0</v>
      </c>
      <c r="D1193" s="94">
        <v>0</v>
      </c>
      <c r="E1193" s="94">
        <f t="shared" si="17"/>
        <v>0</v>
      </c>
    </row>
    <row r="1194" spans="1:5">
      <c r="A1194" s="116">
        <v>2220115</v>
      </c>
      <c r="B1194" s="118" t="s">
        <v>892</v>
      </c>
      <c r="C1194" s="94">
        <v>50</v>
      </c>
      <c r="D1194" s="94">
        <v>0</v>
      </c>
      <c r="E1194" s="94">
        <f t="shared" si="17"/>
        <v>-50</v>
      </c>
    </row>
    <row r="1195" spans="1:5">
      <c r="A1195" s="116">
        <v>2220118</v>
      </c>
      <c r="B1195" s="118" t="s">
        <v>893</v>
      </c>
      <c r="C1195" s="94">
        <v>0</v>
      </c>
      <c r="D1195" s="94">
        <v>0</v>
      </c>
      <c r="E1195" s="94">
        <f t="shared" si="17"/>
        <v>0</v>
      </c>
    </row>
    <row r="1196" spans="1:5">
      <c r="A1196" s="116">
        <v>2220119</v>
      </c>
      <c r="B1196" s="118" t="s">
        <v>894</v>
      </c>
      <c r="C1196" s="94">
        <v>1351</v>
      </c>
      <c r="D1196" s="94">
        <v>1551.9399999999998</v>
      </c>
      <c r="E1196" s="94">
        <f t="shared" si="17"/>
        <v>200.93999999999983</v>
      </c>
    </row>
    <row r="1197" spans="1:5">
      <c r="A1197" s="116">
        <v>2220120</v>
      </c>
      <c r="B1197" s="118" t="s">
        <v>895</v>
      </c>
      <c r="C1197" s="94">
        <v>76</v>
      </c>
      <c r="D1197" s="94">
        <v>76</v>
      </c>
      <c r="E1197" s="94">
        <f t="shared" si="17"/>
        <v>0</v>
      </c>
    </row>
    <row r="1198" spans="1:5">
      <c r="A1198" s="116">
        <v>2220121</v>
      </c>
      <c r="B1198" s="118" t="s">
        <v>896</v>
      </c>
      <c r="C1198" s="94">
        <v>78.36</v>
      </c>
      <c r="D1198" s="94">
        <v>218.61</v>
      </c>
      <c r="E1198" s="94">
        <f t="shared" si="17"/>
        <v>140.25</v>
      </c>
    </row>
    <row r="1199" spans="1:5">
      <c r="A1199" s="116">
        <v>2220150</v>
      </c>
      <c r="B1199" s="118" t="s">
        <v>52</v>
      </c>
      <c r="C1199" s="94">
        <v>0</v>
      </c>
      <c r="D1199" s="94">
        <v>0</v>
      </c>
      <c r="E1199" s="94">
        <f t="shared" si="17"/>
        <v>0</v>
      </c>
    </row>
    <row r="1200" spans="1:5">
      <c r="A1200" s="116">
        <v>2220199</v>
      </c>
      <c r="B1200" s="118" t="s">
        <v>897</v>
      </c>
      <c r="C1200" s="94">
        <v>2272.66</v>
      </c>
      <c r="D1200" s="94">
        <v>2290.29</v>
      </c>
      <c r="E1200" s="94">
        <f t="shared" si="17"/>
        <v>17.630000000000109</v>
      </c>
    </row>
    <row r="1201" spans="1:5">
      <c r="A1201" s="116">
        <v>22203</v>
      </c>
      <c r="B1201" s="118" t="s">
        <v>898</v>
      </c>
      <c r="C1201" s="94">
        <v>0</v>
      </c>
      <c r="D1201" s="94">
        <v>0.44</v>
      </c>
      <c r="E1201" s="94">
        <f t="shared" si="17"/>
        <v>0.44</v>
      </c>
    </row>
    <row r="1202" spans="1:5">
      <c r="A1202" s="116">
        <v>2220301</v>
      </c>
      <c r="B1202" s="118" t="s">
        <v>899</v>
      </c>
      <c r="C1202" s="94">
        <v>0</v>
      </c>
      <c r="D1202" s="94">
        <v>0</v>
      </c>
      <c r="E1202" s="94">
        <f t="shared" si="17"/>
        <v>0</v>
      </c>
    </row>
    <row r="1203" spans="1:5">
      <c r="A1203" s="116">
        <v>2220303</v>
      </c>
      <c r="B1203" s="118" t="s">
        <v>1401</v>
      </c>
      <c r="C1203" s="94">
        <v>0</v>
      </c>
      <c r="D1203" s="94">
        <v>0</v>
      </c>
      <c r="E1203" s="94">
        <f t="shared" si="17"/>
        <v>0</v>
      </c>
    </row>
    <row r="1204" spans="1:5">
      <c r="A1204" s="116">
        <v>2220304</v>
      </c>
      <c r="B1204" s="118" t="s">
        <v>900</v>
      </c>
      <c r="C1204" s="94">
        <v>0</v>
      </c>
      <c r="D1204" s="94">
        <v>0</v>
      </c>
      <c r="E1204" s="94">
        <f t="shared" si="17"/>
        <v>0</v>
      </c>
    </row>
    <row r="1205" spans="1:5">
      <c r="A1205" s="116">
        <v>2220305</v>
      </c>
      <c r="B1205" s="118" t="s">
        <v>901</v>
      </c>
      <c r="C1205" s="94">
        <v>0</v>
      </c>
      <c r="D1205" s="94">
        <v>0</v>
      </c>
      <c r="E1205" s="94">
        <f t="shared" si="17"/>
        <v>0</v>
      </c>
    </row>
    <row r="1206" spans="1:5">
      <c r="A1206" s="116">
        <v>2220399</v>
      </c>
      <c r="B1206" s="118" t="s">
        <v>902</v>
      </c>
      <c r="C1206" s="94">
        <v>0</v>
      </c>
      <c r="D1206" s="94">
        <v>0.44</v>
      </c>
      <c r="E1206" s="94">
        <f t="shared" si="17"/>
        <v>0.44</v>
      </c>
    </row>
    <row r="1207" spans="1:5">
      <c r="A1207" s="116">
        <v>22204</v>
      </c>
      <c r="B1207" s="118" t="s">
        <v>903</v>
      </c>
      <c r="C1207" s="94">
        <v>1154.75</v>
      </c>
      <c r="D1207" s="94">
        <v>5641.66</v>
      </c>
      <c r="E1207" s="94">
        <f t="shared" si="17"/>
        <v>4486.91</v>
      </c>
    </row>
    <row r="1208" spans="1:5">
      <c r="A1208" s="116">
        <v>2220401</v>
      </c>
      <c r="B1208" s="118" t="s">
        <v>904</v>
      </c>
      <c r="C1208" s="94">
        <v>1069.25</v>
      </c>
      <c r="D1208" s="94">
        <v>1197.93</v>
      </c>
      <c r="E1208" s="94">
        <f t="shared" si="17"/>
        <v>128.68000000000006</v>
      </c>
    </row>
    <row r="1209" spans="1:5">
      <c r="A1209" s="116">
        <v>2220402</v>
      </c>
      <c r="B1209" s="118" t="s">
        <v>905</v>
      </c>
      <c r="C1209" s="94">
        <v>0</v>
      </c>
      <c r="D1209" s="94">
        <v>0</v>
      </c>
      <c r="E1209" s="94">
        <f t="shared" si="17"/>
        <v>0</v>
      </c>
    </row>
    <row r="1210" spans="1:5">
      <c r="A1210" s="116">
        <v>2220403</v>
      </c>
      <c r="B1210" s="118" t="s">
        <v>906</v>
      </c>
      <c r="C1210" s="94">
        <v>39.5</v>
      </c>
      <c r="D1210" s="94">
        <v>0</v>
      </c>
      <c r="E1210" s="94">
        <f t="shared" si="17"/>
        <v>-39.5</v>
      </c>
    </row>
    <row r="1211" spans="1:5">
      <c r="A1211" s="116">
        <v>2220404</v>
      </c>
      <c r="B1211" s="118" t="s">
        <v>907</v>
      </c>
      <c r="C1211" s="94">
        <v>0</v>
      </c>
      <c r="D1211" s="94">
        <v>0</v>
      </c>
      <c r="E1211" s="94">
        <f t="shared" si="17"/>
        <v>0</v>
      </c>
    </row>
    <row r="1212" spans="1:5">
      <c r="A1212" s="116">
        <v>2220499</v>
      </c>
      <c r="B1212" s="118" t="s">
        <v>908</v>
      </c>
      <c r="C1212" s="94">
        <v>46</v>
      </c>
      <c r="D1212" s="94">
        <v>4443.7299999999996</v>
      </c>
      <c r="E1212" s="94">
        <f t="shared" si="17"/>
        <v>4397.7299999999996</v>
      </c>
    </row>
    <row r="1213" spans="1:5">
      <c r="A1213" s="116">
        <v>22205</v>
      </c>
      <c r="B1213" s="118" t="s">
        <v>909</v>
      </c>
      <c r="C1213" s="94">
        <v>155.55000000000001</v>
      </c>
      <c r="D1213" s="94">
        <v>53.02</v>
      </c>
      <c r="E1213" s="94">
        <f t="shared" si="17"/>
        <v>-102.53</v>
      </c>
    </row>
    <row r="1214" spans="1:5">
      <c r="A1214" s="116">
        <v>2220501</v>
      </c>
      <c r="B1214" s="118" t="s">
        <v>910</v>
      </c>
      <c r="C1214" s="94">
        <v>0</v>
      </c>
      <c r="D1214" s="94">
        <v>0</v>
      </c>
      <c r="E1214" s="94">
        <f t="shared" si="17"/>
        <v>0</v>
      </c>
    </row>
    <row r="1215" spans="1:5">
      <c r="A1215" s="116">
        <v>2220502</v>
      </c>
      <c r="B1215" s="118" t="s">
        <v>911</v>
      </c>
      <c r="C1215" s="94">
        <v>0</v>
      </c>
      <c r="D1215" s="94">
        <v>0</v>
      </c>
      <c r="E1215" s="94">
        <f t="shared" si="17"/>
        <v>0</v>
      </c>
    </row>
    <row r="1216" spans="1:5">
      <c r="A1216" s="116">
        <v>2220503</v>
      </c>
      <c r="B1216" s="118" t="s">
        <v>912</v>
      </c>
      <c r="C1216" s="94">
        <v>0</v>
      </c>
      <c r="D1216" s="94">
        <v>0</v>
      </c>
      <c r="E1216" s="94">
        <f t="shared" si="17"/>
        <v>0</v>
      </c>
    </row>
    <row r="1217" spans="1:5">
      <c r="A1217" s="116">
        <v>2220504</v>
      </c>
      <c r="B1217" s="118" t="s">
        <v>913</v>
      </c>
      <c r="C1217" s="94">
        <v>0</v>
      </c>
      <c r="D1217" s="94">
        <v>0</v>
      </c>
      <c r="E1217" s="94">
        <f t="shared" si="17"/>
        <v>0</v>
      </c>
    </row>
    <row r="1218" spans="1:5">
      <c r="A1218" s="116">
        <v>2220505</v>
      </c>
      <c r="B1218" s="118" t="s">
        <v>914</v>
      </c>
      <c r="C1218" s="94">
        <v>0</v>
      </c>
      <c r="D1218" s="94">
        <v>0</v>
      </c>
      <c r="E1218" s="94">
        <f t="shared" si="17"/>
        <v>0</v>
      </c>
    </row>
    <row r="1219" spans="1:5">
      <c r="A1219" s="116">
        <v>2220506</v>
      </c>
      <c r="B1219" s="118" t="s">
        <v>915</v>
      </c>
      <c r="C1219" s="94">
        <v>0</v>
      </c>
      <c r="D1219" s="94">
        <v>0</v>
      </c>
      <c r="E1219" s="94">
        <f t="shared" si="17"/>
        <v>0</v>
      </c>
    </row>
    <row r="1220" spans="1:5">
      <c r="A1220" s="116">
        <v>2220507</v>
      </c>
      <c r="B1220" s="118" t="s">
        <v>916</v>
      </c>
      <c r="C1220" s="94">
        <v>0</v>
      </c>
      <c r="D1220" s="94">
        <v>0</v>
      </c>
      <c r="E1220" s="94">
        <f t="shared" si="17"/>
        <v>0</v>
      </c>
    </row>
    <row r="1221" spans="1:5">
      <c r="A1221" s="116">
        <v>2220508</v>
      </c>
      <c r="B1221" s="118" t="s">
        <v>917</v>
      </c>
      <c r="C1221" s="94">
        <v>0</v>
      </c>
      <c r="D1221" s="94">
        <v>0</v>
      </c>
      <c r="E1221" s="94">
        <f t="shared" si="17"/>
        <v>0</v>
      </c>
    </row>
    <row r="1222" spans="1:5">
      <c r="A1222" s="116">
        <v>2220509</v>
      </c>
      <c r="B1222" s="118" t="s">
        <v>918</v>
      </c>
      <c r="C1222" s="94">
        <v>0</v>
      </c>
      <c r="D1222" s="94">
        <v>0</v>
      </c>
      <c r="E1222" s="94">
        <f t="shared" si="17"/>
        <v>0</v>
      </c>
    </row>
    <row r="1223" spans="1:5">
      <c r="A1223" s="116">
        <v>2220510</v>
      </c>
      <c r="B1223" s="118" t="s">
        <v>919</v>
      </c>
      <c r="C1223" s="94">
        <v>0</v>
      </c>
      <c r="D1223" s="94">
        <v>0</v>
      </c>
      <c r="E1223" s="94">
        <f t="shared" si="17"/>
        <v>0</v>
      </c>
    </row>
    <row r="1224" spans="1:5">
      <c r="A1224" s="116">
        <v>2220511</v>
      </c>
      <c r="B1224" s="118" t="s">
        <v>920</v>
      </c>
      <c r="C1224" s="94">
        <v>146.91000000000003</v>
      </c>
      <c r="D1224" s="94">
        <v>44.38</v>
      </c>
      <c r="E1224" s="94">
        <f t="shared" si="17"/>
        <v>-102.53000000000003</v>
      </c>
    </row>
    <row r="1225" spans="1:5">
      <c r="A1225" s="116">
        <v>2220599</v>
      </c>
      <c r="B1225" s="118" t="s">
        <v>921</v>
      </c>
      <c r="C1225" s="94">
        <v>8.64</v>
      </c>
      <c r="D1225" s="94">
        <v>8.64</v>
      </c>
      <c r="E1225" s="94">
        <f t="shared" ref="E1225:E1288" si="18">D1225-C1225</f>
        <v>0</v>
      </c>
    </row>
    <row r="1226" spans="1:5">
      <c r="A1226" s="116">
        <v>224</v>
      </c>
      <c r="B1226" s="118" t="s">
        <v>1402</v>
      </c>
      <c r="C1226" s="94">
        <v>36912.04</v>
      </c>
      <c r="D1226" s="94">
        <v>49958.05</v>
      </c>
      <c r="E1226" s="94">
        <f t="shared" si="18"/>
        <v>13046.010000000002</v>
      </c>
    </row>
    <row r="1227" spans="1:5">
      <c r="A1227" s="116">
        <v>22401</v>
      </c>
      <c r="B1227" s="118" t="s">
        <v>922</v>
      </c>
      <c r="C1227" s="94">
        <v>14388.88</v>
      </c>
      <c r="D1227" s="94">
        <v>24028.21</v>
      </c>
      <c r="E1227" s="94">
        <f t="shared" si="18"/>
        <v>9639.33</v>
      </c>
    </row>
    <row r="1228" spans="1:5">
      <c r="A1228" s="116">
        <v>2240101</v>
      </c>
      <c r="B1228" s="118" t="s">
        <v>43</v>
      </c>
      <c r="C1228" s="94">
        <v>3006.52</v>
      </c>
      <c r="D1228" s="94">
        <v>3396.3100000000004</v>
      </c>
      <c r="E1228" s="94">
        <f t="shared" si="18"/>
        <v>389.79000000000042</v>
      </c>
    </row>
    <row r="1229" spans="1:5">
      <c r="A1229" s="116">
        <v>2240102</v>
      </c>
      <c r="B1229" s="118" t="s">
        <v>44</v>
      </c>
      <c r="C1229" s="94">
        <v>432.18999999999994</v>
      </c>
      <c r="D1229" s="94">
        <v>195.11</v>
      </c>
      <c r="E1229" s="94">
        <f t="shared" si="18"/>
        <v>-237.07999999999993</v>
      </c>
    </row>
    <row r="1230" spans="1:5">
      <c r="A1230" s="116">
        <v>2240103</v>
      </c>
      <c r="B1230" s="118" t="s">
        <v>45</v>
      </c>
      <c r="C1230" s="94">
        <v>4</v>
      </c>
      <c r="D1230" s="94">
        <v>0</v>
      </c>
      <c r="E1230" s="94">
        <f t="shared" si="18"/>
        <v>-4</v>
      </c>
    </row>
    <row r="1231" spans="1:5">
      <c r="A1231" s="116">
        <v>2240104</v>
      </c>
      <c r="B1231" s="118" t="s">
        <v>923</v>
      </c>
      <c r="C1231" s="94">
        <v>1535.16</v>
      </c>
      <c r="D1231" s="94">
        <v>827.8</v>
      </c>
      <c r="E1231" s="94">
        <f t="shared" si="18"/>
        <v>-707.36000000000013</v>
      </c>
    </row>
    <row r="1232" spans="1:5">
      <c r="A1232" s="116">
        <v>2240105</v>
      </c>
      <c r="B1232" s="118" t="s">
        <v>924</v>
      </c>
      <c r="C1232" s="94">
        <v>30</v>
      </c>
      <c r="D1232" s="94">
        <v>220</v>
      </c>
      <c r="E1232" s="94">
        <f t="shared" si="18"/>
        <v>190</v>
      </c>
    </row>
    <row r="1233" spans="1:5">
      <c r="A1233" s="116">
        <v>2240106</v>
      </c>
      <c r="B1233" s="118" t="s">
        <v>925</v>
      </c>
      <c r="C1233" s="94">
        <v>223</v>
      </c>
      <c r="D1233" s="94">
        <v>2324.58</v>
      </c>
      <c r="E1233" s="94">
        <f t="shared" si="18"/>
        <v>2101.58</v>
      </c>
    </row>
    <row r="1234" spans="1:5">
      <c r="A1234" s="116">
        <v>2240108</v>
      </c>
      <c r="B1234" s="118" t="s">
        <v>926</v>
      </c>
      <c r="C1234" s="94">
        <v>304.10000000000002</v>
      </c>
      <c r="D1234" s="94">
        <v>2086.64</v>
      </c>
      <c r="E1234" s="94">
        <f t="shared" si="18"/>
        <v>1782.54</v>
      </c>
    </row>
    <row r="1235" spans="1:5">
      <c r="A1235" s="116">
        <v>2240109</v>
      </c>
      <c r="B1235" s="118" t="s">
        <v>927</v>
      </c>
      <c r="C1235" s="94">
        <v>192.75</v>
      </c>
      <c r="D1235" s="94">
        <v>472.51</v>
      </c>
      <c r="E1235" s="94">
        <f t="shared" si="18"/>
        <v>279.76</v>
      </c>
    </row>
    <row r="1236" spans="1:5">
      <c r="A1236" s="116">
        <v>2240150</v>
      </c>
      <c r="B1236" s="118" t="s">
        <v>52</v>
      </c>
      <c r="C1236" s="94">
        <v>0</v>
      </c>
      <c r="D1236" s="94">
        <v>0</v>
      </c>
      <c r="E1236" s="94">
        <f t="shared" si="18"/>
        <v>0</v>
      </c>
    </row>
    <row r="1237" spans="1:5">
      <c r="A1237" s="116">
        <v>2240199</v>
      </c>
      <c r="B1237" s="118" t="s">
        <v>928</v>
      </c>
      <c r="C1237" s="94">
        <v>8661.16</v>
      </c>
      <c r="D1237" s="94">
        <v>14505.259999999998</v>
      </c>
      <c r="E1237" s="94">
        <f t="shared" si="18"/>
        <v>5844.0999999999985</v>
      </c>
    </row>
    <row r="1238" spans="1:5">
      <c r="A1238" s="116">
        <v>22402</v>
      </c>
      <c r="B1238" s="118" t="s">
        <v>929</v>
      </c>
      <c r="C1238" s="94">
        <v>22342.13</v>
      </c>
      <c r="D1238" s="94">
        <v>24608.01</v>
      </c>
      <c r="E1238" s="94">
        <f t="shared" si="18"/>
        <v>2265.8799999999974</v>
      </c>
    </row>
    <row r="1239" spans="1:5">
      <c r="A1239" s="116">
        <v>2240201</v>
      </c>
      <c r="B1239" s="118" t="s">
        <v>43</v>
      </c>
      <c r="C1239" s="94">
        <v>1550.54</v>
      </c>
      <c r="D1239" s="94">
        <v>40.799999999999997</v>
      </c>
      <c r="E1239" s="94">
        <f t="shared" si="18"/>
        <v>-1509.74</v>
      </c>
    </row>
    <row r="1240" spans="1:5">
      <c r="A1240" s="116">
        <v>2240202</v>
      </c>
      <c r="B1240" s="118" t="s">
        <v>44</v>
      </c>
      <c r="C1240" s="94">
        <v>508.67</v>
      </c>
      <c r="D1240" s="94">
        <v>126.58</v>
      </c>
      <c r="E1240" s="94">
        <f t="shared" si="18"/>
        <v>-382.09000000000003</v>
      </c>
    </row>
    <row r="1241" spans="1:5">
      <c r="A1241" s="116">
        <v>2240203</v>
      </c>
      <c r="B1241" s="118" t="s">
        <v>45</v>
      </c>
      <c r="C1241" s="94">
        <v>0</v>
      </c>
      <c r="D1241" s="94">
        <v>0</v>
      </c>
      <c r="E1241" s="94">
        <f t="shared" si="18"/>
        <v>0</v>
      </c>
    </row>
    <row r="1242" spans="1:5">
      <c r="A1242" s="116">
        <v>2240204</v>
      </c>
      <c r="B1242" s="118" t="s">
        <v>930</v>
      </c>
      <c r="C1242" s="94">
        <v>14800.94</v>
      </c>
      <c r="D1242" s="94">
        <v>20388.699999999997</v>
      </c>
      <c r="E1242" s="94">
        <f t="shared" si="18"/>
        <v>5587.7599999999966</v>
      </c>
    </row>
    <row r="1243" spans="1:5">
      <c r="A1243" s="116">
        <v>2240250</v>
      </c>
      <c r="B1243" s="118" t="s">
        <v>52</v>
      </c>
      <c r="C1243" s="94">
        <v>0</v>
      </c>
      <c r="D1243" s="94">
        <v>0</v>
      </c>
      <c r="E1243" s="94">
        <f t="shared" si="18"/>
        <v>0</v>
      </c>
    </row>
    <row r="1244" spans="1:5">
      <c r="A1244" s="116">
        <v>2240299</v>
      </c>
      <c r="B1244" s="118" t="s">
        <v>931</v>
      </c>
      <c r="C1244" s="94">
        <v>5481.9800000000005</v>
      </c>
      <c r="D1244" s="94">
        <v>4051.9300000000003</v>
      </c>
      <c r="E1244" s="94">
        <f t="shared" si="18"/>
        <v>-1430.0500000000002</v>
      </c>
    </row>
    <row r="1245" spans="1:5">
      <c r="A1245" s="116">
        <v>22404</v>
      </c>
      <c r="B1245" s="118" t="s">
        <v>932</v>
      </c>
      <c r="C1245" s="94">
        <v>0.63</v>
      </c>
      <c r="D1245" s="94">
        <v>784.82999999999993</v>
      </c>
      <c r="E1245" s="94">
        <f t="shared" si="18"/>
        <v>784.19999999999993</v>
      </c>
    </row>
    <row r="1246" spans="1:5">
      <c r="A1246" s="116">
        <v>2240401</v>
      </c>
      <c r="B1246" s="118" t="s">
        <v>43</v>
      </c>
      <c r="C1246" s="94">
        <v>0</v>
      </c>
      <c r="D1246" s="94">
        <v>0</v>
      </c>
      <c r="E1246" s="94">
        <f t="shared" si="18"/>
        <v>0</v>
      </c>
    </row>
    <row r="1247" spans="1:5">
      <c r="A1247" s="116">
        <v>2240402</v>
      </c>
      <c r="B1247" s="118" t="s">
        <v>44</v>
      </c>
      <c r="C1247" s="94">
        <v>0.63</v>
      </c>
      <c r="D1247" s="94">
        <v>0.63</v>
      </c>
      <c r="E1247" s="94">
        <f t="shared" si="18"/>
        <v>0</v>
      </c>
    </row>
    <row r="1248" spans="1:5">
      <c r="A1248" s="116">
        <v>2240403</v>
      </c>
      <c r="B1248" s="118" t="s">
        <v>45</v>
      </c>
      <c r="C1248" s="94">
        <v>0</v>
      </c>
      <c r="D1248" s="94">
        <v>0</v>
      </c>
      <c r="E1248" s="94">
        <f t="shared" si="18"/>
        <v>0</v>
      </c>
    </row>
    <row r="1249" spans="1:5">
      <c r="A1249" s="116">
        <v>2240404</v>
      </c>
      <c r="B1249" s="118" t="s">
        <v>933</v>
      </c>
      <c r="C1249" s="94">
        <v>0</v>
      </c>
      <c r="D1249" s="94">
        <v>78.400000000000006</v>
      </c>
      <c r="E1249" s="94">
        <f t="shared" si="18"/>
        <v>78.400000000000006</v>
      </c>
    </row>
    <row r="1250" spans="1:5">
      <c r="A1250" s="116">
        <v>2240405</v>
      </c>
      <c r="B1250" s="118" t="s">
        <v>934</v>
      </c>
      <c r="C1250" s="94">
        <v>0</v>
      </c>
      <c r="D1250" s="94">
        <v>0</v>
      </c>
      <c r="E1250" s="94">
        <f t="shared" si="18"/>
        <v>0</v>
      </c>
    </row>
    <row r="1251" spans="1:5">
      <c r="A1251" s="116">
        <v>2240450</v>
      </c>
      <c r="B1251" s="118" t="s">
        <v>52</v>
      </c>
      <c r="C1251" s="94">
        <v>0</v>
      </c>
      <c r="D1251" s="94">
        <v>0</v>
      </c>
      <c r="E1251" s="94">
        <f t="shared" si="18"/>
        <v>0</v>
      </c>
    </row>
    <row r="1252" spans="1:5">
      <c r="A1252" s="116">
        <v>2240499</v>
      </c>
      <c r="B1252" s="118" t="s">
        <v>935</v>
      </c>
      <c r="C1252" s="94">
        <v>0</v>
      </c>
      <c r="D1252" s="94">
        <v>705.8</v>
      </c>
      <c r="E1252" s="94">
        <f t="shared" si="18"/>
        <v>705.8</v>
      </c>
    </row>
    <row r="1253" spans="1:5">
      <c r="A1253" s="116">
        <v>22405</v>
      </c>
      <c r="B1253" s="118" t="s">
        <v>936</v>
      </c>
      <c r="C1253" s="94">
        <v>14</v>
      </c>
      <c r="D1253" s="94">
        <v>24</v>
      </c>
      <c r="E1253" s="94">
        <f t="shared" si="18"/>
        <v>10</v>
      </c>
    </row>
    <row r="1254" spans="1:5">
      <c r="A1254" s="116">
        <v>2240501</v>
      </c>
      <c r="B1254" s="118" t="s">
        <v>43</v>
      </c>
      <c r="C1254" s="94">
        <v>0</v>
      </c>
      <c r="D1254" s="94">
        <v>0</v>
      </c>
      <c r="E1254" s="94">
        <f t="shared" si="18"/>
        <v>0</v>
      </c>
    </row>
    <row r="1255" spans="1:5">
      <c r="A1255" s="116">
        <v>2240502</v>
      </c>
      <c r="B1255" s="118" t="s">
        <v>44</v>
      </c>
      <c r="C1255" s="94">
        <v>0</v>
      </c>
      <c r="D1255" s="94">
        <v>0</v>
      </c>
      <c r="E1255" s="94">
        <f t="shared" si="18"/>
        <v>0</v>
      </c>
    </row>
    <row r="1256" spans="1:5">
      <c r="A1256" s="116">
        <v>2240503</v>
      </c>
      <c r="B1256" s="118" t="s">
        <v>45</v>
      </c>
      <c r="C1256" s="94">
        <v>0</v>
      </c>
      <c r="D1256" s="94">
        <v>0</v>
      </c>
      <c r="E1256" s="94">
        <f t="shared" si="18"/>
        <v>0</v>
      </c>
    </row>
    <row r="1257" spans="1:5">
      <c r="A1257" s="116">
        <v>2240504</v>
      </c>
      <c r="B1257" s="118" t="s">
        <v>937</v>
      </c>
      <c r="C1257" s="94">
        <v>0</v>
      </c>
      <c r="D1257" s="94">
        <v>0</v>
      </c>
      <c r="E1257" s="94">
        <f t="shared" si="18"/>
        <v>0</v>
      </c>
    </row>
    <row r="1258" spans="1:5">
      <c r="A1258" s="116">
        <v>2240505</v>
      </c>
      <c r="B1258" s="118" t="s">
        <v>938</v>
      </c>
      <c r="C1258" s="94">
        <v>0</v>
      </c>
      <c r="D1258" s="94">
        <v>0</v>
      </c>
      <c r="E1258" s="94">
        <f t="shared" si="18"/>
        <v>0</v>
      </c>
    </row>
    <row r="1259" spans="1:5">
      <c r="A1259" s="116">
        <v>2240506</v>
      </c>
      <c r="B1259" s="118" t="s">
        <v>939</v>
      </c>
      <c r="C1259" s="94">
        <v>14</v>
      </c>
      <c r="D1259" s="94">
        <v>24</v>
      </c>
      <c r="E1259" s="94">
        <f t="shared" si="18"/>
        <v>10</v>
      </c>
    </row>
    <row r="1260" spans="1:5">
      <c r="A1260" s="116">
        <v>2240507</v>
      </c>
      <c r="B1260" s="118" t="s">
        <v>940</v>
      </c>
      <c r="C1260" s="94">
        <v>0</v>
      </c>
      <c r="D1260" s="94">
        <v>0</v>
      </c>
      <c r="E1260" s="94">
        <f t="shared" si="18"/>
        <v>0</v>
      </c>
    </row>
    <row r="1261" spans="1:5">
      <c r="A1261" s="116">
        <v>2240508</v>
      </c>
      <c r="B1261" s="118" t="s">
        <v>941</v>
      </c>
      <c r="C1261" s="94">
        <v>0</v>
      </c>
      <c r="D1261" s="94">
        <v>0</v>
      </c>
      <c r="E1261" s="94">
        <f t="shared" si="18"/>
        <v>0</v>
      </c>
    </row>
    <row r="1262" spans="1:5">
      <c r="A1262" s="116">
        <v>2240509</v>
      </c>
      <c r="B1262" s="118" t="s">
        <v>942</v>
      </c>
      <c r="C1262" s="94">
        <v>0</v>
      </c>
      <c r="D1262" s="94">
        <v>0</v>
      </c>
      <c r="E1262" s="94">
        <f t="shared" si="18"/>
        <v>0</v>
      </c>
    </row>
    <row r="1263" spans="1:5">
      <c r="A1263" s="116">
        <v>2240510</v>
      </c>
      <c r="B1263" s="118" t="s">
        <v>943</v>
      </c>
      <c r="C1263" s="94">
        <v>0</v>
      </c>
      <c r="D1263" s="94">
        <v>0</v>
      </c>
      <c r="E1263" s="94">
        <f t="shared" si="18"/>
        <v>0</v>
      </c>
    </row>
    <row r="1264" spans="1:5">
      <c r="A1264" s="116">
        <v>2240550</v>
      </c>
      <c r="B1264" s="118" t="s">
        <v>944</v>
      </c>
      <c r="C1264" s="94">
        <v>0</v>
      </c>
      <c r="D1264" s="94">
        <v>0</v>
      </c>
      <c r="E1264" s="94">
        <f t="shared" si="18"/>
        <v>0</v>
      </c>
    </row>
    <row r="1265" spans="1:5">
      <c r="A1265" s="116">
        <v>2240599</v>
      </c>
      <c r="B1265" s="118" t="s">
        <v>945</v>
      </c>
      <c r="C1265" s="94">
        <v>0</v>
      </c>
      <c r="D1265" s="94">
        <v>0</v>
      </c>
      <c r="E1265" s="94">
        <f t="shared" si="18"/>
        <v>0</v>
      </c>
    </row>
    <row r="1266" spans="1:5">
      <c r="A1266" s="116">
        <v>22406</v>
      </c>
      <c r="B1266" s="118" t="s">
        <v>946</v>
      </c>
      <c r="C1266" s="94">
        <v>166.39999999999998</v>
      </c>
      <c r="D1266" s="94">
        <v>483</v>
      </c>
      <c r="E1266" s="94">
        <f t="shared" si="18"/>
        <v>316.60000000000002</v>
      </c>
    </row>
    <row r="1267" spans="1:5">
      <c r="A1267" s="116">
        <v>2240601</v>
      </c>
      <c r="B1267" s="118" t="s">
        <v>947</v>
      </c>
      <c r="C1267" s="94">
        <v>39.299999999999997</v>
      </c>
      <c r="D1267" s="94">
        <v>433</v>
      </c>
      <c r="E1267" s="94">
        <f t="shared" si="18"/>
        <v>393.7</v>
      </c>
    </row>
    <row r="1268" spans="1:5">
      <c r="A1268" s="116">
        <v>2240602</v>
      </c>
      <c r="B1268" s="118" t="s">
        <v>948</v>
      </c>
      <c r="C1268" s="94">
        <v>0</v>
      </c>
      <c r="D1268" s="94">
        <v>0</v>
      </c>
      <c r="E1268" s="94">
        <f t="shared" si="18"/>
        <v>0</v>
      </c>
    </row>
    <row r="1269" spans="1:5">
      <c r="A1269" s="116">
        <v>2240699</v>
      </c>
      <c r="B1269" s="118" t="s">
        <v>949</v>
      </c>
      <c r="C1269" s="94">
        <v>127.1</v>
      </c>
      <c r="D1269" s="94">
        <v>50</v>
      </c>
      <c r="E1269" s="94">
        <f t="shared" si="18"/>
        <v>-77.099999999999994</v>
      </c>
    </row>
    <row r="1270" spans="1:5">
      <c r="A1270" s="116">
        <v>22407</v>
      </c>
      <c r="B1270" s="118" t="s">
        <v>950</v>
      </c>
      <c r="C1270" s="94">
        <v>0</v>
      </c>
      <c r="D1270" s="94">
        <v>0</v>
      </c>
      <c r="E1270" s="94">
        <f t="shared" si="18"/>
        <v>0</v>
      </c>
    </row>
    <row r="1271" spans="1:5">
      <c r="A1271" s="116">
        <v>2240703</v>
      </c>
      <c r="B1271" s="118" t="s">
        <v>951</v>
      </c>
      <c r="C1271" s="94">
        <v>0</v>
      </c>
      <c r="D1271" s="94">
        <v>0</v>
      </c>
      <c r="E1271" s="94">
        <f t="shared" si="18"/>
        <v>0</v>
      </c>
    </row>
    <row r="1272" spans="1:5">
      <c r="A1272" s="116">
        <v>2240704</v>
      </c>
      <c r="B1272" s="118" t="s">
        <v>952</v>
      </c>
      <c r="C1272" s="94">
        <v>0</v>
      </c>
      <c r="D1272" s="94">
        <v>0</v>
      </c>
      <c r="E1272" s="94">
        <f t="shared" si="18"/>
        <v>0</v>
      </c>
    </row>
    <row r="1273" spans="1:5">
      <c r="A1273" s="116">
        <v>2240799</v>
      </c>
      <c r="B1273" s="118" t="s">
        <v>953</v>
      </c>
      <c r="C1273" s="94">
        <v>0</v>
      </c>
      <c r="D1273" s="94">
        <v>0</v>
      </c>
      <c r="E1273" s="94">
        <f t="shared" si="18"/>
        <v>0</v>
      </c>
    </row>
    <row r="1274" spans="1:5" ht="13.9" customHeight="1">
      <c r="A1274" s="116">
        <v>22499</v>
      </c>
      <c r="B1274" s="118" t="s">
        <v>954</v>
      </c>
      <c r="C1274" s="94">
        <v>0</v>
      </c>
      <c r="D1274" s="94">
        <v>30</v>
      </c>
      <c r="E1274" s="94">
        <f t="shared" si="18"/>
        <v>30</v>
      </c>
    </row>
    <row r="1275" spans="1:5" ht="13.9" customHeight="1">
      <c r="A1275" s="116">
        <v>2249999</v>
      </c>
      <c r="B1275" s="118" t="s">
        <v>1942</v>
      </c>
      <c r="C1275" s="94">
        <v>0</v>
      </c>
      <c r="D1275" s="94">
        <v>30</v>
      </c>
      <c r="E1275" s="94">
        <f t="shared" si="18"/>
        <v>30</v>
      </c>
    </row>
    <row r="1276" spans="1:5">
      <c r="A1276" s="116">
        <v>227</v>
      </c>
      <c r="B1276" s="118" t="s">
        <v>1403</v>
      </c>
      <c r="C1276" s="94">
        <v>58051</v>
      </c>
      <c r="D1276" s="94">
        <v>49592</v>
      </c>
      <c r="E1276" s="94">
        <f t="shared" si="18"/>
        <v>-8459</v>
      </c>
    </row>
    <row r="1277" spans="1:5">
      <c r="A1277" s="116">
        <v>229</v>
      </c>
      <c r="B1277" s="115" t="s">
        <v>1072</v>
      </c>
      <c r="C1277" s="94">
        <v>83195.61</v>
      </c>
      <c r="D1277" s="94">
        <v>24905.8</v>
      </c>
      <c r="E1277" s="94">
        <f t="shared" si="18"/>
        <v>-58289.81</v>
      </c>
    </row>
    <row r="1278" spans="1:5">
      <c r="A1278" s="116">
        <v>22902</v>
      </c>
      <c r="B1278" s="115" t="s">
        <v>955</v>
      </c>
      <c r="C1278" s="94">
        <v>11552.75</v>
      </c>
      <c r="D1278" s="94">
        <v>24905.8</v>
      </c>
      <c r="E1278" s="94">
        <f t="shared" si="18"/>
        <v>13353.05</v>
      </c>
    </row>
    <row r="1279" spans="1:5">
      <c r="A1279" s="116">
        <v>22999</v>
      </c>
      <c r="B1279" s="115" t="s">
        <v>828</v>
      </c>
      <c r="C1279" s="94">
        <v>71642.86</v>
      </c>
      <c r="D1279" s="94">
        <v>0</v>
      </c>
      <c r="E1279" s="94">
        <f t="shared" si="18"/>
        <v>-71642.86</v>
      </c>
    </row>
    <row r="1280" spans="1:5">
      <c r="A1280" s="116">
        <v>232</v>
      </c>
      <c r="B1280" s="118" t="s">
        <v>1404</v>
      </c>
      <c r="C1280" s="94">
        <v>11034.14</v>
      </c>
      <c r="D1280" s="94">
        <v>14068.249999999998</v>
      </c>
      <c r="E1280" s="94">
        <f t="shared" si="18"/>
        <v>3034.1099999999988</v>
      </c>
    </row>
    <row r="1281" spans="1:5">
      <c r="A1281" s="116">
        <v>23203</v>
      </c>
      <c r="B1281" s="118" t="s">
        <v>956</v>
      </c>
      <c r="C1281" s="94">
        <v>11034.14</v>
      </c>
      <c r="D1281" s="94">
        <v>14068.249999999998</v>
      </c>
      <c r="E1281" s="94">
        <f t="shared" si="18"/>
        <v>3034.1099999999988</v>
      </c>
    </row>
    <row r="1282" spans="1:5">
      <c r="A1282" s="116">
        <v>2320301</v>
      </c>
      <c r="B1282" s="118" t="s">
        <v>957</v>
      </c>
      <c r="C1282" s="94">
        <v>11034.14</v>
      </c>
      <c r="D1282" s="94">
        <v>14068.249999999998</v>
      </c>
      <c r="E1282" s="94">
        <f t="shared" si="18"/>
        <v>3034.1099999999988</v>
      </c>
    </row>
    <row r="1283" spans="1:5">
      <c r="A1283" s="116">
        <v>2320302</v>
      </c>
      <c r="B1283" s="118" t="s">
        <v>958</v>
      </c>
      <c r="C1283" s="94">
        <v>0</v>
      </c>
      <c r="D1283" s="94">
        <v>0</v>
      </c>
      <c r="E1283" s="94">
        <f t="shared" si="18"/>
        <v>0</v>
      </c>
    </row>
    <row r="1284" spans="1:5">
      <c r="A1284" s="116">
        <v>2320303</v>
      </c>
      <c r="B1284" s="118" t="s">
        <v>959</v>
      </c>
      <c r="C1284" s="94">
        <v>0</v>
      </c>
      <c r="D1284" s="94">
        <v>0</v>
      </c>
      <c r="E1284" s="94">
        <f t="shared" si="18"/>
        <v>0</v>
      </c>
    </row>
    <row r="1285" spans="1:5">
      <c r="A1285" s="116">
        <v>2320399</v>
      </c>
      <c r="B1285" s="118" t="s">
        <v>960</v>
      </c>
      <c r="C1285" s="94">
        <v>0</v>
      </c>
      <c r="D1285" s="94">
        <v>0</v>
      </c>
      <c r="E1285" s="94">
        <f t="shared" si="18"/>
        <v>0</v>
      </c>
    </row>
    <row r="1286" spans="1:5">
      <c r="A1286" s="116">
        <v>233</v>
      </c>
      <c r="B1286" s="115" t="s">
        <v>1405</v>
      </c>
      <c r="C1286" s="94">
        <v>295</v>
      </c>
      <c r="D1286" s="94">
        <v>80</v>
      </c>
      <c r="E1286" s="94">
        <f t="shared" si="18"/>
        <v>-215</v>
      </c>
    </row>
    <row r="1287" spans="1:5">
      <c r="A1287" s="116">
        <v>23303</v>
      </c>
      <c r="B1287" s="115" t="s">
        <v>961</v>
      </c>
      <c r="C1287" s="94">
        <v>295</v>
      </c>
      <c r="D1287" s="94">
        <v>80</v>
      </c>
      <c r="E1287" s="94">
        <f t="shared" si="18"/>
        <v>-215</v>
      </c>
    </row>
    <row r="1288" spans="1:5">
      <c r="A1288" s="116"/>
      <c r="B1288" s="115"/>
      <c r="C1288" s="94"/>
      <c r="D1288" s="94"/>
      <c r="E1288" s="94">
        <f t="shared" si="18"/>
        <v>0</v>
      </c>
    </row>
    <row r="1289" spans="1:5">
      <c r="A1289" s="116"/>
      <c r="B1289" s="115"/>
      <c r="C1289" s="94"/>
      <c r="D1289" s="94"/>
      <c r="E1289" s="94">
        <f t="shared" ref="E1289:E1290" si="19">D1289-C1289</f>
        <v>0</v>
      </c>
    </row>
    <row r="1290" spans="1:5">
      <c r="A1290" s="116"/>
      <c r="B1290" s="279" t="s">
        <v>1332</v>
      </c>
      <c r="C1290" s="94">
        <v>4788587.76</v>
      </c>
      <c r="D1290" s="94">
        <v>4506429.2199999988</v>
      </c>
      <c r="E1290" s="94">
        <f t="shared" si="19"/>
        <v>-282158.54000000097</v>
      </c>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sheetData>
  <autoFilter ref="A5:E1290"/>
  <mergeCells count="4">
    <mergeCell ref="A4:B4"/>
    <mergeCell ref="A2:E2"/>
    <mergeCell ref="D3:E3"/>
    <mergeCell ref="E4:E5"/>
  </mergeCells>
  <phoneticPr fontId="22" type="noConversion"/>
  <printOptions horizontalCentered="1"/>
  <pageMargins left="0" right="0" top="0" bottom="0"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2"/>
  <sheetViews>
    <sheetView showGridLines="0" showZeros="0" workbookViewId="0">
      <pane ySplit="6" topLeftCell="A7" activePane="bottomLeft" state="frozen"/>
      <selection activeCell="D17" sqref="D17"/>
      <selection pane="bottomLeft" activeCell="G27" sqref="G27"/>
    </sheetView>
  </sheetViews>
  <sheetFormatPr defaultColWidth="9" defaultRowHeight="13.5"/>
  <cols>
    <col min="1" max="1" width="38.5" style="341" customWidth="1"/>
    <col min="2" max="2" width="18.25" style="340" bestFit="1" customWidth="1"/>
    <col min="3" max="3" width="18.375" style="340" bestFit="1" customWidth="1"/>
    <col min="4" max="6" width="18.25" style="340" bestFit="1" customWidth="1"/>
    <col min="7" max="7" width="17" style="340" bestFit="1" customWidth="1"/>
    <col min="8" max="8" width="37.625" style="341" customWidth="1"/>
    <col min="9" max="11" width="17" style="340" bestFit="1" customWidth="1"/>
    <col min="12" max="14" width="17" style="341" bestFit="1" customWidth="1"/>
    <col min="15" max="16384" width="9" style="341"/>
  </cols>
  <sheetData>
    <row r="1" spans="1:14" ht="14.25">
      <c r="A1" s="372" t="s">
        <v>963</v>
      </c>
      <c r="B1" s="339"/>
    </row>
    <row r="2" spans="1:14" s="342" customFormat="1" ht="22.5">
      <c r="A2" s="392" t="s">
        <v>2763</v>
      </c>
      <c r="B2" s="392"/>
      <c r="C2" s="392"/>
      <c r="D2" s="392"/>
      <c r="E2" s="392"/>
      <c r="F2" s="392"/>
      <c r="G2" s="392"/>
      <c r="H2" s="392"/>
      <c r="I2" s="392"/>
      <c r="J2" s="392"/>
      <c r="K2" s="392"/>
      <c r="L2" s="392"/>
      <c r="M2" s="392"/>
      <c r="N2" s="392"/>
    </row>
    <row r="3" spans="1:14">
      <c r="K3" s="343"/>
      <c r="N3" s="341" t="s">
        <v>9</v>
      </c>
    </row>
    <row r="4" spans="1:14">
      <c r="A4" s="396" t="s">
        <v>964</v>
      </c>
      <c r="B4" s="396"/>
      <c r="C4" s="396"/>
      <c r="D4" s="396"/>
      <c r="E4" s="396"/>
      <c r="F4" s="396"/>
      <c r="G4" s="396"/>
      <c r="H4" s="396" t="s">
        <v>965</v>
      </c>
      <c r="I4" s="396"/>
      <c r="J4" s="396"/>
      <c r="K4" s="396"/>
      <c r="L4" s="396"/>
      <c r="M4" s="396"/>
      <c r="N4" s="396"/>
    </row>
    <row r="5" spans="1:14" s="344" customFormat="1" ht="14.25">
      <c r="A5" s="400" t="s">
        <v>10</v>
      </c>
      <c r="B5" s="397" t="s">
        <v>2165</v>
      </c>
      <c r="C5" s="398"/>
      <c r="D5" s="399"/>
      <c r="E5" s="397" t="s">
        <v>2166</v>
      </c>
      <c r="F5" s="398"/>
      <c r="G5" s="399"/>
      <c r="H5" s="273" t="s">
        <v>10</v>
      </c>
      <c r="I5" s="393" t="s">
        <v>2761</v>
      </c>
      <c r="J5" s="394"/>
      <c r="K5" s="395"/>
      <c r="L5" s="393" t="s">
        <v>2762</v>
      </c>
      <c r="M5" s="394"/>
      <c r="N5" s="395"/>
    </row>
    <row r="6" spans="1:14" s="344" customFormat="1" ht="14.25">
      <c r="A6" s="401"/>
      <c r="B6" s="345" t="s">
        <v>2048</v>
      </c>
      <c r="C6" s="345" t="s">
        <v>1367</v>
      </c>
      <c r="D6" s="345" t="s">
        <v>2049</v>
      </c>
      <c r="E6" s="345" t="s">
        <v>2048</v>
      </c>
      <c r="F6" s="345" t="s">
        <v>1367</v>
      </c>
      <c r="G6" s="345" t="s">
        <v>2049</v>
      </c>
      <c r="H6" s="273"/>
      <c r="I6" s="346" t="s">
        <v>2048</v>
      </c>
      <c r="J6" s="346" t="s">
        <v>1367</v>
      </c>
      <c r="K6" s="345" t="s">
        <v>2049</v>
      </c>
      <c r="L6" s="346" t="s">
        <v>2048</v>
      </c>
      <c r="M6" s="346" t="s">
        <v>1367</v>
      </c>
      <c r="N6" s="345" t="s">
        <v>2049</v>
      </c>
    </row>
    <row r="7" spans="1:14">
      <c r="A7" s="347" t="s">
        <v>966</v>
      </c>
      <c r="B7" s="348">
        <f>SUM(C7:D7)</f>
        <v>1110000</v>
      </c>
      <c r="C7" s="348">
        <v>170500</v>
      </c>
      <c r="D7" s="348">
        <v>939500</v>
      </c>
      <c r="E7" s="348">
        <f t="shared" ref="E7:E55" si="0">SUM(F7:G7)</f>
        <v>1110000</v>
      </c>
      <c r="F7" s="348">
        <v>170500</v>
      </c>
      <c r="G7" s="348">
        <v>939500</v>
      </c>
      <c r="H7" s="347" t="s">
        <v>967</v>
      </c>
      <c r="I7" s="348">
        <f>SUM(J7:K7)</f>
        <v>4788587.76</v>
      </c>
      <c r="J7" s="349">
        <f>C103</f>
        <v>1627610.52</v>
      </c>
      <c r="K7" s="349">
        <f>D103</f>
        <v>3160977.24</v>
      </c>
      <c r="L7" s="348">
        <f>SUM(M7:N7)</f>
        <v>4506429.2200000007</v>
      </c>
      <c r="M7" s="349">
        <f>F103-M8</f>
        <v>1605945.66</v>
      </c>
      <c r="N7" s="349">
        <f>G103-N8</f>
        <v>2900483.5600000005</v>
      </c>
    </row>
    <row r="8" spans="1:14">
      <c r="A8" s="350" t="s">
        <v>968</v>
      </c>
      <c r="B8" s="348">
        <f t="shared" ref="B8:B9" si="1">SUM(C8:D8)</f>
        <v>2148329.73</v>
      </c>
      <c r="C8" s="349">
        <f>SUM(C9,C89:C91)</f>
        <v>806445.11</v>
      </c>
      <c r="D8" s="349">
        <f>SUM(D9,D89:D91)</f>
        <v>1341884.6199999999</v>
      </c>
      <c r="E8" s="348">
        <f t="shared" si="0"/>
        <v>1990883</v>
      </c>
      <c r="F8" s="349">
        <f>SUM(F9,F89,F90,F91)</f>
        <v>766557.22</v>
      </c>
      <c r="G8" s="349">
        <f>SUM(G9,G89,G90,G91)</f>
        <v>1224325.78</v>
      </c>
      <c r="H8" s="350" t="s">
        <v>969</v>
      </c>
      <c r="I8" s="348">
        <f>SUM(J8:K8)</f>
        <v>0</v>
      </c>
      <c r="J8" s="349">
        <f>SUM(J9,J86:J95)</f>
        <v>0</v>
      </c>
      <c r="K8" s="349">
        <f>SUM(K9,K86:K95)</f>
        <v>0</v>
      </c>
      <c r="L8" s="348">
        <f>SUM(M8:N8)</f>
        <v>95927</v>
      </c>
      <c r="M8" s="349">
        <f>SUM(M9,M86:M95)</f>
        <v>1776.97</v>
      </c>
      <c r="N8" s="349">
        <f>SUM(N9,N86:N95)</f>
        <v>94150.03</v>
      </c>
    </row>
    <row r="9" spans="1:14">
      <c r="A9" s="351" t="s">
        <v>970</v>
      </c>
      <c r="B9" s="348">
        <f t="shared" si="1"/>
        <v>2148329.73</v>
      </c>
      <c r="C9" s="352">
        <f>SUM(C10,C17,C56)</f>
        <v>806445.11</v>
      </c>
      <c r="D9" s="352">
        <f>SUM(D10,D17,D56)</f>
        <v>1341884.6199999999</v>
      </c>
      <c r="E9" s="348">
        <f t="shared" si="0"/>
        <v>1990883</v>
      </c>
      <c r="F9" s="352">
        <f>SUM(F10,F17,F56)</f>
        <v>766557.22</v>
      </c>
      <c r="G9" s="352">
        <f>SUM(G10,G17,G56)</f>
        <v>1224325.78</v>
      </c>
      <c r="H9" s="351" t="s">
        <v>971</v>
      </c>
      <c r="I9" s="348">
        <f>SUM(J9:K9)</f>
        <v>0</v>
      </c>
      <c r="J9" s="352">
        <f t="shared" ref="J9:K9" si="2">SUM(J10:J11)</f>
        <v>0</v>
      </c>
      <c r="K9" s="352">
        <f t="shared" si="2"/>
        <v>0</v>
      </c>
      <c r="L9" s="348">
        <f>SUM(M9:N9)</f>
        <v>94334</v>
      </c>
      <c r="M9" s="352">
        <f t="shared" ref="M9:N9" si="3">SUM(M10:M11)</f>
        <v>956.97</v>
      </c>
      <c r="N9" s="352">
        <f t="shared" si="3"/>
        <v>93377.03</v>
      </c>
    </row>
    <row r="10" spans="1:14">
      <c r="A10" s="351" t="s">
        <v>972</v>
      </c>
      <c r="B10" s="348">
        <f>SUM(C10:D10)</f>
        <v>236233</v>
      </c>
      <c r="C10" s="352">
        <f>SUM(C11:C16)</f>
        <v>152626</v>
      </c>
      <c r="D10" s="352">
        <f>SUM(D11:D16)</f>
        <v>83607</v>
      </c>
      <c r="E10" s="348">
        <f t="shared" si="0"/>
        <v>236233</v>
      </c>
      <c r="F10" s="352">
        <f t="shared" ref="F10:G10" si="4">SUM(F11:F16)</f>
        <v>156418</v>
      </c>
      <c r="G10" s="352">
        <f t="shared" si="4"/>
        <v>79815</v>
      </c>
      <c r="H10" s="351" t="s">
        <v>973</v>
      </c>
      <c r="I10" s="348">
        <f>SUM(J10:K10)</f>
        <v>0</v>
      </c>
      <c r="J10" s="352"/>
      <c r="K10" s="352"/>
      <c r="L10" s="348">
        <f>SUM(M10:N10)</f>
        <v>90000</v>
      </c>
      <c r="M10" s="352"/>
      <c r="N10" s="352">
        <v>90000</v>
      </c>
    </row>
    <row r="11" spans="1:14">
      <c r="A11" s="351" t="s">
        <v>974</v>
      </c>
      <c r="B11" s="348">
        <f>SUBTOTAL(9,C11:D11)</f>
        <v>5020</v>
      </c>
      <c r="C11" s="352">
        <v>1360</v>
      </c>
      <c r="D11" s="352">
        <v>3660</v>
      </c>
      <c r="E11" s="348">
        <f t="shared" si="0"/>
        <v>5020</v>
      </c>
      <c r="F11" s="352">
        <v>1360</v>
      </c>
      <c r="G11" s="352">
        <v>3660</v>
      </c>
      <c r="H11" s="351" t="s">
        <v>975</v>
      </c>
      <c r="I11" s="348">
        <f>SUM(J11:K11)</f>
        <v>0</v>
      </c>
      <c r="J11" s="352"/>
      <c r="K11" s="352"/>
      <c r="L11" s="348">
        <f>SUM(M11:N11)</f>
        <v>4334.0000000000009</v>
      </c>
      <c r="M11" s="352">
        <v>956.97</v>
      </c>
      <c r="N11" s="352">
        <v>3377.0300000000007</v>
      </c>
    </row>
    <row r="12" spans="1:14">
      <c r="A12" s="351" t="s">
        <v>976</v>
      </c>
      <c r="B12" s="348">
        <f t="shared" ref="B12:B16" si="5">SUBTOTAL(9,C12:D12)</f>
        <v>0</v>
      </c>
      <c r="C12" s="352"/>
      <c r="D12" s="352">
        <v>0</v>
      </c>
      <c r="E12" s="348">
        <f t="shared" si="0"/>
        <v>0</v>
      </c>
      <c r="F12" s="352"/>
      <c r="G12" s="352">
        <v>0</v>
      </c>
      <c r="H12" s="351"/>
      <c r="I12" s="349"/>
      <c r="J12" s="352"/>
      <c r="K12" s="352"/>
      <c r="L12" s="349"/>
      <c r="M12" s="352"/>
      <c r="N12" s="352"/>
    </row>
    <row r="13" spans="1:14">
      <c r="A13" s="351" t="s">
        <v>977</v>
      </c>
      <c r="B13" s="348">
        <f t="shared" si="5"/>
        <v>231213</v>
      </c>
      <c r="C13" s="352">
        <v>151266</v>
      </c>
      <c r="D13" s="352">
        <v>79947</v>
      </c>
      <c r="E13" s="348">
        <f t="shared" si="0"/>
        <v>231213</v>
      </c>
      <c r="F13" s="352">
        <v>155058</v>
      </c>
      <c r="G13" s="352">
        <v>76155</v>
      </c>
      <c r="H13" s="351"/>
      <c r="I13" s="349"/>
      <c r="J13" s="352"/>
      <c r="K13" s="352"/>
      <c r="L13" s="349"/>
      <c r="M13" s="352"/>
      <c r="N13" s="352"/>
    </row>
    <row r="14" spans="1:14">
      <c r="A14" s="351" t="s">
        <v>978</v>
      </c>
      <c r="B14" s="348">
        <f t="shared" si="5"/>
        <v>0</v>
      </c>
      <c r="C14" s="352"/>
      <c r="D14" s="352">
        <v>0</v>
      </c>
      <c r="E14" s="348">
        <f t="shared" si="0"/>
        <v>0</v>
      </c>
      <c r="F14" s="352"/>
      <c r="G14" s="352">
        <v>0</v>
      </c>
      <c r="H14" s="351"/>
      <c r="I14" s="349"/>
      <c r="J14" s="352"/>
      <c r="K14" s="352"/>
      <c r="L14" s="349"/>
      <c r="M14" s="352"/>
      <c r="N14" s="352"/>
    </row>
    <row r="15" spans="1:14">
      <c r="A15" s="351" t="s">
        <v>979</v>
      </c>
      <c r="B15" s="348">
        <f t="shared" si="5"/>
        <v>0</v>
      </c>
      <c r="C15" s="352"/>
      <c r="D15" s="352">
        <v>0</v>
      </c>
      <c r="E15" s="348">
        <f t="shared" si="0"/>
        <v>0</v>
      </c>
      <c r="F15" s="352"/>
      <c r="G15" s="352">
        <v>0</v>
      </c>
      <c r="H15" s="351"/>
      <c r="I15" s="349"/>
      <c r="J15" s="352"/>
      <c r="K15" s="352"/>
      <c r="L15" s="349"/>
      <c r="M15" s="352"/>
      <c r="N15" s="352"/>
    </row>
    <row r="16" spans="1:14">
      <c r="A16" s="351" t="s">
        <v>980</v>
      </c>
      <c r="B16" s="348">
        <f t="shared" si="5"/>
        <v>0</v>
      </c>
      <c r="C16" s="352"/>
      <c r="D16" s="352">
        <v>0</v>
      </c>
      <c r="E16" s="348">
        <f t="shared" si="0"/>
        <v>0</v>
      </c>
      <c r="F16" s="352"/>
      <c r="G16" s="352">
        <v>0</v>
      </c>
      <c r="H16" s="351"/>
      <c r="I16" s="349"/>
      <c r="J16" s="352"/>
      <c r="K16" s="352"/>
      <c r="L16" s="349"/>
      <c r="M16" s="352"/>
      <c r="N16" s="352"/>
    </row>
    <row r="17" spans="1:14">
      <c r="A17" s="351" t="s">
        <v>981</v>
      </c>
      <c r="B17" s="348">
        <f>SUM(C17:D17)</f>
        <v>1895691.25</v>
      </c>
      <c r="C17" s="352">
        <v>687838.85</v>
      </c>
      <c r="D17" s="352">
        <v>1207852.3999999999</v>
      </c>
      <c r="E17" s="348">
        <f t="shared" si="0"/>
        <v>1717616</v>
      </c>
      <c r="F17" s="352">
        <v>598235.03</v>
      </c>
      <c r="G17" s="352">
        <v>1119380.97</v>
      </c>
      <c r="H17" s="351"/>
      <c r="I17" s="349"/>
      <c r="J17" s="352"/>
      <c r="K17" s="352"/>
      <c r="L17" s="349"/>
      <c r="M17" s="352"/>
      <c r="N17" s="352"/>
    </row>
    <row r="18" spans="1:14">
      <c r="A18" s="351" t="s">
        <v>982</v>
      </c>
      <c r="B18" s="348">
        <f t="shared" ref="B18:B55" si="6">SUBTOTAL(9,C18:D18)</f>
        <v>26438.999999999993</v>
      </c>
      <c r="C18" s="352">
        <v>-46173.02</v>
      </c>
      <c r="D18" s="352">
        <v>72612.01999999999</v>
      </c>
      <c r="E18" s="348">
        <f t="shared" si="0"/>
        <v>26439</v>
      </c>
      <c r="F18" s="352">
        <v>-33426.620000000003</v>
      </c>
      <c r="G18" s="352">
        <v>59865.62</v>
      </c>
      <c r="H18" s="351"/>
      <c r="I18" s="349"/>
      <c r="J18" s="352"/>
      <c r="K18" s="352"/>
      <c r="L18" s="349"/>
      <c r="M18" s="352"/>
      <c r="N18" s="352"/>
    </row>
    <row r="19" spans="1:14">
      <c r="A19" s="351" t="s">
        <v>983</v>
      </c>
      <c r="B19" s="348">
        <f t="shared" si="6"/>
        <v>421618</v>
      </c>
      <c r="C19" s="352">
        <v>198833</v>
      </c>
      <c r="D19" s="352">
        <v>222785</v>
      </c>
      <c r="E19" s="348">
        <f t="shared" si="0"/>
        <v>386429</v>
      </c>
      <c r="F19" s="352">
        <v>194576</v>
      </c>
      <c r="G19" s="352">
        <v>191853</v>
      </c>
      <c r="H19" s="351"/>
      <c r="I19" s="349"/>
      <c r="J19" s="352"/>
      <c r="K19" s="352"/>
      <c r="L19" s="349"/>
      <c r="M19" s="352"/>
      <c r="N19" s="352"/>
    </row>
    <row r="20" spans="1:14">
      <c r="A20" s="351" t="s">
        <v>984</v>
      </c>
      <c r="B20" s="348">
        <f t="shared" si="6"/>
        <v>30486</v>
      </c>
      <c r="C20" s="352">
        <v>-956</v>
      </c>
      <c r="D20" s="352">
        <v>31442</v>
      </c>
      <c r="E20" s="348">
        <f t="shared" si="0"/>
        <v>33155</v>
      </c>
      <c r="F20" s="352">
        <v>-956</v>
      </c>
      <c r="G20" s="352">
        <v>34111</v>
      </c>
      <c r="H20" s="351"/>
      <c r="I20" s="349"/>
      <c r="J20" s="352"/>
      <c r="K20" s="352"/>
      <c r="L20" s="349"/>
      <c r="M20" s="352"/>
      <c r="N20" s="352"/>
    </row>
    <row r="21" spans="1:14">
      <c r="A21" s="351" t="s">
        <v>985</v>
      </c>
      <c r="B21" s="348">
        <f t="shared" si="6"/>
        <v>103446.42000000001</v>
      </c>
      <c r="C21" s="352">
        <v>31972.57</v>
      </c>
      <c r="D21" s="352">
        <v>71473.850000000006</v>
      </c>
      <c r="E21" s="348">
        <f t="shared" si="0"/>
        <v>492901</v>
      </c>
      <c r="F21" s="352">
        <v>114584.57999999999</v>
      </c>
      <c r="G21" s="352">
        <v>378316.42000000004</v>
      </c>
      <c r="H21" s="351"/>
      <c r="I21" s="349"/>
      <c r="J21" s="352"/>
      <c r="K21" s="352"/>
      <c r="L21" s="349"/>
      <c r="M21" s="352"/>
      <c r="N21" s="352"/>
    </row>
    <row r="22" spans="1:14">
      <c r="A22" s="351" t="s">
        <v>986</v>
      </c>
      <c r="B22" s="348">
        <f t="shared" si="6"/>
        <v>0</v>
      </c>
      <c r="C22" s="352"/>
      <c r="D22" s="352">
        <v>0</v>
      </c>
      <c r="E22" s="348">
        <f t="shared" si="0"/>
        <v>0</v>
      </c>
      <c r="F22" s="352"/>
      <c r="G22" s="352">
        <v>0</v>
      </c>
      <c r="H22" s="351"/>
      <c r="I22" s="349"/>
      <c r="J22" s="352"/>
      <c r="K22" s="352"/>
      <c r="L22" s="349"/>
      <c r="M22" s="352"/>
      <c r="N22" s="352"/>
    </row>
    <row r="23" spans="1:14">
      <c r="A23" s="351" t="s">
        <v>987</v>
      </c>
      <c r="B23" s="348">
        <f t="shared" si="6"/>
        <v>0</v>
      </c>
      <c r="C23" s="352"/>
      <c r="D23" s="352">
        <v>0</v>
      </c>
      <c r="E23" s="348">
        <f t="shared" si="0"/>
        <v>0</v>
      </c>
      <c r="F23" s="352"/>
      <c r="G23" s="352">
        <v>0</v>
      </c>
      <c r="H23" s="351"/>
      <c r="I23" s="349"/>
      <c r="J23" s="352"/>
      <c r="K23" s="352"/>
      <c r="L23" s="349"/>
      <c r="M23" s="352"/>
      <c r="N23" s="352"/>
    </row>
    <row r="24" spans="1:14">
      <c r="A24" s="351" t="s">
        <v>988</v>
      </c>
      <c r="B24" s="348">
        <f t="shared" si="6"/>
        <v>800</v>
      </c>
      <c r="C24" s="352">
        <v>0</v>
      </c>
      <c r="D24" s="352">
        <v>800</v>
      </c>
      <c r="E24" s="348">
        <f t="shared" si="0"/>
        <v>800</v>
      </c>
      <c r="F24" s="352"/>
      <c r="G24" s="352">
        <v>800</v>
      </c>
      <c r="H24" s="351"/>
      <c r="I24" s="349"/>
      <c r="J24" s="352"/>
      <c r="K24" s="352"/>
      <c r="L24" s="349"/>
      <c r="M24" s="352"/>
      <c r="N24" s="352"/>
    </row>
    <row r="25" spans="1:14">
      <c r="A25" s="351" t="s">
        <v>989</v>
      </c>
      <c r="B25" s="348">
        <f t="shared" si="6"/>
        <v>36292</v>
      </c>
      <c r="C25" s="352">
        <v>6588</v>
      </c>
      <c r="D25" s="352">
        <v>29704</v>
      </c>
      <c r="E25" s="348">
        <f t="shared" si="0"/>
        <v>36292</v>
      </c>
      <c r="F25" s="352">
        <v>6588</v>
      </c>
      <c r="G25" s="352">
        <v>29704</v>
      </c>
      <c r="H25" s="351"/>
      <c r="I25" s="349"/>
      <c r="J25" s="352"/>
      <c r="K25" s="352"/>
      <c r="L25" s="349"/>
      <c r="M25" s="352"/>
      <c r="N25" s="352"/>
    </row>
    <row r="26" spans="1:14">
      <c r="A26" s="351" t="s">
        <v>990</v>
      </c>
      <c r="B26" s="348">
        <f t="shared" si="6"/>
        <v>274847.92000000004</v>
      </c>
      <c r="C26" s="352">
        <v>139161.20000000001</v>
      </c>
      <c r="D26" s="352">
        <v>135686.72</v>
      </c>
      <c r="E26" s="348">
        <f t="shared" si="0"/>
        <v>222341</v>
      </c>
      <c r="F26" s="352">
        <v>123940.41</v>
      </c>
      <c r="G26" s="352">
        <v>98400.590000000011</v>
      </c>
      <c r="H26" s="351"/>
      <c r="I26" s="349"/>
      <c r="J26" s="352"/>
      <c r="K26" s="352"/>
      <c r="L26" s="349"/>
      <c r="M26" s="352"/>
      <c r="N26" s="352"/>
    </row>
    <row r="27" spans="1:14">
      <c r="A27" s="351" t="s">
        <v>991</v>
      </c>
      <c r="B27" s="348">
        <f t="shared" si="6"/>
        <v>0</v>
      </c>
      <c r="C27" s="352"/>
      <c r="D27" s="352">
        <v>0</v>
      </c>
      <c r="E27" s="348">
        <f t="shared" si="0"/>
        <v>0</v>
      </c>
      <c r="F27" s="352"/>
      <c r="G27" s="352">
        <v>0</v>
      </c>
      <c r="H27" s="351"/>
      <c r="I27" s="349"/>
      <c r="J27" s="352"/>
      <c r="K27" s="352"/>
      <c r="L27" s="349"/>
      <c r="M27" s="352"/>
      <c r="N27" s="352"/>
    </row>
    <row r="28" spans="1:14">
      <c r="A28" s="351" t="s">
        <v>992</v>
      </c>
      <c r="B28" s="348">
        <f t="shared" si="6"/>
        <v>0</v>
      </c>
      <c r="C28" s="352"/>
      <c r="D28" s="352">
        <v>0</v>
      </c>
      <c r="E28" s="348">
        <f t="shared" si="0"/>
        <v>0</v>
      </c>
      <c r="F28" s="352"/>
      <c r="G28" s="352">
        <v>0</v>
      </c>
      <c r="H28" s="351"/>
      <c r="I28" s="349"/>
      <c r="J28" s="352"/>
      <c r="K28" s="352"/>
      <c r="L28" s="349"/>
      <c r="M28" s="352"/>
      <c r="N28" s="352"/>
    </row>
    <row r="29" spans="1:14">
      <c r="A29" s="351" t="s">
        <v>993</v>
      </c>
      <c r="B29" s="348">
        <f t="shared" si="6"/>
        <v>0</v>
      </c>
      <c r="C29" s="352"/>
      <c r="D29" s="352">
        <v>0</v>
      </c>
      <c r="E29" s="348">
        <f t="shared" si="0"/>
        <v>0</v>
      </c>
      <c r="F29" s="352"/>
      <c r="G29" s="352">
        <v>0</v>
      </c>
      <c r="H29" s="351"/>
      <c r="I29" s="349"/>
      <c r="J29" s="352"/>
      <c r="K29" s="352"/>
      <c r="L29" s="349"/>
      <c r="M29" s="352"/>
      <c r="N29" s="352"/>
    </row>
    <row r="30" spans="1:14">
      <c r="A30" s="351" t="s">
        <v>2050</v>
      </c>
      <c r="B30" s="348">
        <f t="shared" si="6"/>
        <v>78406.200000000012</v>
      </c>
      <c r="C30" s="352">
        <v>-16737.349999999999</v>
      </c>
      <c r="D30" s="352">
        <v>95143.55</v>
      </c>
      <c r="E30" s="348">
        <f t="shared" si="0"/>
        <v>97708.999999999985</v>
      </c>
      <c r="F30" s="352">
        <v>-5627.35</v>
      </c>
      <c r="G30" s="352">
        <v>103336.34999999999</v>
      </c>
      <c r="H30" s="351"/>
      <c r="I30" s="349"/>
      <c r="J30" s="352"/>
      <c r="K30" s="352"/>
      <c r="L30" s="349"/>
      <c r="M30" s="352"/>
      <c r="N30" s="352"/>
    </row>
    <row r="31" spans="1:14" ht="27">
      <c r="A31" s="353" t="s">
        <v>994</v>
      </c>
      <c r="B31" s="348">
        <f t="shared" si="6"/>
        <v>0</v>
      </c>
      <c r="C31" s="354"/>
      <c r="D31" s="352">
        <v>0</v>
      </c>
      <c r="E31" s="348">
        <f t="shared" si="0"/>
        <v>0</v>
      </c>
      <c r="F31" s="354"/>
      <c r="G31" s="352">
        <v>0</v>
      </c>
      <c r="H31" s="351"/>
      <c r="I31" s="349"/>
      <c r="J31" s="352"/>
      <c r="K31" s="352"/>
      <c r="L31" s="349"/>
      <c r="M31" s="352"/>
      <c r="N31" s="352"/>
    </row>
    <row r="32" spans="1:14">
      <c r="A32" s="353" t="s">
        <v>995</v>
      </c>
      <c r="B32" s="348">
        <f t="shared" si="6"/>
        <v>0</v>
      </c>
      <c r="C32" s="354"/>
      <c r="D32" s="352">
        <v>0</v>
      </c>
      <c r="E32" s="348">
        <f t="shared" si="0"/>
        <v>0</v>
      </c>
      <c r="F32" s="354"/>
      <c r="G32" s="352">
        <v>0</v>
      </c>
      <c r="H32" s="351"/>
      <c r="I32" s="349"/>
      <c r="J32" s="352"/>
      <c r="K32" s="352"/>
      <c r="L32" s="349"/>
      <c r="M32" s="352"/>
      <c r="N32" s="352"/>
    </row>
    <row r="33" spans="1:14">
      <c r="A33" s="353" t="s">
        <v>996</v>
      </c>
      <c r="B33" s="348" t="s">
        <v>3080</v>
      </c>
      <c r="C33" s="348" t="s">
        <v>3080</v>
      </c>
      <c r="D33" s="348" t="s">
        <v>3080</v>
      </c>
      <c r="E33" s="348" t="s">
        <v>3080</v>
      </c>
      <c r="F33" s="348" t="s">
        <v>3080</v>
      </c>
      <c r="G33" s="348" t="s">
        <v>3080</v>
      </c>
      <c r="H33" s="351"/>
      <c r="I33" s="349"/>
      <c r="J33" s="352"/>
      <c r="K33" s="352"/>
      <c r="L33" s="349"/>
      <c r="M33" s="352"/>
      <c r="N33" s="352"/>
    </row>
    <row r="34" spans="1:14">
      <c r="A34" s="353" t="s">
        <v>997</v>
      </c>
      <c r="B34" s="348" t="s">
        <v>3080</v>
      </c>
      <c r="C34" s="348" t="s">
        <v>3080</v>
      </c>
      <c r="D34" s="348" t="s">
        <v>3080</v>
      </c>
      <c r="E34" s="348" t="s">
        <v>3080</v>
      </c>
      <c r="F34" s="348" t="s">
        <v>3080</v>
      </c>
      <c r="G34" s="348" t="s">
        <v>3080</v>
      </c>
      <c r="H34" s="351" t="s">
        <v>0</v>
      </c>
      <c r="I34" s="349"/>
      <c r="J34" s="352"/>
      <c r="K34" s="352"/>
      <c r="L34" s="349"/>
      <c r="M34" s="352"/>
      <c r="N34" s="352"/>
    </row>
    <row r="35" spans="1:14">
      <c r="A35" s="353" t="s">
        <v>998</v>
      </c>
      <c r="B35" s="348">
        <f t="shared" si="6"/>
        <v>464666.50999999995</v>
      </c>
      <c r="C35" s="354">
        <v>114342.26000000001</v>
      </c>
      <c r="D35" s="352">
        <v>350324.24999999994</v>
      </c>
      <c r="E35" s="348">
        <f t="shared" si="0"/>
        <v>46771</v>
      </c>
      <c r="F35" s="354">
        <v>14504.900000000001</v>
      </c>
      <c r="G35" s="352">
        <v>32266.100000000002</v>
      </c>
      <c r="H35" s="351" t="s">
        <v>0</v>
      </c>
      <c r="I35" s="349"/>
      <c r="J35" s="352"/>
      <c r="K35" s="352"/>
      <c r="L35" s="349"/>
      <c r="M35" s="352"/>
      <c r="N35" s="352"/>
    </row>
    <row r="36" spans="1:14">
      <c r="A36" s="353" t="s">
        <v>999</v>
      </c>
      <c r="B36" s="348">
        <f t="shared" si="6"/>
        <v>280</v>
      </c>
      <c r="C36" s="354">
        <v>-31.800000000000011</v>
      </c>
      <c r="D36" s="352">
        <v>311.8</v>
      </c>
      <c r="E36" s="348">
        <f t="shared" si="0"/>
        <v>60</v>
      </c>
      <c r="F36" s="354">
        <v>-251.8</v>
      </c>
      <c r="G36" s="352">
        <v>311.8</v>
      </c>
      <c r="H36" s="351" t="s">
        <v>0</v>
      </c>
      <c r="I36" s="349"/>
      <c r="J36" s="352"/>
      <c r="K36" s="352"/>
      <c r="L36" s="349"/>
      <c r="M36" s="352"/>
      <c r="N36" s="352"/>
    </row>
    <row r="37" spans="1:14" ht="27">
      <c r="A37" s="353" t="s">
        <v>1000</v>
      </c>
      <c r="B37" s="348">
        <f t="shared" si="6"/>
        <v>15910.700000000003</v>
      </c>
      <c r="C37" s="354">
        <v>12504.260000000002</v>
      </c>
      <c r="D37" s="352">
        <v>3406.4400000000005</v>
      </c>
      <c r="E37" s="348">
        <f t="shared" si="0"/>
        <v>9671</v>
      </c>
      <c r="F37" s="354">
        <v>4925.88</v>
      </c>
      <c r="G37" s="352">
        <v>4745.1200000000008</v>
      </c>
      <c r="H37" s="351" t="s">
        <v>0</v>
      </c>
      <c r="I37" s="349"/>
      <c r="J37" s="352"/>
      <c r="K37" s="352"/>
      <c r="L37" s="349"/>
      <c r="M37" s="352"/>
      <c r="N37" s="352"/>
    </row>
    <row r="38" spans="1:14" ht="27">
      <c r="A38" s="353" t="s">
        <v>1001</v>
      </c>
      <c r="B38" s="348">
        <f t="shared" si="6"/>
        <v>91524.140000000014</v>
      </c>
      <c r="C38" s="354">
        <v>32167.560000000012</v>
      </c>
      <c r="D38" s="352">
        <v>59356.58</v>
      </c>
      <c r="E38" s="348">
        <f t="shared" si="0"/>
        <v>99177.000000000029</v>
      </c>
      <c r="F38" s="354">
        <v>36739.900000000009</v>
      </c>
      <c r="G38" s="352">
        <v>62437.100000000013</v>
      </c>
      <c r="H38" s="351" t="s">
        <v>0</v>
      </c>
      <c r="I38" s="349"/>
      <c r="J38" s="352"/>
      <c r="K38" s="352"/>
      <c r="L38" s="349"/>
      <c r="M38" s="352"/>
      <c r="N38" s="352"/>
    </row>
    <row r="39" spans="1:14">
      <c r="A39" s="353" t="s">
        <v>1002</v>
      </c>
      <c r="B39" s="348">
        <f t="shared" si="6"/>
        <v>53950.910000000011</v>
      </c>
      <c r="C39" s="354">
        <v>33267.290000000008</v>
      </c>
      <c r="D39" s="352">
        <v>20683.620000000003</v>
      </c>
      <c r="E39" s="348">
        <f t="shared" si="0"/>
        <v>48101</v>
      </c>
      <c r="F39" s="354">
        <v>28708.59</v>
      </c>
      <c r="G39" s="352">
        <v>19392.410000000003</v>
      </c>
      <c r="H39" s="351" t="s">
        <v>0</v>
      </c>
      <c r="I39" s="349"/>
      <c r="J39" s="352"/>
      <c r="K39" s="352"/>
      <c r="L39" s="349"/>
      <c r="M39" s="352"/>
      <c r="N39" s="352"/>
    </row>
    <row r="40" spans="1:14">
      <c r="A40" s="353" t="s">
        <v>1003</v>
      </c>
      <c r="B40" s="348">
        <f t="shared" si="6"/>
        <v>0</v>
      </c>
      <c r="C40" s="354">
        <v>0</v>
      </c>
      <c r="D40" s="352">
        <v>0</v>
      </c>
      <c r="E40" s="348">
        <f t="shared" si="0"/>
        <v>13767</v>
      </c>
      <c r="F40" s="354">
        <v>4219.8</v>
      </c>
      <c r="G40" s="352">
        <v>9547.2000000000007</v>
      </c>
      <c r="H40" s="351" t="s">
        <v>0</v>
      </c>
      <c r="I40" s="349"/>
      <c r="J40" s="352"/>
      <c r="K40" s="352"/>
      <c r="L40" s="349"/>
      <c r="M40" s="352"/>
      <c r="N40" s="352"/>
    </row>
    <row r="41" spans="1:14">
      <c r="A41" s="353" t="s">
        <v>1004</v>
      </c>
      <c r="B41" s="348">
        <f t="shared" si="6"/>
        <v>0</v>
      </c>
      <c r="C41" s="354"/>
      <c r="D41" s="352">
        <v>0</v>
      </c>
      <c r="E41" s="348" t="s">
        <v>2127</v>
      </c>
      <c r="F41" s="354"/>
      <c r="G41" s="352">
        <v>0</v>
      </c>
      <c r="H41" s="351" t="s">
        <v>0</v>
      </c>
      <c r="I41" s="349"/>
      <c r="J41" s="352"/>
      <c r="K41" s="352"/>
      <c r="L41" s="349"/>
      <c r="M41" s="352"/>
      <c r="N41" s="352"/>
    </row>
    <row r="42" spans="1:14">
      <c r="A42" s="353" t="s">
        <v>1005</v>
      </c>
      <c r="B42" s="348">
        <f t="shared" si="6"/>
        <v>72913.26999999999</v>
      </c>
      <c r="C42" s="354">
        <v>3119.34</v>
      </c>
      <c r="D42" s="352">
        <v>69793.929999999993</v>
      </c>
      <c r="E42" s="348">
        <f t="shared" si="0"/>
        <v>150485</v>
      </c>
      <c r="F42" s="354">
        <v>94815.47</v>
      </c>
      <c r="G42" s="352">
        <v>55669.529999999992</v>
      </c>
      <c r="H42" s="351" t="s">
        <v>0</v>
      </c>
      <c r="I42" s="349"/>
      <c r="J42" s="352"/>
      <c r="K42" s="352"/>
      <c r="L42" s="349"/>
      <c r="M42" s="352"/>
      <c r="N42" s="352"/>
    </row>
    <row r="43" spans="1:14">
      <c r="A43" s="353" t="s">
        <v>1006</v>
      </c>
      <c r="B43" s="348">
        <f t="shared" si="6"/>
        <v>3616.7799999999988</v>
      </c>
      <c r="C43" s="354">
        <v>-5377.01</v>
      </c>
      <c r="D43" s="352">
        <v>8993.7899999999991</v>
      </c>
      <c r="E43" s="348">
        <f t="shared" si="0"/>
        <v>5287</v>
      </c>
      <c r="F43" s="354">
        <v>-1196.5300000000002</v>
      </c>
      <c r="G43" s="352">
        <v>6483.53</v>
      </c>
      <c r="H43" s="351" t="s">
        <v>0</v>
      </c>
      <c r="I43" s="349"/>
      <c r="J43" s="352"/>
      <c r="K43" s="352"/>
      <c r="L43" s="349"/>
      <c r="M43" s="352"/>
      <c r="N43" s="352"/>
    </row>
    <row r="44" spans="1:14" ht="27">
      <c r="A44" s="353" t="s">
        <v>1007</v>
      </c>
      <c r="B44" s="348">
        <f t="shared" si="6"/>
        <v>0</v>
      </c>
      <c r="C44" s="354"/>
      <c r="D44" s="352">
        <v>0</v>
      </c>
      <c r="E44" s="348">
        <f t="shared" si="0"/>
        <v>0</v>
      </c>
      <c r="F44" s="354"/>
      <c r="G44" s="352">
        <v>0</v>
      </c>
      <c r="H44" s="351" t="s">
        <v>0</v>
      </c>
      <c r="I44" s="349"/>
      <c r="J44" s="352"/>
      <c r="K44" s="352"/>
      <c r="L44" s="349"/>
      <c r="M44" s="352"/>
      <c r="N44" s="352"/>
    </row>
    <row r="45" spans="1:14" ht="27">
      <c r="A45" s="353" t="s">
        <v>1008</v>
      </c>
      <c r="B45" s="348">
        <f t="shared" si="6"/>
        <v>0</v>
      </c>
      <c r="C45" s="354"/>
      <c r="D45" s="352">
        <v>0</v>
      </c>
      <c r="E45" s="348">
        <f t="shared" si="0"/>
        <v>0</v>
      </c>
      <c r="F45" s="354"/>
      <c r="G45" s="352">
        <v>0</v>
      </c>
      <c r="H45" s="351" t="s">
        <v>0</v>
      </c>
      <c r="I45" s="349"/>
      <c r="J45" s="352"/>
      <c r="K45" s="352"/>
      <c r="L45" s="349"/>
      <c r="M45" s="352"/>
      <c r="N45" s="352"/>
    </row>
    <row r="46" spans="1:14">
      <c r="A46" s="353" t="s">
        <v>1009</v>
      </c>
      <c r="B46" s="348">
        <f t="shared" si="6"/>
        <v>0</v>
      </c>
      <c r="C46" s="354"/>
      <c r="D46" s="352">
        <v>0</v>
      </c>
      <c r="E46" s="348">
        <f t="shared" si="0"/>
        <v>0</v>
      </c>
      <c r="F46" s="354"/>
      <c r="G46" s="352">
        <v>0</v>
      </c>
      <c r="H46" s="351" t="s">
        <v>0</v>
      </c>
      <c r="I46" s="349"/>
      <c r="J46" s="352"/>
      <c r="K46" s="352"/>
      <c r="L46" s="349"/>
      <c r="M46" s="352"/>
      <c r="N46" s="352"/>
    </row>
    <row r="47" spans="1:14" ht="27">
      <c r="A47" s="353" t="s">
        <v>1010</v>
      </c>
      <c r="B47" s="348">
        <f t="shared" si="6"/>
        <v>0</v>
      </c>
      <c r="C47" s="354"/>
      <c r="D47" s="352">
        <v>0</v>
      </c>
      <c r="E47" s="348">
        <f t="shared" si="0"/>
        <v>0</v>
      </c>
      <c r="F47" s="354"/>
      <c r="G47" s="352">
        <v>0</v>
      </c>
      <c r="H47" s="351" t="s">
        <v>0</v>
      </c>
      <c r="I47" s="349"/>
      <c r="J47" s="352"/>
      <c r="K47" s="352"/>
      <c r="L47" s="349"/>
      <c r="M47" s="352"/>
      <c r="N47" s="352"/>
    </row>
    <row r="48" spans="1:14">
      <c r="A48" s="353" t="s">
        <v>1011</v>
      </c>
      <c r="B48" s="348">
        <f t="shared" si="6"/>
        <v>3364</v>
      </c>
      <c r="C48" s="354">
        <v>-2416.21</v>
      </c>
      <c r="D48" s="352">
        <v>5780.21</v>
      </c>
      <c r="E48" s="348">
        <f t="shared" si="0"/>
        <v>7424.0000000000009</v>
      </c>
      <c r="F48" s="354">
        <v>-1571.04</v>
      </c>
      <c r="G48" s="352">
        <v>8995.0400000000009</v>
      </c>
      <c r="H48" s="351" t="s">
        <v>0</v>
      </c>
      <c r="I48" s="349"/>
      <c r="J48" s="352"/>
      <c r="K48" s="352"/>
      <c r="L48" s="349"/>
      <c r="M48" s="352"/>
      <c r="N48" s="352"/>
    </row>
    <row r="49" spans="1:14" ht="27">
      <c r="A49" s="353" t="s">
        <v>1012</v>
      </c>
      <c r="B49" s="348">
        <f t="shared" si="6"/>
        <v>0</v>
      </c>
      <c r="C49" s="354"/>
      <c r="D49" s="352">
        <v>0</v>
      </c>
      <c r="E49" s="348">
        <f t="shared" si="0"/>
        <v>0</v>
      </c>
      <c r="F49" s="354"/>
      <c r="G49" s="352">
        <v>0</v>
      </c>
      <c r="H49" s="351" t="s">
        <v>0</v>
      </c>
      <c r="I49" s="349"/>
      <c r="J49" s="352"/>
      <c r="K49" s="352"/>
      <c r="L49" s="349"/>
      <c r="M49" s="352"/>
      <c r="N49" s="352"/>
    </row>
    <row r="50" spans="1:14" ht="27">
      <c r="A50" s="353" t="s">
        <v>1013</v>
      </c>
      <c r="B50" s="348">
        <f t="shared" si="6"/>
        <v>2424</v>
      </c>
      <c r="C50" s="354">
        <v>2424</v>
      </c>
      <c r="D50" s="352">
        <v>0</v>
      </c>
      <c r="E50" s="348">
        <f t="shared" si="0"/>
        <v>2789</v>
      </c>
      <c r="F50" s="354">
        <v>2789</v>
      </c>
      <c r="G50" s="352">
        <v>0</v>
      </c>
      <c r="H50" s="351"/>
      <c r="I50" s="349"/>
      <c r="J50" s="352"/>
      <c r="K50" s="352"/>
      <c r="L50" s="349"/>
      <c r="M50" s="352"/>
      <c r="N50" s="352"/>
    </row>
    <row r="51" spans="1:14">
      <c r="A51" s="353" t="s">
        <v>1014</v>
      </c>
      <c r="B51" s="348">
        <f t="shared" si="6"/>
        <v>0</v>
      </c>
      <c r="C51" s="354"/>
      <c r="D51" s="352">
        <v>0</v>
      </c>
      <c r="E51" s="348">
        <f t="shared" si="0"/>
        <v>0</v>
      </c>
      <c r="F51" s="354"/>
      <c r="G51" s="352">
        <v>0</v>
      </c>
      <c r="H51" s="351" t="s">
        <v>0</v>
      </c>
      <c r="I51" s="349"/>
      <c r="J51" s="352"/>
      <c r="K51" s="352"/>
      <c r="L51" s="349"/>
      <c r="M51" s="352"/>
      <c r="N51" s="352"/>
    </row>
    <row r="52" spans="1:14">
      <c r="A52" s="353" t="s">
        <v>2051</v>
      </c>
      <c r="B52" s="348">
        <f t="shared" si="6"/>
        <v>142092.14000000001</v>
      </c>
      <c r="C52" s="354">
        <v>137519.20000000001</v>
      </c>
      <c r="D52" s="352">
        <v>4572.9399999999987</v>
      </c>
      <c r="E52" s="348">
        <f t="shared" si="0"/>
        <v>0</v>
      </c>
      <c r="F52" s="354"/>
      <c r="G52" s="352">
        <v>0</v>
      </c>
      <c r="H52" s="351"/>
      <c r="I52" s="349"/>
      <c r="J52" s="352"/>
      <c r="K52" s="352"/>
      <c r="L52" s="349"/>
      <c r="M52" s="352"/>
      <c r="N52" s="352"/>
    </row>
    <row r="53" spans="1:14">
      <c r="A53" s="353" t="s">
        <v>2052</v>
      </c>
      <c r="B53" s="348">
        <f t="shared" si="6"/>
        <v>19657.38</v>
      </c>
      <c r="C53" s="354">
        <v>19037.27</v>
      </c>
      <c r="D53" s="352">
        <v>620.11</v>
      </c>
      <c r="E53" s="348">
        <f t="shared" si="0"/>
        <v>0</v>
      </c>
      <c r="F53" s="354"/>
      <c r="G53" s="352">
        <v>0</v>
      </c>
      <c r="H53" s="351"/>
      <c r="I53" s="349"/>
      <c r="J53" s="352"/>
      <c r="K53" s="352"/>
      <c r="L53" s="349"/>
      <c r="M53" s="352"/>
      <c r="N53" s="352"/>
    </row>
    <row r="54" spans="1:14">
      <c r="A54" s="353" t="s">
        <v>2104</v>
      </c>
      <c r="B54" s="348">
        <f t="shared" si="6"/>
        <v>0</v>
      </c>
      <c r="C54" s="355"/>
      <c r="D54" s="355"/>
      <c r="E54" s="348">
        <f t="shared" si="0"/>
        <v>0</v>
      </c>
      <c r="F54" s="355"/>
      <c r="G54" s="355">
        <v>0</v>
      </c>
      <c r="H54" s="351" t="s">
        <v>0</v>
      </c>
      <c r="I54" s="349"/>
      <c r="J54" s="352"/>
      <c r="K54" s="352"/>
      <c r="L54" s="349"/>
      <c r="M54" s="352"/>
      <c r="N54" s="352"/>
    </row>
    <row r="55" spans="1:14">
      <c r="A55" s="356" t="s">
        <v>1015</v>
      </c>
      <c r="B55" s="348">
        <f t="shared" si="6"/>
        <v>27656.999999999996</v>
      </c>
      <c r="C55" s="357">
        <v>10179.91</v>
      </c>
      <c r="D55" s="357">
        <v>17477.089999999997</v>
      </c>
      <c r="E55" s="348">
        <f t="shared" si="0"/>
        <v>17406</v>
      </c>
      <c r="F55" s="357">
        <v>1074.6600000000003</v>
      </c>
      <c r="G55" s="357">
        <v>16331.34</v>
      </c>
      <c r="H55" s="351" t="s">
        <v>0</v>
      </c>
      <c r="I55" s="349"/>
      <c r="J55" s="352"/>
      <c r="K55" s="352"/>
      <c r="L55" s="349"/>
      <c r="M55" s="352"/>
      <c r="N55" s="352"/>
    </row>
    <row r="56" spans="1:14">
      <c r="A56" s="351" t="s">
        <v>1016</v>
      </c>
      <c r="B56" s="348">
        <f>SUM(C56:D56)</f>
        <v>16405.479999999996</v>
      </c>
      <c r="C56" s="352">
        <f>SUM(C57:C77)</f>
        <v>-34019.740000000005</v>
      </c>
      <c r="D56" s="352">
        <f>SUM(D57:D77)</f>
        <v>50425.22</v>
      </c>
      <c r="E56" s="348">
        <f t="shared" ref="E56:E73" si="7">SUM(F56:G56)</f>
        <v>37034</v>
      </c>
      <c r="F56" s="352">
        <f t="shared" ref="F56:G56" si="8">SUM(F57:F77)</f>
        <v>11904.19</v>
      </c>
      <c r="G56" s="352">
        <f t="shared" si="8"/>
        <v>25129.809999999998</v>
      </c>
      <c r="H56" s="351" t="s">
        <v>0</v>
      </c>
      <c r="I56" s="349"/>
      <c r="J56" s="352"/>
      <c r="K56" s="352"/>
      <c r="L56" s="349"/>
      <c r="M56" s="352"/>
      <c r="N56" s="352"/>
    </row>
    <row r="57" spans="1:14">
      <c r="A57" s="351" t="s">
        <v>1017</v>
      </c>
      <c r="B57" s="348">
        <f t="shared" ref="B57:B77" si="9">SUBTOTAL(9,C57:D57)</f>
        <v>0</v>
      </c>
      <c r="C57" s="352">
        <v>-118</v>
      </c>
      <c r="D57" s="352">
        <v>118</v>
      </c>
      <c r="E57" s="348">
        <f t="shared" si="7"/>
        <v>0</v>
      </c>
      <c r="F57" s="352">
        <v>-46</v>
      </c>
      <c r="G57" s="352">
        <v>46</v>
      </c>
      <c r="H57" s="351"/>
      <c r="I57" s="349"/>
      <c r="J57" s="352"/>
      <c r="K57" s="352"/>
      <c r="L57" s="349"/>
      <c r="M57" s="352"/>
      <c r="N57" s="352"/>
    </row>
    <row r="58" spans="1:14">
      <c r="A58" s="351" t="s">
        <v>1018</v>
      </c>
      <c r="B58" s="348">
        <f t="shared" si="9"/>
        <v>0</v>
      </c>
      <c r="C58" s="352"/>
      <c r="D58" s="352">
        <v>0</v>
      </c>
      <c r="E58" s="348">
        <f t="shared" si="7"/>
        <v>0</v>
      </c>
      <c r="F58" s="352"/>
      <c r="G58" s="352">
        <v>0</v>
      </c>
      <c r="H58" s="351"/>
      <c r="I58" s="349"/>
      <c r="J58" s="352"/>
      <c r="K58" s="352"/>
      <c r="L58" s="349"/>
      <c r="M58" s="352"/>
      <c r="N58" s="352"/>
    </row>
    <row r="59" spans="1:14">
      <c r="A59" s="351" t="s">
        <v>1019</v>
      </c>
      <c r="B59" s="348">
        <f t="shared" si="9"/>
        <v>0</v>
      </c>
      <c r="C59" s="352"/>
      <c r="D59" s="352">
        <v>0</v>
      </c>
      <c r="E59" s="348">
        <f t="shared" si="7"/>
        <v>0</v>
      </c>
      <c r="F59" s="352"/>
      <c r="G59" s="352">
        <v>0</v>
      </c>
      <c r="H59" s="351"/>
      <c r="I59" s="349"/>
      <c r="J59" s="352"/>
      <c r="K59" s="352"/>
      <c r="L59" s="349"/>
      <c r="M59" s="352"/>
      <c r="N59" s="352"/>
    </row>
    <row r="60" spans="1:14">
      <c r="A60" s="351" t="s">
        <v>1020</v>
      </c>
      <c r="B60" s="348">
        <f t="shared" si="9"/>
        <v>0</v>
      </c>
      <c r="C60" s="352"/>
      <c r="D60" s="352">
        <v>0</v>
      </c>
      <c r="E60" s="348">
        <f t="shared" si="7"/>
        <v>0</v>
      </c>
      <c r="F60" s="352"/>
      <c r="G60" s="352">
        <v>0</v>
      </c>
      <c r="H60" s="351"/>
      <c r="I60" s="349"/>
      <c r="J60" s="352"/>
      <c r="K60" s="352"/>
      <c r="L60" s="349"/>
      <c r="M60" s="352"/>
      <c r="N60" s="352"/>
    </row>
    <row r="61" spans="1:14">
      <c r="A61" s="351" t="s">
        <v>1021</v>
      </c>
      <c r="B61" s="348">
        <f t="shared" si="9"/>
        <v>0</v>
      </c>
      <c r="C61" s="352"/>
      <c r="D61" s="352">
        <v>0</v>
      </c>
      <c r="E61" s="348">
        <f t="shared" si="7"/>
        <v>0</v>
      </c>
      <c r="F61" s="352"/>
      <c r="G61" s="352">
        <v>0</v>
      </c>
      <c r="H61" s="351"/>
      <c r="I61" s="349"/>
      <c r="J61" s="352"/>
      <c r="K61" s="352"/>
      <c r="L61" s="349"/>
      <c r="M61" s="352"/>
      <c r="N61" s="352"/>
    </row>
    <row r="62" spans="1:14">
      <c r="A62" s="351" t="s">
        <v>1022</v>
      </c>
      <c r="B62" s="348">
        <f t="shared" si="9"/>
        <v>0</v>
      </c>
      <c r="C62" s="352">
        <v>-2214.16</v>
      </c>
      <c r="D62" s="352">
        <v>2214.16</v>
      </c>
      <c r="E62" s="348">
        <f t="shared" si="7"/>
        <v>0</v>
      </c>
      <c r="F62" s="352">
        <v>-116.66</v>
      </c>
      <c r="G62" s="352">
        <v>116.66</v>
      </c>
      <c r="H62" s="351"/>
      <c r="I62" s="349"/>
      <c r="J62" s="352"/>
      <c r="K62" s="352"/>
      <c r="L62" s="349"/>
      <c r="M62" s="352"/>
      <c r="N62" s="352"/>
    </row>
    <row r="63" spans="1:14">
      <c r="A63" s="351" t="s">
        <v>1023</v>
      </c>
      <c r="B63" s="348">
        <f t="shared" si="9"/>
        <v>0</v>
      </c>
      <c r="C63" s="352">
        <v>-215</v>
      </c>
      <c r="D63" s="352">
        <v>215</v>
      </c>
      <c r="E63" s="348">
        <f t="shared" si="7"/>
        <v>0</v>
      </c>
      <c r="F63" s="352">
        <v>-215</v>
      </c>
      <c r="G63" s="352">
        <v>215</v>
      </c>
      <c r="H63" s="351"/>
      <c r="I63" s="349"/>
      <c r="J63" s="352"/>
      <c r="K63" s="352"/>
      <c r="L63" s="349"/>
      <c r="M63" s="352"/>
      <c r="N63" s="352"/>
    </row>
    <row r="64" spans="1:14" s="358" customFormat="1">
      <c r="A64" s="351" t="s">
        <v>1024</v>
      </c>
      <c r="B64" s="348">
        <f t="shared" si="9"/>
        <v>0</v>
      </c>
      <c r="C64" s="352">
        <v>-627.08999999999992</v>
      </c>
      <c r="D64" s="352">
        <v>627.09</v>
      </c>
      <c r="E64" s="348">
        <f t="shared" si="7"/>
        <v>0</v>
      </c>
      <c r="F64" s="352">
        <v>-619.39</v>
      </c>
      <c r="G64" s="352">
        <v>619.39</v>
      </c>
      <c r="H64" s="351"/>
      <c r="I64" s="349"/>
      <c r="J64" s="352"/>
      <c r="K64" s="352"/>
      <c r="L64" s="349"/>
      <c r="M64" s="352"/>
      <c r="N64" s="352"/>
    </row>
    <row r="65" spans="1:14">
      <c r="A65" s="351" t="s">
        <v>1025</v>
      </c>
      <c r="B65" s="348">
        <f t="shared" si="9"/>
        <v>0</v>
      </c>
      <c r="C65" s="352">
        <v>-3435.8000000000006</v>
      </c>
      <c r="D65" s="352">
        <v>3435.8</v>
      </c>
      <c r="E65" s="348">
        <f t="shared" si="7"/>
        <v>2696.9999999999991</v>
      </c>
      <c r="F65" s="352">
        <v>-2925.7300000000005</v>
      </c>
      <c r="G65" s="352">
        <v>5622.73</v>
      </c>
      <c r="H65" s="351"/>
      <c r="I65" s="349"/>
      <c r="J65" s="352"/>
      <c r="K65" s="352"/>
      <c r="L65" s="349"/>
      <c r="M65" s="352"/>
      <c r="N65" s="352"/>
    </row>
    <row r="66" spans="1:14">
      <c r="A66" s="351" t="s">
        <v>1026</v>
      </c>
      <c r="B66" s="348">
        <f t="shared" si="9"/>
        <v>7373</v>
      </c>
      <c r="C66" s="352">
        <v>7373</v>
      </c>
      <c r="D66" s="352">
        <v>0</v>
      </c>
      <c r="E66" s="348">
        <f t="shared" si="7"/>
        <v>24421</v>
      </c>
      <c r="F66" s="352">
        <v>24421</v>
      </c>
      <c r="G66" s="352">
        <v>0</v>
      </c>
      <c r="H66" s="351"/>
      <c r="I66" s="349"/>
      <c r="J66" s="352"/>
      <c r="K66" s="352"/>
      <c r="L66" s="349"/>
      <c r="M66" s="352"/>
      <c r="N66" s="352"/>
    </row>
    <row r="67" spans="1:14">
      <c r="A67" s="351" t="s">
        <v>1027</v>
      </c>
      <c r="B67" s="348">
        <f t="shared" si="9"/>
        <v>0</v>
      </c>
      <c r="C67" s="352">
        <v>-14271.320000000002</v>
      </c>
      <c r="D67" s="352">
        <v>14271.32</v>
      </c>
      <c r="E67" s="348">
        <f t="shared" si="7"/>
        <v>0</v>
      </c>
      <c r="F67" s="352"/>
      <c r="G67" s="352">
        <v>0</v>
      </c>
      <c r="H67" s="351"/>
      <c r="I67" s="349"/>
      <c r="J67" s="352"/>
      <c r="K67" s="352"/>
      <c r="L67" s="349"/>
      <c r="M67" s="352"/>
      <c r="N67" s="352"/>
    </row>
    <row r="68" spans="1:14">
      <c r="A68" s="351" t="s">
        <v>1028</v>
      </c>
      <c r="B68" s="348">
        <f t="shared" si="9"/>
        <v>509</v>
      </c>
      <c r="C68" s="352">
        <v>-10980.9</v>
      </c>
      <c r="D68" s="352">
        <v>11489.9</v>
      </c>
      <c r="E68" s="348">
        <f t="shared" si="7"/>
        <v>1525.9999999999982</v>
      </c>
      <c r="F68" s="352">
        <v>-11437.56</v>
      </c>
      <c r="G68" s="352">
        <v>12963.559999999998</v>
      </c>
      <c r="H68" s="351"/>
      <c r="I68" s="349"/>
      <c r="J68" s="352"/>
      <c r="K68" s="352"/>
      <c r="L68" s="349"/>
      <c r="M68" s="352"/>
      <c r="N68" s="352"/>
    </row>
    <row r="69" spans="1:14">
      <c r="A69" s="351" t="s">
        <v>1029</v>
      </c>
      <c r="B69" s="348">
        <f t="shared" si="9"/>
        <v>4629.130000000001</v>
      </c>
      <c r="C69" s="352">
        <v>-2990.8199999999997</v>
      </c>
      <c r="D69" s="352">
        <v>7619.9500000000007</v>
      </c>
      <c r="E69" s="348">
        <f t="shared" si="7"/>
        <v>4455</v>
      </c>
      <c r="F69" s="352">
        <v>176.64</v>
      </c>
      <c r="G69" s="352">
        <v>4278.3599999999997</v>
      </c>
      <c r="H69" s="351"/>
      <c r="I69" s="349"/>
      <c r="J69" s="352"/>
      <c r="K69" s="352"/>
      <c r="L69" s="349"/>
      <c r="M69" s="352"/>
      <c r="N69" s="352"/>
    </row>
    <row r="70" spans="1:14">
      <c r="A70" s="351" t="s">
        <v>1030</v>
      </c>
      <c r="B70" s="348">
        <f t="shared" si="9"/>
        <v>0</v>
      </c>
      <c r="C70" s="352">
        <v>-10434</v>
      </c>
      <c r="D70" s="352">
        <v>10434</v>
      </c>
      <c r="E70" s="348">
        <f t="shared" si="7"/>
        <v>0</v>
      </c>
      <c r="F70" s="352"/>
      <c r="G70" s="352">
        <v>0</v>
      </c>
      <c r="H70" s="351"/>
      <c r="I70" s="349"/>
      <c r="J70" s="352"/>
      <c r="K70" s="352"/>
      <c r="L70" s="349"/>
      <c r="M70" s="352"/>
      <c r="N70" s="352"/>
    </row>
    <row r="71" spans="1:14">
      <c r="A71" s="351" t="s">
        <v>1031</v>
      </c>
      <c r="B71" s="348">
        <f t="shared" si="9"/>
        <v>0</v>
      </c>
      <c r="C71" s="352"/>
      <c r="D71" s="352">
        <v>0</v>
      </c>
      <c r="E71" s="348">
        <f t="shared" si="7"/>
        <v>3517</v>
      </c>
      <c r="F71" s="352">
        <v>2717</v>
      </c>
      <c r="G71" s="352">
        <v>800</v>
      </c>
      <c r="H71" s="351"/>
      <c r="I71" s="349"/>
      <c r="J71" s="352"/>
      <c r="K71" s="352"/>
      <c r="L71" s="349"/>
      <c r="M71" s="352"/>
      <c r="N71" s="352"/>
    </row>
    <row r="72" spans="1:14">
      <c r="A72" s="351" t="s">
        <v>1032</v>
      </c>
      <c r="B72" s="348">
        <f t="shared" si="9"/>
        <v>0</v>
      </c>
      <c r="C72" s="352"/>
      <c r="D72" s="352">
        <v>0</v>
      </c>
      <c r="E72" s="348">
        <f t="shared" si="7"/>
        <v>0</v>
      </c>
      <c r="F72" s="352"/>
      <c r="G72" s="352">
        <v>0</v>
      </c>
      <c r="H72" s="351"/>
      <c r="I72" s="349"/>
      <c r="J72" s="352"/>
      <c r="K72" s="352"/>
      <c r="L72" s="349"/>
      <c r="M72" s="352"/>
      <c r="N72" s="352"/>
    </row>
    <row r="73" spans="1:14">
      <c r="A73" s="351" t="s">
        <v>1033</v>
      </c>
      <c r="B73" s="348">
        <f t="shared" si="9"/>
        <v>3752.71</v>
      </c>
      <c r="C73" s="352">
        <v>3752.71</v>
      </c>
      <c r="D73" s="352">
        <v>0</v>
      </c>
      <c r="E73" s="348">
        <f t="shared" si="7"/>
        <v>0</v>
      </c>
      <c r="F73" s="352"/>
      <c r="G73" s="352">
        <v>0</v>
      </c>
      <c r="H73" s="351"/>
      <c r="I73" s="349"/>
      <c r="J73" s="352"/>
      <c r="K73" s="352"/>
      <c r="L73" s="349"/>
      <c r="M73" s="352"/>
      <c r="N73" s="352"/>
    </row>
    <row r="74" spans="1:14">
      <c r="A74" s="351" t="s">
        <v>1034</v>
      </c>
      <c r="B74" s="348">
        <f t="shared" si="9"/>
        <v>0</v>
      </c>
      <c r="C74" s="352">
        <v>0</v>
      </c>
      <c r="D74" s="352">
        <v>0</v>
      </c>
      <c r="E74" s="348">
        <f t="shared" ref="E74:E77" si="10">SUM(F74:G74)</f>
        <v>0</v>
      </c>
      <c r="F74" s="352"/>
      <c r="G74" s="352">
        <v>0</v>
      </c>
      <c r="H74" s="351"/>
      <c r="I74" s="349"/>
      <c r="J74" s="352"/>
      <c r="K74" s="352"/>
      <c r="L74" s="349"/>
      <c r="M74" s="352"/>
      <c r="N74" s="352"/>
    </row>
    <row r="75" spans="1:14">
      <c r="A75" s="351" t="s">
        <v>1035</v>
      </c>
      <c r="B75" s="348">
        <f t="shared" si="9"/>
        <v>141.63999999999999</v>
      </c>
      <c r="C75" s="352">
        <v>141.63999999999999</v>
      </c>
      <c r="D75" s="352">
        <v>0</v>
      </c>
      <c r="E75" s="348">
        <f t="shared" si="10"/>
        <v>0</v>
      </c>
      <c r="F75" s="352"/>
      <c r="G75" s="352">
        <v>0</v>
      </c>
      <c r="H75" s="351"/>
      <c r="I75" s="349"/>
      <c r="J75" s="352"/>
      <c r="K75" s="352"/>
      <c r="L75" s="349"/>
      <c r="M75" s="352"/>
      <c r="N75" s="352"/>
    </row>
    <row r="76" spans="1:14">
      <c r="A76" s="351" t="s">
        <v>1036</v>
      </c>
      <c r="B76" s="348">
        <f t="shared" si="9"/>
        <v>0</v>
      </c>
      <c r="C76" s="359">
        <v>0</v>
      </c>
      <c r="D76" s="352">
        <v>0</v>
      </c>
      <c r="E76" s="348">
        <f t="shared" si="10"/>
        <v>418</v>
      </c>
      <c r="F76" s="359">
        <v>-50.11</v>
      </c>
      <c r="G76" s="352">
        <v>468.11</v>
      </c>
      <c r="H76" s="351"/>
      <c r="I76" s="349"/>
      <c r="J76" s="352"/>
      <c r="K76" s="352"/>
      <c r="L76" s="349"/>
      <c r="M76" s="352"/>
      <c r="N76" s="352"/>
    </row>
    <row r="77" spans="1:14">
      <c r="A77" s="351" t="s">
        <v>1037</v>
      </c>
      <c r="B77" s="348">
        <f t="shared" si="9"/>
        <v>0</v>
      </c>
      <c r="C77" s="359"/>
      <c r="D77" s="352">
        <v>0</v>
      </c>
      <c r="E77" s="348">
        <f t="shared" si="10"/>
        <v>0</v>
      </c>
      <c r="F77" s="359"/>
      <c r="G77" s="352">
        <v>0</v>
      </c>
      <c r="H77" s="360"/>
      <c r="I77" s="361"/>
      <c r="J77" s="362"/>
      <c r="K77" s="355"/>
      <c r="L77" s="361"/>
      <c r="M77" s="362"/>
      <c r="N77" s="355"/>
    </row>
    <row r="78" spans="1:14">
      <c r="A78" s="363"/>
      <c r="B78" s="355"/>
      <c r="C78" s="355"/>
      <c r="D78" s="364"/>
      <c r="E78" s="355"/>
      <c r="F78" s="355"/>
      <c r="G78" s="364"/>
      <c r="H78" s="360"/>
      <c r="I78" s="361"/>
      <c r="J78" s="362"/>
      <c r="K78" s="355"/>
      <c r="L78" s="361"/>
      <c r="M78" s="362"/>
      <c r="N78" s="355"/>
    </row>
    <row r="79" spans="1:14">
      <c r="A79" s="363"/>
      <c r="B79" s="355"/>
      <c r="C79" s="355"/>
      <c r="D79" s="364"/>
      <c r="E79" s="355"/>
      <c r="F79" s="355"/>
      <c r="G79" s="364"/>
      <c r="H79" s="360"/>
      <c r="I79" s="361"/>
      <c r="J79" s="362"/>
      <c r="K79" s="355"/>
      <c r="L79" s="361"/>
      <c r="M79" s="362"/>
      <c r="N79" s="355"/>
    </row>
    <row r="80" spans="1:14">
      <c r="A80" s="363" t="s">
        <v>1038</v>
      </c>
      <c r="B80" s="348">
        <f t="shared" ref="B80:B98" si="11">SUM(C80:D80)</f>
        <v>0</v>
      </c>
      <c r="C80" s="352">
        <f t="shared" ref="C80" si="12">SUM(C81:C82)</f>
        <v>0</v>
      </c>
      <c r="D80" s="352"/>
      <c r="E80" s="348">
        <f t="shared" ref="E80:E98" si="13">SUM(F80:G80)</f>
        <v>0</v>
      </c>
      <c r="F80" s="352">
        <f t="shared" ref="F80" si="14">SUM(F81:F82)</f>
        <v>0</v>
      </c>
      <c r="G80" s="352"/>
      <c r="H80" s="360"/>
      <c r="I80" s="361"/>
      <c r="J80" s="362"/>
      <c r="K80" s="355"/>
      <c r="L80" s="361"/>
      <c r="M80" s="362"/>
      <c r="N80" s="355"/>
    </row>
    <row r="81" spans="1:14">
      <c r="A81" s="363" t="s">
        <v>1039</v>
      </c>
      <c r="B81" s="348">
        <f t="shared" si="11"/>
        <v>0</v>
      </c>
      <c r="C81" s="359"/>
      <c r="D81" s="352"/>
      <c r="E81" s="348">
        <f t="shared" si="13"/>
        <v>0</v>
      </c>
      <c r="F81" s="359"/>
      <c r="G81" s="352"/>
      <c r="H81" s="360"/>
      <c r="I81" s="361"/>
      <c r="J81" s="362"/>
      <c r="K81" s="355"/>
      <c r="L81" s="361"/>
      <c r="M81" s="362"/>
      <c r="N81" s="355"/>
    </row>
    <row r="82" spans="1:14">
      <c r="A82" s="363" t="s">
        <v>1040</v>
      </c>
      <c r="B82" s="348">
        <f t="shared" si="11"/>
        <v>0</v>
      </c>
      <c r="C82" s="359"/>
      <c r="D82" s="352"/>
      <c r="E82" s="348">
        <f t="shared" si="13"/>
        <v>0</v>
      </c>
      <c r="F82" s="359"/>
      <c r="G82" s="352"/>
      <c r="H82" s="360"/>
      <c r="I82" s="361"/>
      <c r="J82" s="362"/>
      <c r="K82" s="355"/>
      <c r="L82" s="361"/>
      <c r="M82" s="362"/>
      <c r="N82" s="355"/>
    </row>
    <row r="83" spans="1:14">
      <c r="A83" s="363" t="s">
        <v>1041</v>
      </c>
      <c r="B83" s="348">
        <f t="shared" si="11"/>
        <v>0</v>
      </c>
      <c r="C83" s="359"/>
      <c r="D83" s="352"/>
      <c r="E83" s="348">
        <f t="shared" si="13"/>
        <v>0</v>
      </c>
      <c r="F83" s="359"/>
      <c r="G83" s="352"/>
      <c r="H83" s="360"/>
      <c r="I83" s="361"/>
      <c r="J83" s="362"/>
      <c r="K83" s="355"/>
      <c r="L83" s="361"/>
      <c r="M83" s="362"/>
      <c r="N83" s="355"/>
    </row>
    <row r="84" spans="1:14">
      <c r="A84" s="365" t="s">
        <v>1042</v>
      </c>
      <c r="B84" s="348">
        <f t="shared" si="11"/>
        <v>46185.03</v>
      </c>
      <c r="C84" s="359">
        <v>8547.41</v>
      </c>
      <c r="D84" s="352">
        <v>37637.619999999995</v>
      </c>
      <c r="E84" s="348">
        <f t="shared" si="13"/>
        <v>46600.22</v>
      </c>
      <c r="F84" s="359">
        <v>8547.41</v>
      </c>
      <c r="G84" s="352">
        <f>37542.81+510</f>
        <v>38052.81</v>
      </c>
      <c r="H84" s="360"/>
      <c r="I84" s="361"/>
      <c r="J84" s="362"/>
      <c r="K84" s="355"/>
      <c r="L84" s="361"/>
      <c r="M84" s="362"/>
      <c r="N84" s="355"/>
    </row>
    <row r="85" spans="1:14">
      <c r="A85" s="365" t="s">
        <v>1043</v>
      </c>
      <c r="B85" s="348">
        <f t="shared" si="11"/>
        <v>2473</v>
      </c>
      <c r="C85" s="359">
        <f>SUM(C86:C88)</f>
        <v>2118</v>
      </c>
      <c r="D85" s="359">
        <f>SUM(D86:D88)</f>
        <v>355</v>
      </c>
      <c r="E85" s="348">
        <f t="shared" si="13"/>
        <v>2473</v>
      </c>
      <c r="F85" s="359">
        <f>SUM(F86:F88)</f>
        <v>2118</v>
      </c>
      <c r="G85" s="359">
        <f>SUM(G86:G88)</f>
        <v>355</v>
      </c>
      <c r="H85" s="360" t="s">
        <v>1044</v>
      </c>
      <c r="I85" s="361">
        <f>J85+K85</f>
        <v>0</v>
      </c>
      <c r="J85" s="362"/>
      <c r="K85" s="355"/>
      <c r="L85" s="361">
        <f>M85+N85</f>
        <v>0</v>
      </c>
      <c r="M85" s="362"/>
      <c r="N85" s="355"/>
    </row>
    <row r="86" spans="1:14">
      <c r="A86" s="365" t="s">
        <v>1045</v>
      </c>
      <c r="B86" s="348">
        <f t="shared" si="11"/>
        <v>0</v>
      </c>
      <c r="C86" s="359"/>
      <c r="D86" s="352"/>
      <c r="E86" s="348">
        <f t="shared" si="13"/>
        <v>0</v>
      </c>
      <c r="F86" s="359"/>
      <c r="G86" s="352"/>
      <c r="H86" s="365" t="s">
        <v>1046</v>
      </c>
      <c r="I86" s="361">
        <f t="shared" ref="I86:I98" si="15">J86+K86</f>
        <v>0</v>
      </c>
      <c r="J86" s="366"/>
      <c r="K86" s="355"/>
      <c r="L86" s="361">
        <f t="shared" ref="L86:L98" si="16">M86+N86</f>
        <v>0</v>
      </c>
      <c r="M86" s="366"/>
      <c r="N86" s="355"/>
    </row>
    <row r="87" spans="1:14">
      <c r="A87" s="365" t="s">
        <v>1047</v>
      </c>
      <c r="B87" s="348">
        <f t="shared" si="11"/>
        <v>2473</v>
      </c>
      <c r="C87" s="352">
        <v>2118</v>
      </c>
      <c r="D87" s="352">
        <v>355</v>
      </c>
      <c r="E87" s="348">
        <f t="shared" si="13"/>
        <v>2473</v>
      </c>
      <c r="F87" s="352">
        <v>2118</v>
      </c>
      <c r="G87" s="352">
        <v>355</v>
      </c>
      <c r="H87" s="367" t="s">
        <v>1048</v>
      </c>
      <c r="I87" s="361">
        <f t="shared" si="15"/>
        <v>0</v>
      </c>
      <c r="J87" s="355"/>
      <c r="K87" s="355"/>
      <c r="L87" s="361">
        <f t="shared" si="16"/>
        <v>0</v>
      </c>
      <c r="M87" s="355"/>
      <c r="N87" s="355"/>
    </row>
    <row r="88" spans="1:14">
      <c r="A88" s="365" t="s">
        <v>1049</v>
      </c>
      <c r="B88" s="348">
        <f t="shared" si="11"/>
        <v>0</v>
      </c>
      <c r="C88" s="352"/>
      <c r="D88" s="352"/>
      <c r="E88" s="348">
        <f t="shared" si="13"/>
        <v>0</v>
      </c>
      <c r="F88" s="352"/>
      <c r="G88" s="352"/>
      <c r="H88" s="367" t="s">
        <v>1050</v>
      </c>
      <c r="I88" s="361">
        <f t="shared" si="15"/>
        <v>0</v>
      </c>
      <c r="J88" s="355"/>
      <c r="K88" s="355"/>
      <c r="L88" s="361">
        <f t="shared" si="16"/>
        <v>0</v>
      </c>
      <c r="M88" s="355"/>
      <c r="N88" s="355"/>
    </row>
    <row r="89" spans="1:14">
      <c r="A89" s="365" t="s">
        <v>1051</v>
      </c>
      <c r="B89" s="348">
        <f t="shared" si="11"/>
        <v>0</v>
      </c>
      <c r="C89" s="352"/>
      <c r="D89" s="352"/>
      <c r="E89" s="348">
        <f t="shared" si="13"/>
        <v>0</v>
      </c>
      <c r="F89" s="352"/>
      <c r="G89" s="352"/>
      <c r="H89" s="365" t="s">
        <v>1052</v>
      </c>
      <c r="I89" s="361">
        <f t="shared" si="15"/>
        <v>0</v>
      </c>
      <c r="J89" s="355"/>
      <c r="K89" s="355"/>
      <c r="L89" s="361">
        <f t="shared" si="16"/>
        <v>1593</v>
      </c>
      <c r="M89" s="355">
        <v>820</v>
      </c>
      <c r="N89" s="355">
        <v>773</v>
      </c>
    </row>
    <row r="90" spans="1:14">
      <c r="A90" s="365" t="s">
        <v>1053</v>
      </c>
      <c r="B90" s="348">
        <f t="shared" si="11"/>
        <v>0</v>
      </c>
      <c r="C90" s="355"/>
      <c r="D90" s="355"/>
      <c r="E90" s="348">
        <f t="shared" si="13"/>
        <v>0</v>
      </c>
      <c r="F90" s="355"/>
      <c r="G90" s="355"/>
      <c r="H90" s="365" t="s">
        <v>1054</v>
      </c>
      <c r="I90" s="361">
        <f t="shared" si="15"/>
        <v>0</v>
      </c>
      <c r="J90" s="355"/>
      <c r="K90" s="355"/>
      <c r="L90" s="361">
        <f t="shared" si="16"/>
        <v>0</v>
      </c>
      <c r="M90" s="355"/>
      <c r="N90" s="355"/>
    </row>
    <row r="91" spans="1:14">
      <c r="A91" s="365" t="s">
        <v>1055</v>
      </c>
      <c r="B91" s="348">
        <f t="shared" si="11"/>
        <v>0</v>
      </c>
      <c r="C91" s="355">
        <f>SUM(C92:C95)</f>
        <v>0</v>
      </c>
      <c r="D91" s="355">
        <f>SUM(D92:D95)</f>
        <v>0</v>
      </c>
      <c r="E91" s="348">
        <f t="shared" si="13"/>
        <v>0</v>
      </c>
      <c r="F91" s="355">
        <f>SUM(F92:F95)</f>
        <v>0</v>
      </c>
      <c r="G91" s="355">
        <f>SUM(G92:G95)</f>
        <v>0</v>
      </c>
      <c r="H91" s="365" t="s">
        <v>1056</v>
      </c>
      <c r="I91" s="361">
        <f t="shared" si="15"/>
        <v>0</v>
      </c>
      <c r="J91" s="355"/>
      <c r="K91" s="355"/>
      <c r="L91" s="361">
        <f t="shared" si="16"/>
        <v>0</v>
      </c>
      <c r="M91" s="355"/>
      <c r="N91" s="355"/>
    </row>
    <row r="92" spans="1:14">
      <c r="A92" s="365" t="s">
        <v>1057</v>
      </c>
      <c r="B92" s="348">
        <f t="shared" si="11"/>
        <v>0</v>
      </c>
      <c r="C92" s="355"/>
      <c r="D92" s="355"/>
      <c r="E92" s="348">
        <f t="shared" si="13"/>
        <v>0</v>
      </c>
      <c r="F92" s="355"/>
      <c r="G92" s="355"/>
      <c r="H92" s="365" t="s">
        <v>1058</v>
      </c>
      <c r="I92" s="361">
        <f t="shared" si="15"/>
        <v>0</v>
      </c>
      <c r="J92" s="355"/>
      <c r="K92" s="355"/>
      <c r="L92" s="361">
        <f t="shared" si="16"/>
        <v>0</v>
      </c>
      <c r="M92" s="355"/>
      <c r="N92" s="355"/>
    </row>
    <row r="93" spans="1:14">
      <c r="A93" s="365" t="s">
        <v>1059</v>
      </c>
      <c r="B93" s="348">
        <f t="shared" si="11"/>
        <v>0</v>
      </c>
      <c r="C93" s="355"/>
      <c r="D93" s="355"/>
      <c r="E93" s="348">
        <f t="shared" si="13"/>
        <v>0</v>
      </c>
      <c r="F93" s="355"/>
      <c r="G93" s="355"/>
      <c r="H93" s="365" t="s">
        <v>1060</v>
      </c>
      <c r="I93" s="361">
        <f t="shared" si="15"/>
        <v>0</v>
      </c>
      <c r="J93" s="355"/>
      <c r="K93" s="355"/>
      <c r="L93" s="361">
        <f t="shared" si="16"/>
        <v>0</v>
      </c>
      <c r="M93" s="355"/>
      <c r="N93" s="355"/>
    </row>
    <row r="94" spans="1:14">
      <c r="A94" s="365" t="s">
        <v>1061</v>
      </c>
      <c r="B94" s="348">
        <f t="shared" si="11"/>
        <v>0</v>
      </c>
      <c r="C94" s="355"/>
      <c r="D94" s="355"/>
      <c r="E94" s="348">
        <f t="shared" si="13"/>
        <v>0</v>
      </c>
      <c r="F94" s="355"/>
      <c r="G94" s="355"/>
      <c r="H94" s="365" t="s">
        <v>1062</v>
      </c>
      <c r="I94" s="361">
        <f t="shared" si="15"/>
        <v>0</v>
      </c>
      <c r="J94" s="355"/>
      <c r="K94" s="355"/>
      <c r="L94" s="361">
        <f t="shared" si="16"/>
        <v>0</v>
      </c>
      <c r="M94" s="355"/>
      <c r="N94" s="355"/>
    </row>
    <row r="95" spans="1:14">
      <c r="A95" s="365" t="s">
        <v>1063</v>
      </c>
      <c r="B95" s="348">
        <f t="shared" si="11"/>
        <v>0</v>
      </c>
      <c r="C95" s="355"/>
      <c r="D95" s="355"/>
      <c r="E95" s="348">
        <f t="shared" si="13"/>
        <v>0</v>
      </c>
      <c r="F95" s="355"/>
      <c r="G95" s="355"/>
      <c r="H95" s="365" t="s">
        <v>1064</v>
      </c>
      <c r="I95" s="361">
        <f t="shared" si="15"/>
        <v>0</v>
      </c>
      <c r="J95" s="355"/>
      <c r="K95" s="355"/>
      <c r="L95" s="361">
        <f t="shared" si="16"/>
        <v>0</v>
      </c>
      <c r="M95" s="355"/>
      <c r="N95" s="355"/>
    </row>
    <row r="96" spans="1:14">
      <c r="A96" s="365" t="s">
        <v>1065</v>
      </c>
      <c r="B96" s="348">
        <f t="shared" si="11"/>
        <v>1481600</v>
      </c>
      <c r="C96" s="355">
        <v>640000</v>
      </c>
      <c r="D96" s="355">
        <v>841600</v>
      </c>
      <c r="E96" s="348">
        <f t="shared" si="13"/>
        <v>1452400</v>
      </c>
      <c r="F96" s="355">
        <v>660000</v>
      </c>
      <c r="G96" s="355">
        <v>792400</v>
      </c>
      <c r="H96" s="363" t="s">
        <v>1066</v>
      </c>
      <c r="I96" s="361">
        <f t="shared" si="15"/>
        <v>0</v>
      </c>
      <c r="J96" s="355"/>
      <c r="K96" s="355"/>
      <c r="L96" s="361">
        <f t="shared" si="16"/>
        <v>0</v>
      </c>
      <c r="M96" s="355"/>
      <c r="N96" s="355"/>
    </row>
    <row r="97" spans="1:14">
      <c r="A97" s="363" t="s">
        <v>1067</v>
      </c>
      <c r="B97" s="348">
        <f t="shared" si="11"/>
        <v>0</v>
      </c>
      <c r="C97" s="355"/>
      <c r="D97" s="355"/>
      <c r="E97" s="348">
        <f t="shared" si="13"/>
        <v>0</v>
      </c>
      <c r="F97" s="355"/>
      <c r="G97" s="355"/>
      <c r="H97" s="363" t="s">
        <v>1068</v>
      </c>
      <c r="I97" s="361">
        <f t="shared" si="15"/>
        <v>0</v>
      </c>
      <c r="J97" s="355"/>
      <c r="K97" s="355"/>
      <c r="L97" s="361">
        <f t="shared" si="16"/>
        <v>0</v>
      </c>
      <c r="M97" s="355"/>
      <c r="N97" s="355"/>
    </row>
    <row r="98" spans="1:14">
      <c r="A98" s="363" t="s">
        <v>1069</v>
      </c>
      <c r="B98" s="348">
        <f t="shared" si="11"/>
        <v>0</v>
      </c>
      <c r="C98" s="355"/>
      <c r="D98" s="355"/>
      <c r="E98" s="348">
        <f t="shared" si="13"/>
        <v>0</v>
      </c>
      <c r="F98" s="355"/>
      <c r="G98" s="355"/>
      <c r="H98" s="365" t="s">
        <v>1070</v>
      </c>
      <c r="I98" s="361">
        <f t="shared" si="15"/>
        <v>0</v>
      </c>
      <c r="J98" s="355"/>
      <c r="K98" s="355"/>
      <c r="L98" s="361">
        <f t="shared" si="16"/>
        <v>0</v>
      </c>
      <c r="M98" s="355"/>
      <c r="N98" s="355"/>
    </row>
    <row r="99" spans="1:14">
      <c r="A99" s="363"/>
      <c r="B99" s="355"/>
      <c r="C99" s="355"/>
      <c r="D99" s="355"/>
      <c r="E99" s="355"/>
      <c r="F99" s="355"/>
      <c r="G99" s="355"/>
      <c r="H99" s="365"/>
      <c r="I99" s="355"/>
      <c r="J99" s="355"/>
      <c r="K99" s="355"/>
      <c r="L99" s="355"/>
      <c r="M99" s="355"/>
      <c r="N99" s="355"/>
    </row>
    <row r="100" spans="1:14">
      <c r="A100" s="363"/>
      <c r="B100" s="355"/>
      <c r="C100" s="355"/>
      <c r="D100" s="355"/>
      <c r="E100" s="355"/>
      <c r="F100" s="355"/>
      <c r="G100" s="355"/>
      <c r="H100" s="365"/>
      <c r="I100" s="355"/>
      <c r="J100" s="355"/>
      <c r="K100" s="355"/>
      <c r="L100" s="355"/>
      <c r="M100" s="355"/>
      <c r="N100" s="355"/>
    </row>
    <row r="101" spans="1:14">
      <c r="A101" s="365"/>
      <c r="B101" s="355"/>
      <c r="C101" s="355"/>
      <c r="D101" s="355"/>
      <c r="E101" s="355"/>
      <c r="F101" s="355"/>
      <c r="G101" s="355"/>
      <c r="H101" s="365"/>
      <c r="I101" s="355"/>
      <c r="J101" s="355"/>
      <c r="K101" s="355"/>
      <c r="L101" s="355"/>
      <c r="M101" s="355"/>
      <c r="N101" s="355"/>
    </row>
    <row r="102" spans="1:14">
      <c r="A102" s="365"/>
      <c r="B102" s="355"/>
      <c r="C102" s="355"/>
      <c r="D102" s="355"/>
      <c r="E102" s="355"/>
      <c r="F102" s="355"/>
      <c r="G102" s="355"/>
      <c r="H102" s="365"/>
      <c r="I102" s="355"/>
      <c r="J102" s="355"/>
      <c r="K102" s="355"/>
      <c r="L102" s="355"/>
      <c r="M102" s="355"/>
      <c r="N102" s="355"/>
    </row>
    <row r="103" spans="1:14" s="344" customFormat="1">
      <c r="A103" s="273" t="s">
        <v>40</v>
      </c>
      <c r="B103" s="366">
        <f>C103+D103</f>
        <v>4788587.76</v>
      </c>
      <c r="C103" s="366">
        <f>C7+C8+C80+C84+C83+C96+C97+C98+C85</f>
        <v>1627610.52</v>
      </c>
      <c r="D103" s="366">
        <f>D7+D8+D80+D84+D83+D96+D97+D98+D85</f>
        <v>3160977.24</v>
      </c>
      <c r="E103" s="368">
        <f>F103+G103</f>
        <v>4602356.2200000007</v>
      </c>
      <c r="F103" s="366">
        <f>F7+F8+F80+F84+F83+F96+F97+F98+F85</f>
        <v>1607722.63</v>
      </c>
      <c r="G103" s="366">
        <f>G7+G8+G80+G84+G83+G96+G97+G98+G85</f>
        <v>2994633.5900000003</v>
      </c>
      <c r="H103" s="273" t="s">
        <v>962</v>
      </c>
      <c r="I103" s="366">
        <f>J103+K103</f>
        <v>4788587.76</v>
      </c>
      <c r="J103" s="366">
        <f>J7</f>
        <v>1627610.52</v>
      </c>
      <c r="K103" s="366">
        <f>K7</f>
        <v>3160977.24</v>
      </c>
      <c r="L103" s="366">
        <f>M103+N103</f>
        <v>4602356.2200000007</v>
      </c>
      <c r="M103" s="366">
        <f>M7+M8</f>
        <v>1607722.63</v>
      </c>
      <c r="N103" s="366">
        <f>N7+N8</f>
        <v>2994633.5900000003</v>
      </c>
    </row>
    <row r="104" spans="1:14">
      <c r="H104" s="369"/>
    </row>
    <row r="105" spans="1:14">
      <c r="H105" s="369"/>
    </row>
    <row r="106" spans="1:14">
      <c r="H106" s="369"/>
    </row>
    <row r="107" spans="1:14">
      <c r="H107" s="369"/>
    </row>
    <row r="108" spans="1:14">
      <c r="H108" s="369"/>
    </row>
    <row r="109" spans="1:14">
      <c r="H109" s="369"/>
    </row>
    <row r="110" spans="1:14">
      <c r="H110" s="369"/>
    </row>
    <row r="111" spans="1:14">
      <c r="H111" s="369"/>
    </row>
    <row r="112" spans="1:14">
      <c r="H112" s="369"/>
    </row>
    <row r="113" spans="2:8" s="341" customFormat="1">
      <c r="B113" s="340"/>
      <c r="C113" s="340"/>
      <c r="D113" s="340"/>
      <c r="F113" s="340"/>
      <c r="H113" s="369"/>
    </row>
    <row r="114" spans="2:8" s="341" customFormat="1">
      <c r="B114" s="340"/>
      <c r="C114" s="340"/>
      <c r="D114" s="340"/>
      <c r="F114" s="340"/>
      <c r="H114" s="369"/>
    </row>
    <row r="115" spans="2:8" s="341" customFormat="1">
      <c r="B115" s="340"/>
      <c r="C115" s="340"/>
      <c r="D115" s="340"/>
      <c r="F115" s="340"/>
      <c r="H115" s="369"/>
    </row>
    <row r="116" spans="2:8" s="341" customFormat="1">
      <c r="B116" s="340"/>
      <c r="C116" s="340"/>
      <c r="D116" s="340"/>
      <c r="F116" s="340"/>
      <c r="H116" s="369"/>
    </row>
    <row r="117" spans="2:8" s="341" customFormat="1">
      <c r="B117" s="340"/>
      <c r="C117" s="340"/>
      <c r="D117" s="340"/>
      <c r="F117" s="340"/>
      <c r="H117" s="369"/>
    </row>
    <row r="118" spans="2:8" s="341" customFormat="1">
      <c r="B118" s="340"/>
      <c r="C118" s="340"/>
      <c r="D118" s="340"/>
      <c r="F118" s="340"/>
      <c r="H118" s="369"/>
    </row>
    <row r="119" spans="2:8" s="341" customFormat="1">
      <c r="B119" s="340"/>
      <c r="C119" s="340"/>
      <c r="D119" s="340"/>
      <c r="F119" s="340"/>
      <c r="H119" s="369"/>
    </row>
    <row r="120" spans="2:8" s="341" customFormat="1">
      <c r="B120" s="340"/>
      <c r="C120" s="340"/>
      <c r="D120" s="340"/>
      <c r="F120" s="340"/>
      <c r="H120" s="369"/>
    </row>
    <row r="121" spans="2:8" s="341" customFormat="1">
      <c r="B121" s="340"/>
      <c r="C121" s="340"/>
      <c r="D121" s="340"/>
      <c r="F121" s="340"/>
      <c r="H121" s="369"/>
    </row>
    <row r="122" spans="2:8" s="341" customFormat="1">
      <c r="B122" s="340"/>
      <c r="C122" s="340"/>
      <c r="D122" s="340"/>
      <c r="F122" s="340"/>
      <c r="H122" s="369"/>
    </row>
  </sheetData>
  <protectedRanges>
    <protectedRange password="CC35" sqref="C31:C32 F31:F32 C35:C53 F35:F53" name="区域1_2"/>
  </protectedRanges>
  <autoFilter ref="A6:O76"/>
  <mergeCells count="8">
    <mergeCell ref="A2:N2"/>
    <mergeCell ref="L5:N5"/>
    <mergeCell ref="H4:N4"/>
    <mergeCell ref="B5:D5"/>
    <mergeCell ref="I5:K5"/>
    <mergeCell ref="A5:A6"/>
    <mergeCell ref="E5:G5"/>
    <mergeCell ref="A4:G4"/>
  </mergeCells>
  <phoneticPr fontId="22" type="noConversion"/>
  <printOptions horizontalCentered="1"/>
  <pageMargins left="0" right="0" top="0.59055118110236227" bottom="0" header="0.31496062992125984" footer="0.31496062992125984"/>
  <pageSetup paperSize="9" scale="4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zoomScale="90" zoomScaleNormal="90" workbookViewId="0">
      <pane xSplit="3" ySplit="1" topLeftCell="D2" activePane="bottomRight" state="frozen"/>
      <selection activeCell="D17" sqref="D17"/>
      <selection pane="topRight" activeCell="D17" sqref="D17"/>
      <selection pane="bottomLeft" activeCell="D17" sqref="D17"/>
      <selection pane="bottomRight" activeCell="F24" sqref="F24"/>
    </sheetView>
  </sheetViews>
  <sheetFormatPr defaultColWidth="9" defaultRowHeight="13.5"/>
  <cols>
    <col min="1" max="1" width="5.375" style="15" bestFit="1" customWidth="1"/>
    <col min="2" max="2" width="22.375" style="15" bestFit="1" customWidth="1"/>
    <col min="3" max="3" width="15.625" style="15" customWidth="1"/>
    <col min="4" max="4" width="12.875" style="15" customWidth="1"/>
    <col min="5" max="18" width="12.5" style="15" bestFit="1" customWidth="1"/>
    <col min="19" max="16384" width="9" style="15"/>
  </cols>
  <sheetData>
    <row r="1" spans="1:18" ht="28.5" customHeight="1">
      <c r="A1" s="14" t="s">
        <v>3050</v>
      </c>
    </row>
    <row r="2" spans="1:18" s="17" customFormat="1" ht="30.75" customHeight="1">
      <c r="A2" s="381" t="s">
        <v>3051</v>
      </c>
      <c r="B2" s="381"/>
      <c r="C2" s="381"/>
      <c r="D2" s="381"/>
      <c r="E2" s="381"/>
      <c r="F2" s="381"/>
      <c r="G2" s="381"/>
      <c r="H2" s="381"/>
      <c r="I2" s="381"/>
      <c r="J2" s="381"/>
      <c r="K2" s="381"/>
      <c r="L2" s="381"/>
      <c r="M2" s="381"/>
      <c r="N2" s="381"/>
      <c r="O2" s="381"/>
      <c r="P2" s="381"/>
      <c r="Q2" s="381"/>
      <c r="R2" s="381"/>
    </row>
    <row r="3" spans="1:18" ht="19.5" customHeight="1">
      <c r="D3" s="54"/>
      <c r="E3" s="54"/>
      <c r="F3" s="54"/>
      <c r="G3" s="54"/>
      <c r="H3" s="54"/>
      <c r="I3" s="54"/>
      <c r="Q3" s="404" t="s">
        <v>1406</v>
      </c>
      <c r="R3" s="404"/>
    </row>
    <row r="4" spans="1:18" s="24" customFormat="1">
      <c r="A4" s="402" t="s">
        <v>10</v>
      </c>
      <c r="B4" s="402"/>
      <c r="C4" s="402" t="s">
        <v>3025</v>
      </c>
      <c r="D4" s="256">
        <v>501</v>
      </c>
      <c r="E4" s="256">
        <v>502</v>
      </c>
      <c r="F4" s="256">
        <v>503</v>
      </c>
      <c r="G4" s="256">
        <v>504</v>
      </c>
      <c r="H4" s="256">
        <v>505</v>
      </c>
      <c r="I4" s="256">
        <v>506</v>
      </c>
      <c r="J4" s="256">
        <v>507</v>
      </c>
      <c r="K4" s="256">
        <v>508</v>
      </c>
      <c r="L4" s="256">
        <v>509</v>
      </c>
      <c r="M4" s="256">
        <v>510</v>
      </c>
      <c r="N4" s="256">
        <v>511</v>
      </c>
      <c r="O4" s="256">
        <v>512</v>
      </c>
      <c r="P4" s="256">
        <v>513</v>
      </c>
      <c r="Q4" s="256">
        <v>514</v>
      </c>
      <c r="R4" s="256">
        <v>599</v>
      </c>
    </row>
    <row r="5" spans="1:18" s="24" customFormat="1" ht="27" customHeight="1">
      <c r="A5" s="256" t="s">
        <v>12</v>
      </c>
      <c r="B5" s="256" t="s">
        <v>13</v>
      </c>
      <c r="C5" s="402"/>
      <c r="D5" s="260" t="s">
        <v>1407</v>
      </c>
      <c r="E5" s="260" t="s">
        <v>1408</v>
      </c>
      <c r="F5" s="260" t="s">
        <v>1409</v>
      </c>
      <c r="G5" s="260" t="s">
        <v>1410</v>
      </c>
      <c r="H5" s="260" t="s">
        <v>1411</v>
      </c>
      <c r="I5" s="260" t="s">
        <v>1412</v>
      </c>
      <c r="J5" s="260" t="s">
        <v>1413</v>
      </c>
      <c r="K5" s="260" t="s">
        <v>1414</v>
      </c>
      <c r="L5" s="260" t="s">
        <v>1415</v>
      </c>
      <c r="M5" s="260" t="s">
        <v>1416</v>
      </c>
      <c r="N5" s="260" t="s">
        <v>1417</v>
      </c>
      <c r="O5" s="260" t="s">
        <v>1418</v>
      </c>
      <c r="P5" s="260" t="s">
        <v>969</v>
      </c>
      <c r="Q5" s="260" t="s">
        <v>1419</v>
      </c>
      <c r="R5" s="260" t="s">
        <v>1072</v>
      </c>
    </row>
    <row r="6" spans="1:18" ht="24" customHeight="1">
      <c r="A6" s="259" t="s">
        <v>3026</v>
      </c>
      <c r="B6" s="257" t="s">
        <v>1420</v>
      </c>
      <c r="C6" s="261">
        <f>SUM(D6:R6)</f>
        <v>705552.91000000015</v>
      </c>
      <c r="D6" s="261">
        <v>274355.78000000003</v>
      </c>
      <c r="E6" s="261">
        <v>158805.43</v>
      </c>
      <c r="F6" s="261">
        <v>173866.6</v>
      </c>
      <c r="G6" s="261">
        <v>18023.310000000001</v>
      </c>
      <c r="H6" s="261">
        <v>26916.05</v>
      </c>
      <c r="I6" s="261"/>
      <c r="J6" s="261">
        <v>18565.27</v>
      </c>
      <c r="K6" s="261"/>
      <c r="L6" s="261">
        <v>23027.759999999998</v>
      </c>
      <c r="M6" s="261"/>
      <c r="N6" s="261"/>
      <c r="O6" s="261"/>
      <c r="P6" s="261"/>
      <c r="Q6" s="261"/>
      <c r="R6" s="261">
        <v>11992.71</v>
      </c>
    </row>
    <row r="7" spans="1:18" ht="24" customHeight="1">
      <c r="A7" s="259" t="s">
        <v>3027</v>
      </c>
      <c r="B7" s="257" t="s">
        <v>1383</v>
      </c>
      <c r="C7" s="261">
        <f t="shared" ref="C7:C31" si="0">SUM(D7:R7)</f>
        <v>0</v>
      </c>
      <c r="D7" s="261"/>
      <c r="E7" s="261"/>
      <c r="F7" s="261"/>
      <c r="G7" s="261"/>
      <c r="H7" s="261"/>
      <c r="I7" s="261"/>
      <c r="J7" s="261"/>
      <c r="K7" s="261"/>
      <c r="L7" s="261"/>
      <c r="M7" s="261"/>
      <c r="N7" s="261"/>
      <c r="O7" s="261"/>
      <c r="P7" s="261"/>
      <c r="Q7" s="261"/>
      <c r="R7" s="261"/>
    </row>
    <row r="8" spans="1:18" ht="24" customHeight="1">
      <c r="A8" s="259" t="s">
        <v>3028</v>
      </c>
      <c r="B8" s="257" t="s">
        <v>1384</v>
      </c>
      <c r="C8" s="463" t="s">
        <v>3080</v>
      </c>
      <c r="D8" s="463" t="s">
        <v>3080</v>
      </c>
      <c r="E8" s="463" t="s">
        <v>3080</v>
      </c>
      <c r="F8" s="463" t="s">
        <v>3080</v>
      </c>
      <c r="G8" s="463" t="s">
        <v>3080</v>
      </c>
      <c r="H8" s="463" t="s">
        <v>3080</v>
      </c>
      <c r="I8" s="463" t="s">
        <v>3080</v>
      </c>
      <c r="J8" s="463" t="s">
        <v>3080</v>
      </c>
      <c r="K8" s="463" t="s">
        <v>3080</v>
      </c>
      <c r="L8" s="463" t="s">
        <v>3080</v>
      </c>
      <c r="M8" s="463" t="s">
        <v>3080</v>
      </c>
      <c r="N8" s="463" t="s">
        <v>3080</v>
      </c>
      <c r="O8" s="463" t="s">
        <v>3080</v>
      </c>
      <c r="P8" s="463" t="s">
        <v>3080</v>
      </c>
      <c r="Q8" s="463" t="s">
        <v>3080</v>
      </c>
      <c r="R8" s="463" t="s">
        <v>3080</v>
      </c>
    </row>
    <row r="9" spans="1:18" ht="24" customHeight="1">
      <c r="A9" s="259" t="s">
        <v>3029</v>
      </c>
      <c r="B9" s="257" t="s">
        <v>1421</v>
      </c>
      <c r="C9" s="463" t="s">
        <v>3080</v>
      </c>
      <c r="D9" s="463" t="s">
        <v>3080</v>
      </c>
      <c r="E9" s="463" t="s">
        <v>3080</v>
      </c>
      <c r="F9" s="463" t="s">
        <v>3080</v>
      </c>
      <c r="G9" s="463" t="s">
        <v>3080</v>
      </c>
      <c r="H9" s="463" t="s">
        <v>3080</v>
      </c>
      <c r="I9" s="463" t="s">
        <v>3080</v>
      </c>
      <c r="J9" s="463" t="s">
        <v>3080</v>
      </c>
      <c r="K9" s="463" t="s">
        <v>3080</v>
      </c>
      <c r="L9" s="463" t="s">
        <v>3080</v>
      </c>
      <c r="M9" s="463" t="s">
        <v>3080</v>
      </c>
      <c r="N9" s="463" t="s">
        <v>3080</v>
      </c>
      <c r="O9" s="463" t="s">
        <v>3080</v>
      </c>
      <c r="P9" s="463" t="s">
        <v>3080</v>
      </c>
      <c r="Q9" s="463" t="s">
        <v>3080</v>
      </c>
      <c r="R9" s="463" t="s">
        <v>3080</v>
      </c>
    </row>
    <row r="10" spans="1:18" ht="24" customHeight="1">
      <c r="A10" s="259">
        <v>205</v>
      </c>
      <c r="B10" s="257" t="s">
        <v>1385</v>
      </c>
      <c r="C10" s="261">
        <f t="shared" si="0"/>
        <v>606711.72</v>
      </c>
      <c r="D10" s="261">
        <v>117563.42</v>
      </c>
      <c r="E10" s="261">
        <v>26913.18</v>
      </c>
      <c r="F10" s="261">
        <v>65953.62</v>
      </c>
      <c r="G10" s="261">
        <v>21094.54</v>
      </c>
      <c r="H10" s="261">
        <v>349492.97</v>
      </c>
      <c r="I10" s="261">
        <v>20127.89</v>
      </c>
      <c r="J10" s="261"/>
      <c r="K10" s="261"/>
      <c r="L10" s="261">
        <v>5566.1</v>
      </c>
      <c r="M10" s="261"/>
      <c r="N10" s="261"/>
      <c r="O10" s="261"/>
      <c r="P10" s="261"/>
      <c r="Q10" s="261"/>
      <c r="R10" s="261"/>
    </row>
    <row r="11" spans="1:18" ht="24" customHeight="1">
      <c r="A11" s="259" t="s">
        <v>3030</v>
      </c>
      <c r="B11" s="257" t="s">
        <v>1386</v>
      </c>
      <c r="C11" s="261">
        <f t="shared" si="0"/>
        <v>10696.95</v>
      </c>
      <c r="D11" s="261">
        <v>1907.39</v>
      </c>
      <c r="E11" s="261">
        <v>5720.02</v>
      </c>
      <c r="F11" s="261">
        <v>1277.57</v>
      </c>
      <c r="G11" s="261">
        <v>950.3</v>
      </c>
      <c r="H11" s="261">
        <v>711.6</v>
      </c>
      <c r="I11" s="261">
        <v>96.98</v>
      </c>
      <c r="J11" s="261"/>
      <c r="K11" s="261"/>
      <c r="L11" s="261">
        <v>33.090000000000003</v>
      </c>
      <c r="M11" s="261"/>
      <c r="N11" s="261"/>
      <c r="O11" s="261"/>
      <c r="P11" s="261"/>
      <c r="Q11" s="261"/>
      <c r="R11" s="261"/>
    </row>
    <row r="12" spans="1:18" ht="24" customHeight="1">
      <c r="A12" s="259" t="s">
        <v>3031</v>
      </c>
      <c r="B12" s="257" t="s">
        <v>1387</v>
      </c>
      <c r="C12" s="261">
        <f t="shared" si="0"/>
        <v>87086.180000000008</v>
      </c>
      <c r="D12" s="261">
        <v>13374.53</v>
      </c>
      <c r="E12" s="261">
        <v>16467.04</v>
      </c>
      <c r="F12" s="261">
        <v>1184.52</v>
      </c>
      <c r="G12" s="261">
        <v>15727.43</v>
      </c>
      <c r="H12" s="261">
        <v>27754.44</v>
      </c>
      <c r="I12" s="261">
        <v>11053.43</v>
      </c>
      <c r="J12" s="261">
        <v>1000</v>
      </c>
      <c r="K12" s="261"/>
      <c r="L12" s="261">
        <v>524.79</v>
      </c>
      <c r="M12" s="261"/>
      <c r="N12" s="261"/>
      <c r="O12" s="261"/>
      <c r="P12" s="261"/>
      <c r="Q12" s="261"/>
      <c r="R12" s="261"/>
    </row>
    <row r="13" spans="1:18" ht="24" customHeight="1">
      <c r="A13" s="259" t="s">
        <v>3032</v>
      </c>
      <c r="B13" s="257" t="s">
        <v>1388</v>
      </c>
      <c r="C13" s="261">
        <f t="shared" si="0"/>
        <v>351536.72000000003</v>
      </c>
      <c r="D13" s="261">
        <v>84795.55</v>
      </c>
      <c r="E13" s="261">
        <v>86434.85</v>
      </c>
      <c r="F13" s="261">
        <v>37450.639999999999</v>
      </c>
      <c r="G13" s="261">
        <v>17215.93</v>
      </c>
      <c r="H13" s="261">
        <v>66011.89</v>
      </c>
      <c r="I13" s="261">
        <v>85.16</v>
      </c>
      <c r="J13" s="261"/>
      <c r="K13" s="261"/>
      <c r="L13" s="261">
        <v>57672.7</v>
      </c>
      <c r="M13" s="261">
        <v>1870</v>
      </c>
      <c r="N13" s="261"/>
      <c r="O13" s="261"/>
      <c r="P13" s="261"/>
      <c r="Q13" s="261"/>
      <c r="R13" s="261"/>
    </row>
    <row r="14" spans="1:18" ht="24" customHeight="1">
      <c r="A14" s="259" t="s">
        <v>3033</v>
      </c>
      <c r="B14" s="257" t="s">
        <v>1389</v>
      </c>
      <c r="C14" s="261">
        <f t="shared" si="0"/>
        <v>229004.34</v>
      </c>
      <c r="D14" s="261">
        <v>50816.7</v>
      </c>
      <c r="E14" s="261">
        <v>47863.11</v>
      </c>
      <c r="F14" s="261">
        <v>51029.49</v>
      </c>
      <c r="G14" s="261">
        <v>10795.93</v>
      </c>
      <c r="H14" s="261">
        <v>37011.89</v>
      </c>
      <c r="I14" s="261">
        <v>2689.7</v>
      </c>
      <c r="J14" s="261"/>
      <c r="K14" s="261"/>
      <c r="L14" s="261">
        <v>26927.52</v>
      </c>
      <c r="M14" s="261">
        <v>1870</v>
      </c>
      <c r="N14" s="261"/>
      <c r="O14" s="261"/>
      <c r="P14" s="261"/>
      <c r="Q14" s="261"/>
      <c r="R14" s="261"/>
    </row>
    <row r="15" spans="1:18" ht="24" customHeight="1">
      <c r="A15" s="259" t="s">
        <v>3034</v>
      </c>
      <c r="B15" s="257" t="s">
        <v>1390</v>
      </c>
      <c r="C15" s="261">
        <f t="shared" si="0"/>
        <v>60590.329999999994</v>
      </c>
      <c r="D15" s="261">
        <v>2881.22</v>
      </c>
      <c r="E15" s="261">
        <v>32754.66</v>
      </c>
      <c r="F15" s="261">
        <v>8136.24</v>
      </c>
      <c r="G15" s="261">
        <v>16673.07</v>
      </c>
      <c r="H15" s="261">
        <v>21.55</v>
      </c>
      <c r="I15" s="261"/>
      <c r="J15" s="261"/>
      <c r="K15" s="261"/>
      <c r="L15" s="261">
        <v>123.59</v>
      </c>
      <c r="M15" s="261"/>
      <c r="N15" s="261"/>
      <c r="O15" s="261"/>
      <c r="P15" s="261"/>
      <c r="Q15" s="261"/>
      <c r="R15" s="261"/>
    </row>
    <row r="16" spans="1:18" ht="24" customHeight="1">
      <c r="A16" s="259" t="s">
        <v>3035</v>
      </c>
      <c r="B16" s="257" t="s">
        <v>1391</v>
      </c>
      <c r="C16" s="261">
        <f t="shared" si="0"/>
        <v>486661.85</v>
      </c>
      <c r="D16" s="261">
        <v>37056.199999999997</v>
      </c>
      <c r="E16" s="261">
        <v>69433.97</v>
      </c>
      <c r="F16" s="261">
        <v>249384.19</v>
      </c>
      <c r="G16" s="261">
        <v>85543.24</v>
      </c>
      <c r="H16" s="261">
        <v>21683.75</v>
      </c>
      <c r="I16" s="261"/>
      <c r="J16" s="261">
        <v>22225</v>
      </c>
      <c r="K16" s="261"/>
      <c r="L16" s="261">
        <v>1067.93</v>
      </c>
      <c r="M16" s="261"/>
      <c r="N16" s="261"/>
      <c r="O16" s="261"/>
      <c r="P16" s="261"/>
      <c r="Q16" s="261"/>
      <c r="R16" s="261">
        <v>267.57</v>
      </c>
    </row>
    <row r="17" spans="1:18" ht="24" customHeight="1">
      <c r="A17" s="259" t="s">
        <v>3036</v>
      </c>
      <c r="B17" s="257" t="s">
        <v>1392</v>
      </c>
      <c r="C17" s="261">
        <f t="shared" si="0"/>
        <v>609810.87</v>
      </c>
      <c r="D17" s="261">
        <v>25474.85</v>
      </c>
      <c r="E17" s="261">
        <v>156360.95000000001</v>
      </c>
      <c r="F17" s="261">
        <v>224566.07</v>
      </c>
      <c r="G17" s="261">
        <v>117761.63</v>
      </c>
      <c r="H17" s="261">
        <v>33168.18</v>
      </c>
      <c r="I17" s="261">
        <v>31118.45</v>
      </c>
      <c r="J17" s="261"/>
      <c r="K17" s="261"/>
      <c r="L17" s="261">
        <v>10739.6</v>
      </c>
      <c r="M17" s="261"/>
      <c r="N17" s="261"/>
      <c r="O17" s="261"/>
      <c r="P17" s="261"/>
      <c r="Q17" s="261"/>
      <c r="R17" s="261">
        <v>10621.14</v>
      </c>
    </row>
    <row r="18" spans="1:18" ht="24" customHeight="1">
      <c r="A18" s="259" t="s">
        <v>3037</v>
      </c>
      <c r="B18" s="257" t="s">
        <v>1393</v>
      </c>
      <c r="C18" s="261">
        <f t="shared" si="0"/>
        <v>159228.75999999998</v>
      </c>
      <c r="D18" s="261">
        <v>5406.93</v>
      </c>
      <c r="E18" s="261">
        <v>6455.16</v>
      </c>
      <c r="F18" s="261">
        <v>65018.9</v>
      </c>
      <c r="G18" s="261">
        <v>44632.81</v>
      </c>
      <c r="H18" s="261"/>
      <c r="I18" s="261"/>
      <c r="J18" s="261">
        <v>37571</v>
      </c>
      <c r="K18" s="261"/>
      <c r="L18" s="261">
        <v>143.96</v>
      </c>
      <c r="M18" s="261"/>
      <c r="N18" s="261"/>
      <c r="O18" s="261"/>
      <c r="P18" s="261"/>
      <c r="Q18" s="261"/>
      <c r="R18" s="261"/>
    </row>
    <row r="19" spans="1:18" ht="24" customHeight="1">
      <c r="A19" s="259" t="s">
        <v>3038</v>
      </c>
      <c r="B19" s="258" t="s">
        <v>1394</v>
      </c>
      <c r="C19" s="261">
        <f t="shared" si="0"/>
        <v>431351.84000000008</v>
      </c>
      <c r="D19" s="261">
        <v>8856.98</v>
      </c>
      <c r="E19" s="261">
        <v>9407.0499999999993</v>
      </c>
      <c r="F19" s="261">
        <v>7695.5</v>
      </c>
      <c r="G19" s="261"/>
      <c r="H19" s="261">
        <v>1109.48</v>
      </c>
      <c r="I19" s="261"/>
      <c r="J19" s="261">
        <v>401432.09</v>
      </c>
      <c r="K19" s="261"/>
      <c r="L19" s="261">
        <v>1499.84</v>
      </c>
      <c r="M19" s="261"/>
      <c r="N19" s="261"/>
      <c r="O19" s="261"/>
      <c r="P19" s="261"/>
      <c r="Q19" s="261"/>
      <c r="R19" s="261">
        <v>1350.9</v>
      </c>
    </row>
    <row r="20" spans="1:18" ht="24" customHeight="1">
      <c r="A20" s="259" t="s">
        <v>3039</v>
      </c>
      <c r="B20" s="258" t="s">
        <v>1395</v>
      </c>
      <c r="C20" s="261">
        <f t="shared" si="0"/>
        <v>15033.73</v>
      </c>
      <c r="D20" s="261">
        <v>3923.29</v>
      </c>
      <c r="E20" s="261">
        <v>3300</v>
      </c>
      <c r="F20" s="261">
        <v>3610.29</v>
      </c>
      <c r="G20" s="261"/>
      <c r="H20" s="261"/>
      <c r="I20" s="261"/>
      <c r="J20" s="261">
        <v>2000</v>
      </c>
      <c r="K20" s="261"/>
      <c r="L20" s="261">
        <v>2200.15</v>
      </c>
      <c r="M20" s="261"/>
      <c r="N20" s="261"/>
      <c r="O20" s="261"/>
      <c r="P20" s="261"/>
      <c r="Q20" s="261"/>
      <c r="R20" s="261"/>
    </row>
    <row r="21" spans="1:18" ht="24" customHeight="1">
      <c r="A21" s="259" t="s">
        <v>3040</v>
      </c>
      <c r="B21" s="259" t="s">
        <v>1396</v>
      </c>
      <c r="C21" s="261">
        <f t="shared" si="0"/>
        <v>0</v>
      </c>
      <c r="D21" s="261"/>
      <c r="E21" s="261"/>
      <c r="F21" s="261"/>
      <c r="G21" s="261"/>
      <c r="H21" s="261"/>
      <c r="I21" s="261"/>
      <c r="J21" s="261"/>
      <c r="K21" s="261"/>
      <c r="L21" s="261"/>
      <c r="M21" s="261"/>
      <c r="N21" s="261"/>
      <c r="O21" s="261"/>
      <c r="P21" s="261"/>
      <c r="Q21" s="261"/>
      <c r="R21" s="261"/>
    </row>
    <row r="22" spans="1:18" ht="24" customHeight="1">
      <c r="A22" s="259" t="s">
        <v>3041</v>
      </c>
      <c r="B22" s="258" t="s">
        <v>1397</v>
      </c>
      <c r="C22" s="261">
        <f t="shared" si="0"/>
        <v>0</v>
      </c>
      <c r="D22" s="261"/>
      <c r="E22" s="261"/>
      <c r="F22" s="261"/>
      <c r="G22" s="261"/>
      <c r="H22" s="261"/>
      <c r="I22" s="261"/>
      <c r="J22" s="261"/>
      <c r="K22" s="261"/>
      <c r="L22" s="261"/>
      <c r="M22" s="261"/>
      <c r="N22" s="261"/>
      <c r="O22" s="261"/>
      <c r="P22" s="261"/>
      <c r="Q22" s="261"/>
      <c r="R22" s="261"/>
    </row>
    <row r="23" spans="1:18" ht="24" customHeight="1">
      <c r="A23" s="259" t="s">
        <v>3042</v>
      </c>
      <c r="B23" s="258" t="s">
        <v>1398</v>
      </c>
      <c r="C23" s="261">
        <f t="shared" si="0"/>
        <v>55930.63</v>
      </c>
      <c r="D23" s="261">
        <v>16017.44</v>
      </c>
      <c r="E23" s="261">
        <v>14529.63</v>
      </c>
      <c r="F23" s="261">
        <v>11125.11</v>
      </c>
      <c r="G23" s="261">
        <v>8200.85</v>
      </c>
      <c r="H23" s="261">
        <v>1481.71</v>
      </c>
      <c r="I23" s="261"/>
      <c r="J23" s="261"/>
      <c r="K23" s="261"/>
      <c r="L23" s="261">
        <v>3508.12</v>
      </c>
      <c r="M23" s="261"/>
      <c r="N23" s="261"/>
      <c r="O23" s="261"/>
      <c r="P23" s="261"/>
      <c r="Q23" s="261"/>
      <c r="R23" s="261">
        <v>1067.77</v>
      </c>
    </row>
    <row r="24" spans="1:18" ht="24" customHeight="1">
      <c r="A24" s="259" t="s">
        <v>3043</v>
      </c>
      <c r="B24" s="258" t="s">
        <v>1399</v>
      </c>
      <c r="C24" s="261">
        <f t="shared" si="0"/>
        <v>147284.48000000001</v>
      </c>
      <c r="D24" s="261">
        <v>67290.740000000005</v>
      </c>
      <c r="E24" s="261">
        <v>7876.62</v>
      </c>
      <c r="F24" s="261">
        <v>40349.339999999997</v>
      </c>
      <c r="G24" s="261">
        <v>13136.38</v>
      </c>
      <c r="H24" s="261">
        <v>17423.46</v>
      </c>
      <c r="I24" s="261"/>
      <c r="J24" s="261"/>
      <c r="K24" s="261"/>
      <c r="L24" s="261">
        <v>1207.94</v>
      </c>
      <c r="M24" s="261"/>
      <c r="N24" s="261"/>
      <c r="O24" s="261"/>
      <c r="P24" s="261"/>
      <c r="Q24" s="261"/>
      <c r="R24" s="261"/>
    </row>
    <row r="25" spans="1:18" ht="24" customHeight="1">
      <c r="A25" s="259" t="s">
        <v>3044</v>
      </c>
      <c r="B25" s="258" t="s">
        <v>1400</v>
      </c>
      <c r="C25" s="261">
        <f t="shared" si="0"/>
        <v>10246.01</v>
      </c>
      <c r="D25" s="261">
        <v>666.78</v>
      </c>
      <c r="E25" s="261">
        <v>1027.8900000000001</v>
      </c>
      <c r="F25" s="261">
        <v>6095.33</v>
      </c>
      <c r="G25" s="261">
        <v>2443.91</v>
      </c>
      <c r="H25" s="261"/>
      <c r="I25" s="261"/>
      <c r="J25" s="261"/>
      <c r="K25" s="261"/>
      <c r="L25" s="261">
        <v>12.1</v>
      </c>
      <c r="M25" s="261"/>
      <c r="N25" s="261"/>
      <c r="O25" s="261"/>
      <c r="P25" s="261"/>
      <c r="Q25" s="261"/>
      <c r="R25" s="261"/>
    </row>
    <row r="26" spans="1:18" ht="24" customHeight="1">
      <c r="A26" s="259" t="s">
        <v>3045</v>
      </c>
      <c r="B26" s="258" t="s">
        <v>1402</v>
      </c>
      <c r="C26" s="261">
        <f t="shared" si="0"/>
        <v>49958.05</v>
      </c>
      <c r="D26" s="261">
        <v>6236.91</v>
      </c>
      <c r="E26" s="261">
        <v>20418.330000000002</v>
      </c>
      <c r="F26" s="261">
        <v>10865.08</v>
      </c>
      <c r="G26" s="261">
        <v>7974.08</v>
      </c>
      <c r="H26" s="261">
        <v>300</v>
      </c>
      <c r="I26" s="261"/>
      <c r="J26" s="261"/>
      <c r="K26" s="261"/>
      <c r="L26" s="261">
        <v>2251.61</v>
      </c>
      <c r="M26" s="261"/>
      <c r="N26" s="261"/>
      <c r="O26" s="261"/>
      <c r="P26" s="261"/>
      <c r="Q26" s="261"/>
      <c r="R26" s="261">
        <v>1912.04</v>
      </c>
    </row>
    <row r="27" spans="1:18" ht="24" customHeight="1">
      <c r="A27" s="259" t="s">
        <v>3046</v>
      </c>
      <c r="B27" s="259" t="s">
        <v>1403</v>
      </c>
      <c r="C27" s="261">
        <f t="shared" si="0"/>
        <v>49592</v>
      </c>
      <c r="D27" s="261"/>
      <c r="E27" s="261"/>
      <c r="F27" s="261"/>
      <c r="G27" s="261"/>
      <c r="H27" s="261"/>
      <c r="I27" s="261"/>
      <c r="J27" s="261"/>
      <c r="K27" s="261"/>
      <c r="L27" s="261"/>
      <c r="M27" s="261"/>
      <c r="N27" s="261"/>
      <c r="O27" s="261"/>
      <c r="P27" s="261"/>
      <c r="Q27" s="261">
        <v>49592</v>
      </c>
      <c r="R27" s="261"/>
    </row>
    <row r="28" spans="1:18" ht="24" customHeight="1">
      <c r="A28" s="259" t="s">
        <v>2105</v>
      </c>
      <c r="B28" s="257" t="s">
        <v>1072</v>
      </c>
      <c r="C28" s="261">
        <f t="shared" si="0"/>
        <v>24905.8</v>
      </c>
      <c r="D28" s="261"/>
      <c r="E28" s="261"/>
      <c r="F28" s="261"/>
      <c r="G28" s="261"/>
      <c r="H28" s="261"/>
      <c r="I28" s="261"/>
      <c r="J28" s="261"/>
      <c r="K28" s="261"/>
      <c r="L28" s="261"/>
      <c r="M28" s="261"/>
      <c r="N28" s="261"/>
      <c r="O28" s="261"/>
      <c r="P28" s="261"/>
      <c r="Q28" s="261">
        <v>24905.8</v>
      </c>
      <c r="R28" s="261"/>
    </row>
    <row r="29" spans="1:18" ht="24" customHeight="1">
      <c r="A29" s="259" t="s">
        <v>3047</v>
      </c>
      <c r="B29" s="257" t="s">
        <v>969</v>
      </c>
      <c r="C29" s="261">
        <f t="shared" si="0"/>
        <v>0</v>
      </c>
      <c r="D29" s="261"/>
      <c r="E29" s="261"/>
      <c r="F29" s="261"/>
      <c r="G29" s="261"/>
      <c r="H29" s="261"/>
      <c r="I29" s="261"/>
      <c r="J29" s="261"/>
      <c r="K29" s="261"/>
      <c r="L29" s="261"/>
      <c r="M29" s="261"/>
      <c r="N29" s="261"/>
      <c r="O29" s="261"/>
      <c r="P29" s="261"/>
      <c r="Q29" s="261"/>
      <c r="R29" s="261"/>
    </row>
    <row r="30" spans="1:18" ht="24" customHeight="1">
      <c r="A30" s="259" t="s">
        <v>3048</v>
      </c>
      <c r="B30" s="258" t="s">
        <v>1404</v>
      </c>
      <c r="C30" s="261">
        <f t="shared" si="0"/>
        <v>14068.25</v>
      </c>
      <c r="D30" s="261"/>
      <c r="E30" s="261"/>
      <c r="F30" s="261"/>
      <c r="G30" s="261"/>
      <c r="H30" s="261"/>
      <c r="I30" s="261"/>
      <c r="J30" s="261"/>
      <c r="K30" s="261"/>
      <c r="L30" s="261"/>
      <c r="M30" s="261"/>
      <c r="N30" s="261">
        <v>14068.25</v>
      </c>
      <c r="O30" s="261"/>
      <c r="P30" s="261"/>
      <c r="Q30" s="261"/>
      <c r="R30" s="261"/>
    </row>
    <row r="31" spans="1:18" ht="24" customHeight="1">
      <c r="A31" s="259" t="s">
        <v>3049</v>
      </c>
      <c r="B31" s="258" t="s">
        <v>1405</v>
      </c>
      <c r="C31" s="261">
        <f t="shared" si="0"/>
        <v>80</v>
      </c>
      <c r="D31" s="261"/>
      <c r="E31" s="261"/>
      <c r="F31" s="261"/>
      <c r="G31" s="261"/>
      <c r="H31" s="261"/>
      <c r="I31" s="261"/>
      <c r="J31" s="261"/>
      <c r="K31" s="261"/>
      <c r="L31" s="261"/>
      <c r="M31" s="261"/>
      <c r="N31" s="261">
        <v>80</v>
      </c>
      <c r="O31" s="261"/>
      <c r="P31" s="261"/>
      <c r="Q31" s="261"/>
      <c r="R31" s="261"/>
    </row>
    <row r="32" spans="1:18" ht="24" customHeight="1">
      <c r="A32" s="403" t="s">
        <v>962</v>
      </c>
      <c r="B32" s="403"/>
      <c r="C32" s="261">
        <v>4506429.22</v>
      </c>
      <c r="D32" s="261">
        <v>946120.57000000007</v>
      </c>
      <c r="E32" s="261">
        <v>798925.88</v>
      </c>
      <c r="F32" s="261">
        <v>968883.71999999986</v>
      </c>
      <c r="G32" s="261">
        <v>384798.51</v>
      </c>
      <c r="H32" s="261">
        <v>588473.82999999996</v>
      </c>
      <c r="I32" s="261">
        <v>65171.61</v>
      </c>
      <c r="J32" s="261">
        <v>482793.36000000004</v>
      </c>
      <c r="K32" s="261">
        <v>0</v>
      </c>
      <c r="L32" s="261">
        <v>144306.40999999995</v>
      </c>
      <c r="M32" s="261">
        <v>3740</v>
      </c>
      <c r="N32" s="261">
        <v>14148.25</v>
      </c>
      <c r="O32" s="261">
        <v>0</v>
      </c>
      <c r="P32" s="261">
        <v>0</v>
      </c>
      <c r="Q32" s="261">
        <v>74497.8</v>
      </c>
      <c r="R32" s="261">
        <v>34569.279999999999</v>
      </c>
    </row>
  </sheetData>
  <mergeCells count="5">
    <mergeCell ref="A2:R2"/>
    <mergeCell ref="A4:B4"/>
    <mergeCell ref="C4:C5"/>
    <mergeCell ref="A32:B32"/>
    <mergeCell ref="Q3:R3"/>
  </mergeCells>
  <phoneticPr fontId="22" type="noConversion"/>
  <pageMargins left="0" right="0" top="0.74803149606299213" bottom="0" header="0.31496062992125984" footer="0.31496062992125984"/>
  <pageSetup paperSize="9"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8"/>
  <sheetViews>
    <sheetView workbookViewId="0">
      <selection activeCell="B27" sqref="B27"/>
    </sheetView>
  </sheetViews>
  <sheetFormatPr defaultColWidth="8.75" defaultRowHeight="14.25"/>
  <cols>
    <col min="1" max="1" width="6.25" style="38" customWidth="1"/>
    <col min="2" max="2" width="23.625" style="72" customWidth="1"/>
    <col min="3" max="3" width="18.375" style="76" customWidth="1"/>
    <col min="4" max="4" width="16.5" style="50" customWidth="1"/>
    <col min="5" max="5" width="20.375" style="77" customWidth="1"/>
    <col min="6" max="6" width="18.25" style="50" customWidth="1"/>
    <col min="7" max="7" width="17" style="85" bestFit="1" customWidth="1"/>
    <col min="8" max="14" width="17" style="76" bestFit="1" customWidth="1"/>
    <col min="15" max="15" width="15.5" style="76" customWidth="1"/>
    <col min="16" max="16" width="17" style="76" bestFit="1" customWidth="1"/>
    <col min="17" max="18" width="15.75" style="76" bestFit="1" customWidth="1"/>
    <col min="19" max="16384" width="8.75" style="72"/>
  </cols>
  <sheetData>
    <row r="1" spans="1:18" ht="20.25" customHeight="1">
      <c r="A1" s="262" t="s">
        <v>3069</v>
      </c>
    </row>
    <row r="2" spans="1:18" ht="24">
      <c r="B2" s="405" t="s">
        <v>2167</v>
      </c>
      <c r="C2" s="406"/>
      <c r="D2" s="405"/>
      <c r="E2" s="405"/>
      <c r="F2" s="405"/>
      <c r="G2" s="407"/>
      <c r="H2" s="405"/>
      <c r="I2" s="405"/>
      <c r="J2" s="405"/>
      <c r="K2" s="405"/>
      <c r="L2" s="405"/>
      <c r="M2" s="405"/>
      <c r="N2" s="405"/>
      <c r="O2" s="405"/>
      <c r="P2" s="405"/>
      <c r="Q2" s="405"/>
      <c r="R2" s="405"/>
    </row>
    <row r="3" spans="1:18" s="40" customFormat="1" ht="12" customHeight="1">
      <c r="A3" s="370"/>
      <c r="B3" s="370"/>
      <c r="C3" s="39"/>
      <c r="D3" s="49"/>
      <c r="E3" s="39"/>
      <c r="F3" s="49"/>
      <c r="G3" s="83"/>
      <c r="H3" s="39"/>
      <c r="I3" s="39"/>
      <c r="J3" s="39"/>
      <c r="K3" s="39"/>
      <c r="L3" s="39"/>
      <c r="M3" s="39"/>
      <c r="N3" s="39"/>
      <c r="O3" s="39"/>
      <c r="P3" s="39"/>
      <c r="Q3" s="39"/>
      <c r="R3" s="39"/>
    </row>
    <row r="4" spans="1:18" s="40" customFormat="1" ht="14.25" customHeight="1">
      <c r="A4" s="371"/>
      <c r="B4" s="371"/>
      <c r="C4" s="39"/>
      <c r="D4" s="49"/>
      <c r="E4" s="39"/>
      <c r="F4" s="49"/>
      <c r="G4" s="83"/>
      <c r="H4" s="83"/>
      <c r="I4" s="83"/>
      <c r="J4" s="83"/>
      <c r="K4" s="83"/>
      <c r="L4" s="83"/>
      <c r="M4" s="83"/>
      <c r="N4" s="83"/>
      <c r="O4" s="83"/>
      <c r="P4" s="83"/>
      <c r="Q4" s="408" t="s">
        <v>3074</v>
      </c>
      <c r="R4" s="408"/>
    </row>
    <row r="5" spans="1:18" s="41" customFormat="1" ht="24">
      <c r="A5" s="123" t="s">
        <v>2168</v>
      </c>
      <c r="B5" s="124" t="s">
        <v>1422</v>
      </c>
      <c r="C5" s="125" t="s">
        <v>2169</v>
      </c>
      <c r="D5" s="125" t="s">
        <v>1944</v>
      </c>
      <c r="E5" s="125" t="s">
        <v>2170</v>
      </c>
      <c r="F5" s="125" t="s">
        <v>2053</v>
      </c>
      <c r="G5" s="126" t="s">
        <v>1368</v>
      </c>
      <c r="H5" s="125" t="s">
        <v>1369</v>
      </c>
      <c r="I5" s="125" t="s">
        <v>1370</v>
      </c>
      <c r="J5" s="125" t="s">
        <v>1371</v>
      </c>
      <c r="K5" s="125" t="s">
        <v>1372</v>
      </c>
      <c r="L5" s="125" t="s">
        <v>1373</v>
      </c>
      <c r="M5" s="125" t="s">
        <v>1374</v>
      </c>
      <c r="N5" s="125" t="s">
        <v>1375</v>
      </c>
      <c r="O5" s="125" t="s">
        <v>1376</v>
      </c>
      <c r="P5" s="125" t="s">
        <v>1377</v>
      </c>
      <c r="Q5" s="125" t="s">
        <v>1378</v>
      </c>
      <c r="R5" s="125" t="s">
        <v>1423</v>
      </c>
    </row>
    <row r="6" spans="1:18" s="42" customFormat="1">
      <c r="A6" s="157"/>
      <c r="B6" s="127" t="s">
        <v>1071</v>
      </c>
      <c r="C6" s="184">
        <v>1990883</v>
      </c>
      <c r="D6" s="184">
        <v>4602356.22523</v>
      </c>
      <c r="E6" s="191">
        <v>1607722.6347149999</v>
      </c>
      <c r="F6" s="133">
        <v>2994633.5905150003</v>
      </c>
      <c r="G6" s="184">
        <v>202468.08</v>
      </c>
      <c r="H6" s="184">
        <v>159998.21000000002</v>
      </c>
      <c r="I6" s="184">
        <v>178042.67</v>
      </c>
      <c r="J6" s="184">
        <v>317056.27</v>
      </c>
      <c r="K6" s="184">
        <v>619286.84000000008</v>
      </c>
      <c r="L6" s="184">
        <v>223508.78000000003</v>
      </c>
      <c r="M6" s="184">
        <v>249886.81</v>
      </c>
      <c r="N6" s="184">
        <v>222900.41651499996</v>
      </c>
      <c r="O6" s="184">
        <v>505123.33</v>
      </c>
      <c r="P6" s="184">
        <v>238882.64999999997</v>
      </c>
      <c r="Q6" s="184">
        <v>28154.26</v>
      </c>
      <c r="R6" s="184">
        <v>49325.273999999998</v>
      </c>
    </row>
    <row r="7" spans="1:18" s="280" customFormat="1">
      <c r="A7" s="129" t="s">
        <v>2171</v>
      </c>
      <c r="B7" s="130" t="s">
        <v>2172</v>
      </c>
      <c r="C7" s="132"/>
      <c r="D7" s="184">
        <v>1110000</v>
      </c>
      <c r="E7" s="132">
        <v>170500</v>
      </c>
      <c r="F7" s="133">
        <v>939500</v>
      </c>
      <c r="G7" s="132">
        <v>15000</v>
      </c>
      <c r="H7" s="132">
        <v>11000</v>
      </c>
      <c r="I7" s="132">
        <v>32000</v>
      </c>
      <c r="J7" s="132">
        <v>74000</v>
      </c>
      <c r="K7" s="132">
        <v>105000</v>
      </c>
      <c r="L7" s="132">
        <v>61000</v>
      </c>
      <c r="M7" s="132">
        <v>63000</v>
      </c>
      <c r="N7" s="132">
        <v>46000</v>
      </c>
      <c r="O7" s="132">
        <v>320000</v>
      </c>
      <c r="P7" s="132">
        <v>176000</v>
      </c>
      <c r="Q7" s="132">
        <v>6500</v>
      </c>
      <c r="R7" s="132">
        <v>30000</v>
      </c>
    </row>
    <row r="8" spans="1:18" s="42" customFormat="1">
      <c r="A8" s="157" t="s">
        <v>2173</v>
      </c>
      <c r="B8" s="138" t="s">
        <v>2174</v>
      </c>
      <c r="C8" s="133"/>
      <c r="D8" s="191">
        <v>46600.225229999996</v>
      </c>
      <c r="E8" s="191">
        <v>8547.4147150000008</v>
      </c>
      <c r="F8" s="133">
        <v>38052.810514999997</v>
      </c>
      <c r="G8" s="132">
        <v>3037.13</v>
      </c>
      <c r="H8" s="132">
        <v>2266.75</v>
      </c>
      <c r="I8" s="132">
        <v>1467.07</v>
      </c>
      <c r="J8" s="132">
        <v>3670.28</v>
      </c>
      <c r="K8" s="132">
        <v>11238.75</v>
      </c>
      <c r="L8" s="133">
        <v>5407.44</v>
      </c>
      <c r="M8" s="132">
        <v>5242.58</v>
      </c>
      <c r="N8" s="132">
        <v>5328.0665150000004</v>
      </c>
      <c r="O8" s="132">
        <v>0</v>
      </c>
      <c r="P8" s="132">
        <v>279.11</v>
      </c>
      <c r="Q8" s="132">
        <v>70.959999999999994</v>
      </c>
      <c r="R8" s="132">
        <v>44.673999999999999</v>
      </c>
    </row>
    <row r="9" spans="1:18" s="280" customFormat="1">
      <c r="A9" s="129" t="s">
        <v>2175</v>
      </c>
      <c r="B9" s="130" t="s">
        <v>2176</v>
      </c>
      <c r="C9" s="132">
        <v>0</v>
      </c>
      <c r="D9" s="184">
        <v>2473</v>
      </c>
      <c r="E9" s="132">
        <v>2118</v>
      </c>
      <c r="F9" s="133">
        <v>355</v>
      </c>
      <c r="G9" s="132">
        <v>0</v>
      </c>
      <c r="H9" s="132">
        <v>16</v>
      </c>
      <c r="I9" s="132">
        <v>0</v>
      </c>
      <c r="J9" s="132">
        <v>0</v>
      </c>
      <c r="K9" s="132">
        <v>37</v>
      </c>
      <c r="L9" s="132">
        <v>29</v>
      </c>
      <c r="M9" s="132">
        <v>0</v>
      </c>
      <c r="N9" s="132">
        <v>0</v>
      </c>
      <c r="O9" s="132">
        <v>188</v>
      </c>
      <c r="P9" s="132">
        <v>85</v>
      </c>
      <c r="Q9" s="132">
        <v>0</v>
      </c>
      <c r="R9" s="132">
        <v>0</v>
      </c>
    </row>
    <row r="10" spans="1:18" s="43" customFormat="1" ht="24">
      <c r="A10" s="134" t="s">
        <v>2177</v>
      </c>
      <c r="B10" s="135" t="s">
        <v>2178</v>
      </c>
      <c r="C10" s="137"/>
      <c r="D10" s="184">
        <v>2473</v>
      </c>
      <c r="E10" s="137">
        <v>2118</v>
      </c>
      <c r="F10" s="133">
        <v>355</v>
      </c>
      <c r="G10" s="133">
        <v>0</v>
      </c>
      <c r="H10" s="133">
        <v>16</v>
      </c>
      <c r="I10" s="133">
        <v>0</v>
      </c>
      <c r="J10" s="133">
        <v>0</v>
      </c>
      <c r="K10" s="133">
        <v>37</v>
      </c>
      <c r="L10" s="133">
        <v>29</v>
      </c>
      <c r="M10" s="133">
        <v>0</v>
      </c>
      <c r="N10" s="133">
        <v>0</v>
      </c>
      <c r="O10" s="133">
        <v>188</v>
      </c>
      <c r="P10" s="133">
        <v>85</v>
      </c>
      <c r="Q10" s="133">
        <v>0</v>
      </c>
      <c r="R10" s="133">
        <v>0</v>
      </c>
    </row>
    <row r="11" spans="1:18" s="42" customFormat="1">
      <c r="A11" s="157" t="s">
        <v>2179</v>
      </c>
      <c r="B11" s="138" t="s">
        <v>2180</v>
      </c>
      <c r="C11" s="133"/>
      <c r="D11" s="184">
        <v>1452400</v>
      </c>
      <c r="E11" s="133">
        <v>660000</v>
      </c>
      <c r="F11" s="133">
        <v>792400</v>
      </c>
      <c r="G11" s="132">
        <v>62400</v>
      </c>
      <c r="H11" s="132">
        <v>52000</v>
      </c>
      <c r="I11" s="132">
        <v>45000</v>
      </c>
      <c r="J11" s="132">
        <v>70000</v>
      </c>
      <c r="K11" s="132">
        <v>145000</v>
      </c>
      <c r="L11" s="132">
        <v>65000</v>
      </c>
      <c r="M11" s="132">
        <v>65000</v>
      </c>
      <c r="N11" s="132">
        <v>45000</v>
      </c>
      <c r="O11" s="132">
        <v>126000</v>
      </c>
      <c r="P11" s="132">
        <v>100000</v>
      </c>
      <c r="Q11" s="132">
        <v>15000</v>
      </c>
      <c r="R11" s="132">
        <v>2000</v>
      </c>
    </row>
    <row r="12" spans="1:18" s="42" customFormat="1">
      <c r="A12" s="157" t="s">
        <v>2181</v>
      </c>
      <c r="B12" s="138" t="s">
        <v>2182</v>
      </c>
      <c r="C12" s="184">
        <v>1990883</v>
      </c>
      <c r="D12" s="184">
        <v>1990883.0000000002</v>
      </c>
      <c r="E12" s="281">
        <v>766557.22</v>
      </c>
      <c r="F12" s="281">
        <v>1224325.7800000003</v>
      </c>
      <c r="G12" s="184">
        <v>122030.94999999998</v>
      </c>
      <c r="H12" s="184">
        <v>94715.46</v>
      </c>
      <c r="I12" s="184">
        <v>99575.6</v>
      </c>
      <c r="J12" s="184">
        <v>169385.99000000002</v>
      </c>
      <c r="K12" s="184">
        <v>358011.09</v>
      </c>
      <c r="L12" s="184">
        <v>92072.340000000026</v>
      </c>
      <c r="M12" s="184">
        <v>116644.23</v>
      </c>
      <c r="N12" s="184">
        <v>126572.34999999996</v>
      </c>
      <c r="O12" s="184">
        <v>58935.33</v>
      </c>
      <c r="P12" s="184">
        <v>-37481.460000000006</v>
      </c>
      <c r="Q12" s="184">
        <v>6583.2999999999993</v>
      </c>
      <c r="R12" s="184">
        <v>17280.599999999999</v>
      </c>
    </row>
    <row r="13" spans="1:18" s="280" customFormat="1">
      <c r="A13" s="129" t="s">
        <v>2108</v>
      </c>
      <c r="B13" s="131" t="s">
        <v>2109</v>
      </c>
      <c r="C13" s="132">
        <v>236233</v>
      </c>
      <c r="D13" s="184">
        <v>236233</v>
      </c>
      <c r="E13" s="132">
        <v>156418</v>
      </c>
      <c r="F13" s="133">
        <v>79815</v>
      </c>
      <c r="G13" s="132">
        <v>2437</v>
      </c>
      <c r="H13" s="132">
        <v>2640</v>
      </c>
      <c r="I13" s="132">
        <v>11179</v>
      </c>
      <c r="J13" s="132">
        <v>24625</v>
      </c>
      <c r="K13" s="132">
        <v>24078</v>
      </c>
      <c r="L13" s="132">
        <v>9785</v>
      </c>
      <c r="M13" s="132">
        <v>7659</v>
      </c>
      <c r="N13" s="132">
        <v>6076</v>
      </c>
      <c r="O13" s="132">
        <v>42628</v>
      </c>
      <c r="P13" s="132">
        <v>-69800</v>
      </c>
      <c r="Q13" s="132">
        <v>2500</v>
      </c>
      <c r="R13" s="132">
        <v>16008</v>
      </c>
    </row>
    <row r="14" spans="1:18" s="43" customFormat="1">
      <c r="A14" s="134" t="s">
        <v>2054</v>
      </c>
      <c r="B14" s="136" t="s">
        <v>2110</v>
      </c>
      <c r="C14" s="137">
        <v>5020</v>
      </c>
      <c r="D14" s="184">
        <v>5020</v>
      </c>
      <c r="E14" s="137">
        <v>1360</v>
      </c>
      <c r="F14" s="133">
        <v>3660</v>
      </c>
      <c r="G14" s="139">
        <v>100</v>
      </c>
      <c r="H14" s="137">
        <v>30</v>
      </c>
      <c r="I14" s="137">
        <v>150</v>
      </c>
      <c r="J14" s="137">
        <v>500</v>
      </c>
      <c r="K14" s="137">
        <v>1700</v>
      </c>
      <c r="L14" s="137">
        <v>80</v>
      </c>
      <c r="M14" s="137">
        <v>500</v>
      </c>
      <c r="N14" s="137">
        <v>100</v>
      </c>
      <c r="O14" s="137">
        <v>400</v>
      </c>
      <c r="P14" s="137">
        <v>100</v>
      </c>
      <c r="Q14" s="137"/>
      <c r="R14" s="137"/>
    </row>
    <row r="15" spans="1:18" s="43" customFormat="1" ht="121.15" customHeight="1">
      <c r="A15" s="134" t="s">
        <v>2055</v>
      </c>
      <c r="B15" s="136" t="s">
        <v>2111</v>
      </c>
      <c r="C15" s="137">
        <v>231213</v>
      </c>
      <c r="D15" s="184">
        <v>231213</v>
      </c>
      <c r="E15" s="137">
        <v>155058</v>
      </c>
      <c r="F15" s="133">
        <v>76155</v>
      </c>
      <c r="G15" s="139">
        <v>2337</v>
      </c>
      <c r="H15" s="137">
        <v>2610</v>
      </c>
      <c r="I15" s="137">
        <v>11029</v>
      </c>
      <c r="J15" s="137">
        <v>24125</v>
      </c>
      <c r="K15" s="137">
        <v>22378</v>
      </c>
      <c r="L15" s="137">
        <v>9705</v>
      </c>
      <c r="M15" s="137">
        <v>7159</v>
      </c>
      <c r="N15" s="137">
        <v>5976</v>
      </c>
      <c r="O15" s="137">
        <v>42228</v>
      </c>
      <c r="P15" s="137">
        <v>-69900</v>
      </c>
      <c r="Q15" s="137">
        <v>2500</v>
      </c>
      <c r="R15" s="137">
        <v>16008</v>
      </c>
    </row>
    <row r="16" spans="1:18" s="42" customFormat="1">
      <c r="A16" s="157" t="s">
        <v>2183</v>
      </c>
      <c r="B16" s="128" t="s">
        <v>2184</v>
      </c>
      <c r="C16" s="282">
        <v>1717616</v>
      </c>
      <c r="D16" s="184">
        <v>1717616</v>
      </c>
      <c r="E16" s="184">
        <v>598235.03</v>
      </c>
      <c r="F16" s="133">
        <v>1119380.97</v>
      </c>
      <c r="G16" s="184">
        <v>115426.24999999999</v>
      </c>
      <c r="H16" s="184">
        <v>90518.69</v>
      </c>
      <c r="I16" s="184">
        <v>85588.450000000012</v>
      </c>
      <c r="J16" s="184">
        <v>136749.79</v>
      </c>
      <c r="K16" s="184">
        <v>331209.57</v>
      </c>
      <c r="L16" s="184">
        <v>81341.510000000024</v>
      </c>
      <c r="M16" s="184">
        <v>107543.37</v>
      </c>
      <c r="N16" s="184">
        <v>117522.35999999996</v>
      </c>
      <c r="O16" s="184">
        <v>16219.47</v>
      </c>
      <c r="P16" s="184">
        <v>31911.439999999995</v>
      </c>
      <c r="Q16" s="184">
        <v>4077.4699999999993</v>
      </c>
      <c r="R16" s="184">
        <v>1272.5999999999999</v>
      </c>
    </row>
    <row r="17" spans="1:18" s="42" customFormat="1">
      <c r="A17" s="157" t="s">
        <v>2054</v>
      </c>
      <c r="B17" s="128" t="s">
        <v>2185</v>
      </c>
      <c r="C17" s="133">
        <v>26439</v>
      </c>
      <c r="D17" s="184">
        <v>26439</v>
      </c>
      <c r="E17" s="133">
        <v>-33426.620000000003</v>
      </c>
      <c r="F17" s="133">
        <v>59865.62</v>
      </c>
      <c r="G17" s="133">
        <v>1057.94</v>
      </c>
      <c r="H17" s="133">
        <v>1002.3699999999999</v>
      </c>
      <c r="I17" s="133">
        <v>1091.5300000000002</v>
      </c>
      <c r="J17" s="133">
        <v>1201.6300000000003</v>
      </c>
      <c r="K17" s="133">
        <v>48067.35</v>
      </c>
      <c r="L17" s="133">
        <v>1109.6200000000001</v>
      </c>
      <c r="M17" s="133">
        <v>941.64</v>
      </c>
      <c r="N17" s="133">
        <v>2082.3900000000003</v>
      </c>
      <c r="O17" s="133">
        <v>914.50999999999988</v>
      </c>
      <c r="P17" s="133">
        <v>1827.63</v>
      </c>
      <c r="Q17" s="133">
        <v>569.01</v>
      </c>
      <c r="R17" s="133">
        <v>0</v>
      </c>
    </row>
    <row r="18" spans="1:18" s="73" customFormat="1" ht="24">
      <c r="A18" s="140" t="s">
        <v>2186</v>
      </c>
      <c r="B18" s="141" t="s">
        <v>2187</v>
      </c>
      <c r="C18" s="132">
        <v>15261</v>
      </c>
      <c r="D18" s="184">
        <v>15261</v>
      </c>
      <c r="E18" s="142">
        <v>6911</v>
      </c>
      <c r="F18" s="133">
        <v>8350</v>
      </c>
      <c r="G18" s="143">
        <v>929</v>
      </c>
      <c r="H18" s="142">
        <v>770</v>
      </c>
      <c r="I18" s="142">
        <v>843</v>
      </c>
      <c r="J18" s="142">
        <v>829</v>
      </c>
      <c r="K18" s="142">
        <v>901</v>
      </c>
      <c r="L18" s="142">
        <v>755</v>
      </c>
      <c r="M18" s="142">
        <v>903</v>
      </c>
      <c r="N18" s="142">
        <v>2020</v>
      </c>
      <c r="O18" s="142">
        <v>200</v>
      </c>
      <c r="P18" s="142">
        <v>200</v>
      </c>
      <c r="Q18" s="142"/>
      <c r="R18" s="142"/>
    </row>
    <row r="19" spans="1:18" s="73" customFormat="1" ht="24">
      <c r="A19" s="140" t="s">
        <v>1424</v>
      </c>
      <c r="B19" s="141" t="s">
        <v>2188</v>
      </c>
      <c r="C19" s="132">
        <v>3</v>
      </c>
      <c r="D19" s="184">
        <v>3</v>
      </c>
      <c r="E19" s="142"/>
      <c r="F19" s="133">
        <v>3</v>
      </c>
      <c r="G19" s="143">
        <v>0.6</v>
      </c>
      <c r="H19" s="142">
        <v>0.3</v>
      </c>
      <c r="I19" s="142">
        <v>0.4</v>
      </c>
      <c r="J19" s="142">
        <v>0.2</v>
      </c>
      <c r="K19" s="142">
        <v>0.2</v>
      </c>
      <c r="L19" s="142">
        <v>0.3</v>
      </c>
      <c r="M19" s="142">
        <v>0.4</v>
      </c>
      <c r="N19" s="142">
        <v>0.6</v>
      </c>
      <c r="O19" s="142"/>
      <c r="P19" s="142"/>
      <c r="Q19" s="142"/>
      <c r="R19" s="142"/>
    </row>
    <row r="20" spans="1:18" s="73" customFormat="1" ht="24">
      <c r="A20" s="140" t="s">
        <v>1425</v>
      </c>
      <c r="B20" s="141" t="s">
        <v>2189</v>
      </c>
      <c r="C20" s="132">
        <v>3</v>
      </c>
      <c r="D20" s="184">
        <v>3</v>
      </c>
      <c r="E20" s="142"/>
      <c r="F20" s="133">
        <v>3</v>
      </c>
      <c r="G20" s="143">
        <v>0.84000000000000008</v>
      </c>
      <c r="H20" s="142">
        <v>0.33999999999999997</v>
      </c>
      <c r="I20" s="142">
        <v>0.44</v>
      </c>
      <c r="J20" s="142">
        <v>0.23</v>
      </c>
      <c r="K20" s="142">
        <v>0.23</v>
      </c>
      <c r="L20" s="142">
        <v>0.14000000000000001</v>
      </c>
      <c r="M20" s="142">
        <v>0.33999999999999997</v>
      </c>
      <c r="N20" s="142">
        <v>0.44</v>
      </c>
      <c r="O20" s="142"/>
      <c r="P20" s="142"/>
      <c r="Q20" s="142"/>
      <c r="R20" s="142"/>
    </row>
    <row r="21" spans="1:18" s="73" customFormat="1" ht="24">
      <c r="A21" s="140" t="s">
        <v>1426</v>
      </c>
      <c r="B21" s="141" t="s">
        <v>2190</v>
      </c>
      <c r="C21" s="132">
        <v>173</v>
      </c>
      <c r="D21" s="184">
        <v>173</v>
      </c>
      <c r="E21" s="142">
        <v>173</v>
      </c>
      <c r="F21" s="133">
        <v>0</v>
      </c>
      <c r="G21" s="143"/>
      <c r="H21" s="142"/>
      <c r="I21" s="142"/>
      <c r="J21" s="142"/>
      <c r="K21" s="142"/>
      <c r="L21" s="142"/>
      <c r="M21" s="142"/>
      <c r="N21" s="142"/>
      <c r="O21" s="142"/>
      <c r="P21" s="142"/>
      <c r="Q21" s="142"/>
      <c r="R21" s="142"/>
    </row>
    <row r="22" spans="1:18" s="73" customFormat="1" ht="24">
      <c r="A22" s="140" t="s">
        <v>1427</v>
      </c>
      <c r="B22" s="141" t="s">
        <v>2191</v>
      </c>
      <c r="C22" s="132">
        <v>3</v>
      </c>
      <c r="D22" s="184">
        <v>3</v>
      </c>
      <c r="E22" s="142"/>
      <c r="F22" s="133">
        <v>3</v>
      </c>
      <c r="G22" s="143">
        <v>0.72</v>
      </c>
      <c r="H22" s="142">
        <v>0.27</v>
      </c>
      <c r="I22" s="142">
        <v>0.44</v>
      </c>
      <c r="J22" s="142">
        <v>0.22</v>
      </c>
      <c r="K22" s="142">
        <v>0.22</v>
      </c>
      <c r="L22" s="142">
        <v>0.27</v>
      </c>
      <c r="M22" s="142">
        <v>0.43</v>
      </c>
      <c r="N22" s="142">
        <v>0.43</v>
      </c>
      <c r="O22" s="142"/>
      <c r="P22" s="142"/>
      <c r="Q22" s="142"/>
      <c r="R22" s="142"/>
    </row>
    <row r="23" spans="1:18" s="73" customFormat="1" ht="24">
      <c r="A23" s="140" t="s">
        <v>1428</v>
      </c>
      <c r="B23" s="141" t="s">
        <v>2192</v>
      </c>
      <c r="C23" s="132">
        <v>263</v>
      </c>
      <c r="D23" s="184">
        <v>263</v>
      </c>
      <c r="E23" s="142">
        <v>263</v>
      </c>
      <c r="F23" s="133">
        <v>0</v>
      </c>
      <c r="G23" s="143"/>
      <c r="H23" s="142"/>
      <c r="I23" s="142"/>
      <c r="J23" s="142"/>
      <c r="K23" s="142"/>
      <c r="L23" s="142"/>
      <c r="M23" s="142"/>
      <c r="N23" s="142"/>
      <c r="O23" s="142"/>
      <c r="P23" s="142"/>
      <c r="Q23" s="142"/>
      <c r="R23" s="142"/>
    </row>
    <row r="24" spans="1:18" s="73" customFormat="1" ht="24">
      <c r="A24" s="140" t="s">
        <v>1429</v>
      </c>
      <c r="B24" s="141" t="s">
        <v>2193</v>
      </c>
      <c r="C24" s="132">
        <v>1413</v>
      </c>
      <c r="D24" s="184">
        <v>1413</v>
      </c>
      <c r="E24" s="142">
        <v>1413</v>
      </c>
      <c r="F24" s="133">
        <v>0</v>
      </c>
      <c r="G24" s="143"/>
      <c r="H24" s="142"/>
      <c r="I24" s="142"/>
      <c r="J24" s="142"/>
      <c r="K24" s="142"/>
      <c r="L24" s="142"/>
      <c r="M24" s="142"/>
      <c r="N24" s="142"/>
      <c r="O24" s="142"/>
      <c r="P24" s="142"/>
      <c r="Q24" s="142"/>
      <c r="R24" s="142"/>
    </row>
    <row r="25" spans="1:18" s="73" customFormat="1" ht="24">
      <c r="A25" s="140" t="s">
        <v>1430</v>
      </c>
      <c r="B25" s="141" t="s">
        <v>2194</v>
      </c>
      <c r="C25" s="132">
        <v>2</v>
      </c>
      <c r="D25" s="184">
        <v>2</v>
      </c>
      <c r="E25" s="142"/>
      <c r="F25" s="133">
        <v>2</v>
      </c>
      <c r="G25" s="143">
        <v>0.5</v>
      </c>
      <c r="H25" s="142">
        <v>0.18</v>
      </c>
      <c r="I25" s="142">
        <v>0.39</v>
      </c>
      <c r="J25" s="142">
        <v>0.11</v>
      </c>
      <c r="K25" s="142">
        <v>0.09</v>
      </c>
      <c r="L25" s="142">
        <v>0.21</v>
      </c>
      <c r="M25" s="142">
        <v>0.24</v>
      </c>
      <c r="N25" s="142">
        <v>0.28000000000000003</v>
      </c>
      <c r="O25" s="142"/>
      <c r="P25" s="142"/>
      <c r="Q25" s="142"/>
      <c r="R25" s="142"/>
    </row>
    <row r="26" spans="1:18" s="73" customFormat="1" ht="24">
      <c r="A26" s="140" t="s">
        <v>1431</v>
      </c>
      <c r="B26" s="141" t="s">
        <v>2195</v>
      </c>
      <c r="C26" s="132">
        <v>3</v>
      </c>
      <c r="D26" s="184">
        <v>3</v>
      </c>
      <c r="E26" s="142"/>
      <c r="F26" s="133">
        <v>3</v>
      </c>
      <c r="G26" s="143">
        <v>0.63</v>
      </c>
      <c r="H26" s="142">
        <v>0.28999999999999998</v>
      </c>
      <c r="I26" s="142">
        <v>0.51</v>
      </c>
      <c r="J26" s="142">
        <v>0.22</v>
      </c>
      <c r="K26" s="142">
        <v>0.21</v>
      </c>
      <c r="L26" s="142">
        <v>0.32</v>
      </c>
      <c r="M26" s="142">
        <v>0.39</v>
      </c>
      <c r="N26" s="142">
        <v>0.43</v>
      </c>
      <c r="O26" s="142"/>
      <c r="P26" s="142"/>
      <c r="Q26" s="142"/>
      <c r="R26" s="142"/>
    </row>
    <row r="27" spans="1:18" s="73" customFormat="1" ht="24">
      <c r="A27" s="140" t="s">
        <v>1432</v>
      </c>
      <c r="B27" s="141" t="s">
        <v>2196</v>
      </c>
      <c r="C27" s="132">
        <v>8325</v>
      </c>
      <c r="D27" s="184">
        <v>8325</v>
      </c>
      <c r="E27" s="142">
        <v>1820.49</v>
      </c>
      <c r="F27" s="133">
        <v>6504.51</v>
      </c>
      <c r="G27" s="143">
        <v>237.12</v>
      </c>
      <c r="H27" s="142">
        <v>312.26</v>
      </c>
      <c r="I27" s="142">
        <v>321.85000000000002</v>
      </c>
      <c r="J27" s="142">
        <v>655.47</v>
      </c>
      <c r="K27" s="142">
        <v>3599.59</v>
      </c>
      <c r="L27" s="142">
        <v>447.28</v>
      </c>
      <c r="M27" s="142">
        <v>162.66999999999999</v>
      </c>
      <c r="N27" s="142">
        <v>179.54</v>
      </c>
      <c r="O27" s="142"/>
      <c r="P27" s="142">
        <v>588.73</v>
      </c>
      <c r="Q27" s="142"/>
      <c r="R27" s="142"/>
    </row>
    <row r="28" spans="1:18" s="73" customFormat="1" ht="24">
      <c r="A28" s="140" t="s">
        <v>1433</v>
      </c>
      <c r="B28" s="141" t="s">
        <v>2197</v>
      </c>
      <c r="C28" s="132">
        <v>990</v>
      </c>
      <c r="D28" s="184">
        <v>990</v>
      </c>
      <c r="E28" s="142">
        <v>829.8</v>
      </c>
      <c r="F28" s="133">
        <v>160.19999999999999</v>
      </c>
      <c r="G28" s="143"/>
      <c r="H28" s="142"/>
      <c r="I28" s="142"/>
      <c r="J28" s="142"/>
      <c r="K28" s="142">
        <v>160.19999999999999</v>
      </c>
      <c r="L28" s="142"/>
      <c r="M28" s="142"/>
      <c r="N28" s="142"/>
      <c r="O28" s="142"/>
      <c r="P28" s="142"/>
      <c r="Q28" s="142"/>
      <c r="R28" s="142"/>
    </row>
    <row r="29" spans="1:18" s="73" customFormat="1" ht="24">
      <c r="A29" s="140" t="s">
        <v>1434</v>
      </c>
      <c r="B29" s="141" t="s">
        <v>2198</v>
      </c>
      <c r="C29" s="132"/>
      <c r="D29" s="184">
        <v>0</v>
      </c>
      <c r="E29" s="142">
        <v>-2869.62</v>
      </c>
      <c r="F29" s="133">
        <v>2869.62</v>
      </c>
      <c r="G29" s="143"/>
      <c r="H29" s="142"/>
      <c r="I29" s="142"/>
      <c r="J29" s="142"/>
      <c r="K29" s="142">
        <v>2869.62</v>
      </c>
      <c r="L29" s="142"/>
      <c r="M29" s="142"/>
      <c r="N29" s="142"/>
      <c r="O29" s="142"/>
      <c r="P29" s="142"/>
      <c r="Q29" s="142"/>
      <c r="R29" s="142"/>
    </row>
    <row r="30" spans="1:18" s="73" customFormat="1" ht="24">
      <c r="A30" s="140" t="s">
        <v>1435</v>
      </c>
      <c r="B30" s="141" t="s">
        <v>2199</v>
      </c>
      <c r="C30" s="142" t="s">
        <v>3082</v>
      </c>
      <c r="D30" s="142" t="s">
        <v>3082</v>
      </c>
      <c r="E30" s="142" t="s">
        <v>3082</v>
      </c>
      <c r="F30" s="142" t="s">
        <v>3082</v>
      </c>
      <c r="G30" s="142" t="s">
        <v>3082</v>
      </c>
      <c r="H30" s="142" t="s">
        <v>3082</v>
      </c>
      <c r="I30" s="142" t="s">
        <v>3082</v>
      </c>
      <c r="J30" s="142" t="s">
        <v>3082</v>
      </c>
      <c r="K30" s="142" t="s">
        <v>3082</v>
      </c>
      <c r="L30" s="142" t="s">
        <v>3082</v>
      </c>
      <c r="M30" s="142" t="s">
        <v>3082</v>
      </c>
      <c r="N30" s="142" t="s">
        <v>3082</v>
      </c>
      <c r="O30" s="142" t="s">
        <v>3082</v>
      </c>
      <c r="P30" s="142" t="s">
        <v>3082</v>
      </c>
      <c r="Q30" s="142" t="s">
        <v>3082</v>
      </c>
      <c r="R30" s="142" t="s">
        <v>3082</v>
      </c>
    </row>
    <row r="31" spans="1:18" s="73" customFormat="1" ht="24">
      <c r="A31" s="140" t="s">
        <v>1436</v>
      </c>
      <c r="B31" s="141" t="s">
        <v>2200</v>
      </c>
      <c r="C31" s="142"/>
      <c r="D31" s="184">
        <v>0</v>
      </c>
      <c r="E31" s="142">
        <v>-7588.11</v>
      </c>
      <c r="F31" s="133">
        <v>7588.11</v>
      </c>
      <c r="G31" s="143"/>
      <c r="H31" s="142"/>
      <c r="I31" s="142"/>
      <c r="J31" s="142"/>
      <c r="K31" s="142">
        <v>7588.11</v>
      </c>
      <c r="L31" s="142"/>
      <c r="M31" s="142"/>
      <c r="N31" s="142"/>
      <c r="O31" s="142"/>
      <c r="P31" s="142"/>
      <c r="Q31" s="142"/>
      <c r="R31" s="142"/>
    </row>
    <row r="32" spans="1:18" s="73" customFormat="1" ht="24">
      <c r="A32" s="140" t="s">
        <v>1437</v>
      </c>
      <c r="B32" s="141" t="s">
        <v>2201</v>
      </c>
      <c r="C32" s="142"/>
      <c r="D32" s="184">
        <v>0</v>
      </c>
      <c r="E32" s="142">
        <v>392.4</v>
      </c>
      <c r="F32" s="133">
        <v>-392.4</v>
      </c>
      <c r="G32" s="143"/>
      <c r="H32" s="142"/>
      <c r="I32" s="142"/>
      <c r="J32" s="142"/>
      <c r="K32" s="142">
        <v>-392.4</v>
      </c>
      <c r="L32" s="142"/>
      <c r="M32" s="142"/>
      <c r="N32" s="142"/>
      <c r="O32" s="142"/>
      <c r="P32" s="142"/>
      <c r="Q32" s="142"/>
      <c r="R32" s="142"/>
    </row>
    <row r="33" spans="1:18" s="73" customFormat="1" ht="24">
      <c r="A33" s="140" t="s">
        <v>1438</v>
      </c>
      <c r="B33" s="141" t="s">
        <v>2202</v>
      </c>
      <c r="C33" s="142"/>
      <c r="D33" s="184">
        <v>0</v>
      </c>
      <c r="E33" s="142">
        <v>970.81</v>
      </c>
      <c r="F33" s="133">
        <v>-970.81</v>
      </c>
      <c r="G33" s="143">
        <v>-107.94</v>
      </c>
      <c r="H33" s="142">
        <v>-78.16</v>
      </c>
      <c r="I33" s="142">
        <v>-71.3</v>
      </c>
      <c r="J33" s="142">
        <v>-152.44</v>
      </c>
      <c r="K33" s="142">
        <v>-232.76</v>
      </c>
      <c r="L33" s="142">
        <v>-90.28</v>
      </c>
      <c r="M33" s="142">
        <v>-121.62</v>
      </c>
      <c r="N33" s="142">
        <v>-116.31</v>
      </c>
      <c r="O33" s="142"/>
      <c r="P33" s="142"/>
      <c r="Q33" s="142"/>
      <c r="R33" s="142"/>
    </row>
    <row r="34" spans="1:18" s="73" customFormat="1" ht="24">
      <c r="A34" s="140" t="s">
        <v>1439</v>
      </c>
      <c r="B34" s="141" t="s">
        <v>2203</v>
      </c>
      <c r="C34" s="142"/>
      <c r="D34" s="184">
        <v>0</v>
      </c>
      <c r="E34" s="142">
        <v>-569.01</v>
      </c>
      <c r="F34" s="133">
        <v>569.01</v>
      </c>
      <c r="G34" s="143"/>
      <c r="H34" s="142"/>
      <c r="I34" s="142"/>
      <c r="J34" s="142"/>
      <c r="K34" s="142"/>
      <c r="L34" s="142"/>
      <c r="M34" s="142"/>
      <c r="N34" s="142"/>
      <c r="O34" s="142"/>
      <c r="P34" s="142"/>
      <c r="Q34" s="142">
        <v>569.01</v>
      </c>
      <c r="R34" s="142"/>
    </row>
    <row r="35" spans="1:18" s="73" customFormat="1" ht="24">
      <c r="A35" s="140" t="s">
        <v>1440</v>
      </c>
      <c r="B35" s="141" t="s">
        <v>2204</v>
      </c>
      <c r="C35" s="142" t="s">
        <v>3082</v>
      </c>
      <c r="D35" s="142" t="s">
        <v>3082</v>
      </c>
      <c r="E35" s="142" t="s">
        <v>3082</v>
      </c>
      <c r="F35" s="142" t="s">
        <v>3082</v>
      </c>
      <c r="G35" s="142" t="s">
        <v>3082</v>
      </c>
      <c r="H35" s="142" t="s">
        <v>3082</v>
      </c>
      <c r="I35" s="142" t="s">
        <v>3082</v>
      </c>
      <c r="J35" s="142" t="s">
        <v>3082</v>
      </c>
      <c r="K35" s="142" t="s">
        <v>3082</v>
      </c>
      <c r="L35" s="142" t="s">
        <v>3082</v>
      </c>
      <c r="M35" s="142" t="s">
        <v>3082</v>
      </c>
      <c r="N35" s="142" t="s">
        <v>3082</v>
      </c>
      <c r="O35" s="142" t="s">
        <v>3082</v>
      </c>
      <c r="P35" s="142" t="s">
        <v>3082</v>
      </c>
      <c r="Q35" s="142" t="s">
        <v>3082</v>
      </c>
      <c r="R35" s="142" t="s">
        <v>3082</v>
      </c>
    </row>
    <row r="36" spans="1:18" s="73" customFormat="1" ht="24">
      <c r="A36" s="140" t="s">
        <v>1441</v>
      </c>
      <c r="B36" s="141" t="s">
        <v>2205</v>
      </c>
      <c r="C36" s="142"/>
      <c r="D36" s="184">
        <v>0</v>
      </c>
      <c r="E36" s="142">
        <v>-245.52</v>
      </c>
      <c r="F36" s="133">
        <v>245.52</v>
      </c>
      <c r="G36" s="143"/>
      <c r="H36" s="142"/>
      <c r="I36" s="142"/>
      <c r="J36" s="142"/>
      <c r="K36" s="142">
        <v>245.52</v>
      </c>
      <c r="L36" s="142"/>
      <c r="M36" s="142"/>
      <c r="N36" s="142"/>
      <c r="O36" s="142"/>
      <c r="P36" s="142"/>
      <c r="Q36" s="142"/>
      <c r="R36" s="142"/>
    </row>
    <row r="37" spans="1:18" s="73" customFormat="1" ht="24">
      <c r="A37" s="140" t="s">
        <v>1442</v>
      </c>
      <c r="B37" s="141" t="s">
        <v>2206</v>
      </c>
      <c r="C37" s="142"/>
      <c r="D37" s="184">
        <v>0</v>
      </c>
      <c r="E37" s="142">
        <v>398.38</v>
      </c>
      <c r="F37" s="133">
        <v>-398.38</v>
      </c>
      <c r="G37" s="143"/>
      <c r="H37" s="142"/>
      <c r="I37" s="142"/>
      <c r="J37" s="142"/>
      <c r="K37" s="142">
        <v>-398.38</v>
      </c>
      <c r="L37" s="142"/>
      <c r="M37" s="142"/>
      <c r="N37" s="142"/>
      <c r="O37" s="142"/>
      <c r="P37" s="142"/>
      <c r="Q37" s="142"/>
      <c r="R37" s="142"/>
    </row>
    <row r="38" spans="1:18" s="43" customFormat="1" ht="24">
      <c r="A38" s="140" t="s">
        <v>1443</v>
      </c>
      <c r="B38" s="136" t="s">
        <v>2207</v>
      </c>
      <c r="C38" s="142" t="s">
        <v>3082</v>
      </c>
      <c r="D38" s="142" t="s">
        <v>3082</v>
      </c>
      <c r="E38" s="142" t="s">
        <v>3082</v>
      </c>
      <c r="F38" s="142" t="s">
        <v>3082</v>
      </c>
      <c r="G38" s="142" t="s">
        <v>3082</v>
      </c>
      <c r="H38" s="142" t="s">
        <v>3082</v>
      </c>
      <c r="I38" s="142" t="s">
        <v>3082</v>
      </c>
      <c r="J38" s="142" t="s">
        <v>3082</v>
      </c>
      <c r="K38" s="142" t="s">
        <v>3082</v>
      </c>
      <c r="L38" s="142" t="s">
        <v>3082</v>
      </c>
      <c r="M38" s="142" t="s">
        <v>3082</v>
      </c>
      <c r="N38" s="142" t="s">
        <v>3082</v>
      </c>
      <c r="O38" s="142" t="s">
        <v>3082</v>
      </c>
      <c r="P38" s="142" t="s">
        <v>3082</v>
      </c>
      <c r="Q38" s="142" t="s">
        <v>3082</v>
      </c>
      <c r="R38" s="142" t="s">
        <v>3082</v>
      </c>
    </row>
    <row r="39" spans="1:18" s="42" customFormat="1">
      <c r="A39" s="157" t="s">
        <v>2055</v>
      </c>
      <c r="B39" s="128" t="s">
        <v>2208</v>
      </c>
      <c r="C39" s="184">
        <v>386429</v>
      </c>
      <c r="D39" s="184">
        <v>386429</v>
      </c>
      <c r="E39" s="133">
        <v>194576</v>
      </c>
      <c r="F39" s="133">
        <v>191853</v>
      </c>
      <c r="G39" s="133">
        <v>24219</v>
      </c>
      <c r="H39" s="133">
        <v>20715</v>
      </c>
      <c r="I39" s="133">
        <v>19390</v>
      </c>
      <c r="J39" s="133">
        <v>25933</v>
      </c>
      <c r="K39" s="133">
        <v>30199</v>
      </c>
      <c r="L39" s="133">
        <v>24694</v>
      </c>
      <c r="M39" s="133">
        <v>21855.14</v>
      </c>
      <c r="N39" s="133">
        <v>24553</v>
      </c>
      <c r="O39" s="133">
        <v>0</v>
      </c>
      <c r="P39" s="133">
        <v>0</v>
      </c>
      <c r="Q39" s="133">
        <v>294.86</v>
      </c>
      <c r="R39" s="133">
        <v>0</v>
      </c>
    </row>
    <row r="40" spans="1:18" s="42" customFormat="1" ht="24">
      <c r="A40" s="140" t="s">
        <v>2186</v>
      </c>
      <c r="B40" s="141" t="s">
        <v>2209</v>
      </c>
      <c r="C40" s="142">
        <v>382917</v>
      </c>
      <c r="D40" s="184">
        <v>382917</v>
      </c>
      <c r="E40" s="142">
        <v>190224</v>
      </c>
      <c r="F40" s="133">
        <v>192693</v>
      </c>
      <c r="G40" s="143">
        <v>24508</v>
      </c>
      <c r="H40" s="142">
        <v>20728</v>
      </c>
      <c r="I40" s="142">
        <v>19448</v>
      </c>
      <c r="J40" s="142">
        <v>25948</v>
      </c>
      <c r="K40" s="142">
        <v>30201</v>
      </c>
      <c r="L40" s="142">
        <v>24833</v>
      </c>
      <c r="M40" s="142">
        <v>22251</v>
      </c>
      <c r="N40" s="142">
        <v>24776</v>
      </c>
      <c r="O40" s="142">
        <v>0</v>
      </c>
      <c r="P40" s="142">
        <v>0</v>
      </c>
      <c r="Q40" s="142">
        <v>0</v>
      </c>
      <c r="R40" s="142">
        <v>0</v>
      </c>
    </row>
    <row r="41" spans="1:18" s="73" customFormat="1" ht="24">
      <c r="A41" s="140" t="s">
        <v>2210</v>
      </c>
      <c r="B41" s="141" t="s">
        <v>2211</v>
      </c>
      <c r="C41" s="142">
        <v>3512</v>
      </c>
      <c r="D41" s="184">
        <v>3512</v>
      </c>
      <c r="E41" s="142">
        <v>3512</v>
      </c>
      <c r="F41" s="133">
        <v>0</v>
      </c>
      <c r="G41" s="143"/>
      <c r="H41" s="142"/>
      <c r="I41" s="142"/>
      <c r="J41" s="142"/>
      <c r="K41" s="142"/>
      <c r="L41" s="142"/>
      <c r="M41" s="142"/>
      <c r="N41" s="142"/>
      <c r="O41" s="142"/>
      <c r="P41" s="142"/>
      <c r="Q41" s="142"/>
      <c r="R41" s="142"/>
    </row>
    <row r="42" spans="1:18" s="73" customFormat="1" ht="24">
      <c r="A42" s="140" t="s">
        <v>1425</v>
      </c>
      <c r="B42" s="141" t="s">
        <v>2212</v>
      </c>
      <c r="C42" s="142"/>
      <c r="D42" s="184">
        <v>0</v>
      </c>
      <c r="E42" s="142"/>
      <c r="F42" s="133">
        <v>0</v>
      </c>
      <c r="G42" s="143"/>
      <c r="H42" s="142"/>
      <c r="I42" s="142"/>
      <c r="J42" s="142"/>
      <c r="K42" s="142"/>
      <c r="L42" s="142"/>
      <c r="M42" s="142">
        <v>-294.86</v>
      </c>
      <c r="N42" s="142"/>
      <c r="O42" s="142"/>
      <c r="P42" s="142"/>
      <c r="Q42" s="142">
        <v>294.86</v>
      </c>
      <c r="R42" s="142"/>
    </row>
    <row r="43" spans="1:18" s="73" customFormat="1" ht="36">
      <c r="A43" s="140" t="s">
        <v>1426</v>
      </c>
      <c r="B43" s="141" t="s">
        <v>2213</v>
      </c>
      <c r="C43" s="142"/>
      <c r="D43" s="184">
        <v>0</v>
      </c>
      <c r="E43" s="142">
        <v>720</v>
      </c>
      <c r="F43" s="133">
        <v>-720</v>
      </c>
      <c r="G43" s="143">
        <v>-248</v>
      </c>
      <c r="H43" s="142">
        <v>-11</v>
      </c>
      <c r="I43" s="142">
        <v>-50</v>
      </c>
      <c r="J43" s="142">
        <v>-13</v>
      </c>
      <c r="K43" s="142">
        <v>-1</v>
      </c>
      <c r="L43" s="142">
        <v>-119</v>
      </c>
      <c r="M43" s="142">
        <v>-87</v>
      </c>
      <c r="N43" s="142">
        <v>-191</v>
      </c>
      <c r="O43" s="142"/>
      <c r="P43" s="142"/>
      <c r="Q43" s="144"/>
      <c r="R43" s="145"/>
    </row>
    <row r="44" spans="1:18" s="73" customFormat="1" ht="36">
      <c r="A44" s="140" t="s">
        <v>1427</v>
      </c>
      <c r="B44" s="141" t="s">
        <v>1445</v>
      </c>
      <c r="C44" s="142"/>
      <c r="D44" s="184">
        <v>0</v>
      </c>
      <c r="E44" s="142">
        <v>120</v>
      </c>
      <c r="F44" s="133">
        <v>-120</v>
      </c>
      <c r="G44" s="143">
        <v>-41</v>
      </c>
      <c r="H44" s="142">
        <v>-2</v>
      </c>
      <c r="I44" s="142">
        <v>-8</v>
      </c>
      <c r="J44" s="142">
        <v>-2</v>
      </c>
      <c r="K44" s="142">
        <v>-1</v>
      </c>
      <c r="L44" s="142">
        <v>-20</v>
      </c>
      <c r="M44" s="142">
        <v>-14</v>
      </c>
      <c r="N44" s="142">
        <v>-32</v>
      </c>
      <c r="O44" s="142"/>
      <c r="P44" s="142"/>
      <c r="Q44" s="144"/>
      <c r="R44" s="145"/>
    </row>
    <row r="45" spans="1:18" s="42" customFormat="1">
      <c r="A45" s="157" t="s">
        <v>2214</v>
      </c>
      <c r="B45" s="128" t="s">
        <v>2215</v>
      </c>
      <c r="C45" s="184">
        <v>33155</v>
      </c>
      <c r="D45" s="184">
        <v>33155</v>
      </c>
      <c r="E45" s="133">
        <v>-956</v>
      </c>
      <c r="F45" s="133">
        <v>34111</v>
      </c>
      <c r="G45" s="133">
        <v>4710</v>
      </c>
      <c r="H45" s="133">
        <v>3399</v>
      </c>
      <c r="I45" s="133">
        <v>4135</v>
      </c>
      <c r="J45" s="133">
        <v>3072</v>
      </c>
      <c r="K45" s="133">
        <v>7011</v>
      </c>
      <c r="L45" s="133">
        <v>2076</v>
      </c>
      <c r="M45" s="133">
        <v>4759</v>
      </c>
      <c r="N45" s="133">
        <v>4917</v>
      </c>
      <c r="O45" s="133">
        <v>4</v>
      </c>
      <c r="P45" s="133">
        <v>20</v>
      </c>
      <c r="Q45" s="133">
        <v>8</v>
      </c>
      <c r="R45" s="133">
        <v>0</v>
      </c>
    </row>
    <row r="46" spans="1:18" s="43" customFormat="1" ht="24">
      <c r="A46" s="134" t="s">
        <v>2186</v>
      </c>
      <c r="B46" s="136" t="s">
        <v>2216</v>
      </c>
      <c r="C46" s="137">
        <v>33155</v>
      </c>
      <c r="D46" s="184">
        <v>33155</v>
      </c>
      <c r="E46" s="137">
        <v>0</v>
      </c>
      <c r="F46" s="133">
        <v>33155</v>
      </c>
      <c r="G46" s="146">
        <v>4594</v>
      </c>
      <c r="H46" s="137">
        <v>3267</v>
      </c>
      <c r="I46" s="137">
        <v>4059</v>
      </c>
      <c r="J46" s="137">
        <v>2948</v>
      </c>
      <c r="K46" s="137">
        <v>6971</v>
      </c>
      <c r="L46" s="137">
        <v>1992</v>
      </c>
      <c r="M46" s="137">
        <v>4595</v>
      </c>
      <c r="N46" s="137">
        <v>4729</v>
      </c>
      <c r="O46" s="137"/>
      <c r="P46" s="137"/>
      <c r="Q46" s="137"/>
      <c r="R46" s="137"/>
    </row>
    <row r="47" spans="1:18" s="73" customFormat="1" ht="24">
      <c r="A47" s="140" t="s">
        <v>1424</v>
      </c>
      <c r="B47" s="141" t="s">
        <v>2217</v>
      </c>
      <c r="C47" s="142"/>
      <c r="D47" s="184">
        <v>0</v>
      </c>
      <c r="E47" s="142">
        <v>-956</v>
      </c>
      <c r="F47" s="133">
        <v>956</v>
      </c>
      <c r="G47" s="143">
        <v>116</v>
      </c>
      <c r="H47" s="142">
        <v>132</v>
      </c>
      <c r="I47" s="142">
        <v>76</v>
      </c>
      <c r="J47" s="142">
        <v>124</v>
      </c>
      <c r="K47" s="142">
        <v>40</v>
      </c>
      <c r="L47" s="142">
        <v>84</v>
      </c>
      <c r="M47" s="142">
        <v>164</v>
      </c>
      <c r="N47" s="142">
        <v>188</v>
      </c>
      <c r="O47" s="142">
        <v>4</v>
      </c>
      <c r="P47" s="142">
        <v>20</v>
      </c>
      <c r="Q47" s="142">
        <v>8</v>
      </c>
      <c r="R47" s="142"/>
    </row>
    <row r="48" spans="1:18" s="42" customFormat="1">
      <c r="A48" s="157" t="s">
        <v>2218</v>
      </c>
      <c r="B48" s="128" t="s">
        <v>2219</v>
      </c>
      <c r="C48" s="184">
        <v>492901</v>
      </c>
      <c r="D48" s="184">
        <v>492901</v>
      </c>
      <c r="E48" s="184">
        <v>114584.57999999999</v>
      </c>
      <c r="F48" s="133">
        <v>378316.42000000004</v>
      </c>
      <c r="G48" s="184">
        <v>28181.369999999995</v>
      </c>
      <c r="H48" s="184">
        <v>19480.629999999997</v>
      </c>
      <c r="I48" s="184">
        <v>20622.979999999996</v>
      </c>
      <c r="J48" s="184">
        <v>57243.73</v>
      </c>
      <c r="K48" s="184">
        <v>141550.86000000004</v>
      </c>
      <c r="L48" s="184">
        <v>17872.400000000001</v>
      </c>
      <c r="M48" s="184">
        <v>27350.799999999996</v>
      </c>
      <c r="N48" s="184">
        <v>26563.439999999995</v>
      </c>
      <c r="O48" s="184">
        <v>13662.31</v>
      </c>
      <c r="P48" s="184">
        <v>23190.829999999998</v>
      </c>
      <c r="Q48" s="184">
        <v>2596.4699999999998</v>
      </c>
      <c r="R48" s="184">
        <v>0.6</v>
      </c>
    </row>
    <row r="49" spans="1:18" s="43" customFormat="1" ht="24">
      <c r="A49" s="134" t="s">
        <v>2186</v>
      </c>
      <c r="B49" s="136" t="s">
        <v>2220</v>
      </c>
      <c r="C49" s="137">
        <v>1755</v>
      </c>
      <c r="D49" s="184">
        <v>1755</v>
      </c>
      <c r="E49" s="137">
        <v>0.5</v>
      </c>
      <c r="F49" s="133">
        <v>1754.5</v>
      </c>
      <c r="G49" s="139">
        <v>116.3</v>
      </c>
      <c r="H49" s="137">
        <v>63.1</v>
      </c>
      <c r="I49" s="137">
        <v>101.3</v>
      </c>
      <c r="J49" s="137">
        <v>143.1</v>
      </c>
      <c r="K49" s="137">
        <v>1025.4000000000001</v>
      </c>
      <c r="L49" s="137">
        <v>69.8</v>
      </c>
      <c r="M49" s="137">
        <v>83.8</v>
      </c>
      <c r="N49" s="137">
        <v>130.9</v>
      </c>
      <c r="O49" s="137">
        <v>7.3</v>
      </c>
      <c r="P49" s="137">
        <v>13.5</v>
      </c>
      <c r="Q49" s="137"/>
      <c r="R49" s="137"/>
    </row>
    <row r="50" spans="1:18" s="73" customFormat="1" ht="24">
      <c r="A50" s="140" t="s">
        <v>1424</v>
      </c>
      <c r="B50" s="141" t="s">
        <v>2221</v>
      </c>
      <c r="C50" s="142"/>
      <c r="D50" s="184">
        <v>0</v>
      </c>
      <c r="E50" s="142">
        <v>-1024.26</v>
      </c>
      <c r="F50" s="133">
        <v>1024.26</v>
      </c>
      <c r="G50" s="143">
        <v>74.3</v>
      </c>
      <c r="H50" s="142">
        <v>45.29</v>
      </c>
      <c r="I50" s="142">
        <v>59.7</v>
      </c>
      <c r="J50" s="142">
        <v>108.8</v>
      </c>
      <c r="K50" s="142">
        <v>517.72</v>
      </c>
      <c r="L50" s="142">
        <v>51.53</v>
      </c>
      <c r="M50" s="142">
        <v>63.36</v>
      </c>
      <c r="N50" s="142">
        <v>85.96</v>
      </c>
      <c r="O50" s="142">
        <v>7.88</v>
      </c>
      <c r="P50" s="142">
        <v>9.7200000000000006</v>
      </c>
      <c r="Q50" s="142"/>
      <c r="R50" s="142"/>
    </row>
    <row r="51" spans="1:18" s="73" customFormat="1" ht="24">
      <c r="A51" s="140" t="s">
        <v>1425</v>
      </c>
      <c r="B51" s="141" t="s">
        <v>2222</v>
      </c>
      <c r="C51" s="137">
        <v>257</v>
      </c>
      <c r="D51" s="184">
        <v>257</v>
      </c>
      <c r="E51" s="142">
        <v>61</v>
      </c>
      <c r="F51" s="133">
        <v>196</v>
      </c>
      <c r="G51" s="143">
        <v>16</v>
      </c>
      <c r="H51" s="142">
        <v>25</v>
      </c>
      <c r="I51" s="142">
        <v>22</v>
      </c>
      <c r="J51" s="142">
        <v>27</v>
      </c>
      <c r="K51" s="142">
        <v>27</v>
      </c>
      <c r="L51" s="142">
        <v>27</v>
      </c>
      <c r="M51" s="142">
        <v>31</v>
      </c>
      <c r="N51" s="142">
        <v>17</v>
      </c>
      <c r="O51" s="142"/>
      <c r="P51" s="142">
        <v>4</v>
      </c>
      <c r="Q51" s="142"/>
      <c r="R51" s="142"/>
    </row>
    <row r="52" spans="1:18" s="73" customFormat="1" ht="24">
      <c r="A52" s="134" t="s">
        <v>1426</v>
      </c>
      <c r="B52" s="141" t="s">
        <v>2223</v>
      </c>
      <c r="C52" s="142">
        <v>1680</v>
      </c>
      <c r="D52" s="184">
        <v>1680</v>
      </c>
      <c r="E52" s="142">
        <v>12</v>
      </c>
      <c r="F52" s="133">
        <v>1668</v>
      </c>
      <c r="G52" s="142">
        <v>10</v>
      </c>
      <c r="H52" s="142">
        <v>6</v>
      </c>
      <c r="I52" s="142">
        <v>6</v>
      </c>
      <c r="J52" s="142">
        <v>1610</v>
      </c>
      <c r="K52" s="142">
        <v>10</v>
      </c>
      <c r="L52" s="142">
        <v>6</v>
      </c>
      <c r="M52" s="142">
        <v>10</v>
      </c>
      <c r="N52" s="142">
        <v>10</v>
      </c>
      <c r="O52" s="142">
        <v>0</v>
      </c>
      <c r="P52" s="142">
        <v>0</v>
      </c>
      <c r="Q52" s="142">
        <v>0</v>
      </c>
      <c r="R52" s="142">
        <v>0</v>
      </c>
    </row>
    <row r="53" spans="1:18" s="73" customFormat="1">
      <c r="A53" s="140" t="s">
        <v>2224</v>
      </c>
      <c r="B53" s="147" t="s">
        <v>2225</v>
      </c>
      <c r="C53" s="148">
        <v>1600</v>
      </c>
      <c r="D53" s="184">
        <v>1600</v>
      </c>
      <c r="E53" s="148"/>
      <c r="F53" s="133">
        <v>1600</v>
      </c>
      <c r="G53" s="148"/>
      <c r="H53" s="148"/>
      <c r="I53" s="148"/>
      <c r="J53" s="148">
        <v>1600</v>
      </c>
      <c r="K53" s="148"/>
      <c r="L53" s="148"/>
      <c r="M53" s="148"/>
      <c r="N53" s="148"/>
      <c r="O53" s="148"/>
      <c r="P53" s="148"/>
      <c r="Q53" s="148"/>
      <c r="R53" s="148"/>
    </row>
    <row r="54" spans="1:18" s="73" customFormat="1">
      <c r="A54" s="140" t="s">
        <v>2226</v>
      </c>
      <c r="B54" s="147" t="s">
        <v>2227</v>
      </c>
      <c r="C54" s="148">
        <v>80</v>
      </c>
      <c r="D54" s="184">
        <v>80</v>
      </c>
      <c r="E54" s="148">
        <v>12</v>
      </c>
      <c r="F54" s="133">
        <v>68</v>
      </c>
      <c r="G54" s="148">
        <v>10</v>
      </c>
      <c r="H54" s="148">
        <v>6</v>
      </c>
      <c r="I54" s="148">
        <v>6</v>
      </c>
      <c r="J54" s="148">
        <v>10</v>
      </c>
      <c r="K54" s="148">
        <v>10</v>
      </c>
      <c r="L54" s="148">
        <v>6</v>
      </c>
      <c r="M54" s="148">
        <v>10</v>
      </c>
      <c r="N54" s="148">
        <v>10</v>
      </c>
      <c r="O54" s="148"/>
      <c r="P54" s="148"/>
      <c r="Q54" s="148"/>
      <c r="R54" s="148"/>
    </row>
    <row r="55" spans="1:18" s="73" customFormat="1" ht="24">
      <c r="A55" s="149" t="s">
        <v>2228</v>
      </c>
      <c r="B55" s="141" t="s">
        <v>2229</v>
      </c>
      <c r="C55" s="142">
        <v>158</v>
      </c>
      <c r="D55" s="184">
        <v>158</v>
      </c>
      <c r="E55" s="142">
        <v>40</v>
      </c>
      <c r="F55" s="133">
        <v>118</v>
      </c>
      <c r="G55" s="143"/>
      <c r="H55" s="142">
        <v>35</v>
      </c>
      <c r="I55" s="142"/>
      <c r="J55" s="142"/>
      <c r="K55" s="142"/>
      <c r="L55" s="142">
        <v>35</v>
      </c>
      <c r="M55" s="142"/>
      <c r="N55" s="142"/>
      <c r="O55" s="142"/>
      <c r="P55" s="142">
        <v>48</v>
      </c>
      <c r="Q55" s="142"/>
      <c r="R55" s="142"/>
    </row>
    <row r="56" spans="1:18" s="43" customFormat="1" ht="24">
      <c r="A56" s="134" t="s">
        <v>2230</v>
      </c>
      <c r="B56" s="136" t="s">
        <v>2231</v>
      </c>
      <c r="C56" s="137">
        <v>68740</v>
      </c>
      <c r="D56" s="184">
        <v>68740</v>
      </c>
      <c r="E56" s="137">
        <v>6870</v>
      </c>
      <c r="F56" s="133">
        <v>61870</v>
      </c>
      <c r="G56" s="139">
        <v>200</v>
      </c>
      <c r="H56" s="137">
        <v>50</v>
      </c>
      <c r="I56" s="137">
        <v>525</v>
      </c>
      <c r="J56" s="137">
        <v>3000</v>
      </c>
      <c r="K56" s="137">
        <v>3650</v>
      </c>
      <c r="L56" s="137">
        <v>1510</v>
      </c>
      <c r="M56" s="137">
        <v>1250</v>
      </c>
      <c r="N56" s="137">
        <v>50</v>
      </c>
      <c r="O56" s="137">
        <v>37135</v>
      </c>
      <c r="P56" s="137">
        <v>14500</v>
      </c>
      <c r="Q56" s="137"/>
      <c r="R56" s="137"/>
    </row>
    <row r="57" spans="1:18" s="73" customFormat="1" ht="24">
      <c r="A57" s="149" t="s">
        <v>1429</v>
      </c>
      <c r="B57" s="141" t="s">
        <v>2232</v>
      </c>
      <c r="C57" s="142">
        <v>515</v>
      </c>
      <c r="D57" s="184">
        <v>515</v>
      </c>
      <c r="E57" s="142">
        <v>50.6</v>
      </c>
      <c r="F57" s="133">
        <v>464.40000000000003</v>
      </c>
      <c r="G57" s="142">
        <v>57.6</v>
      </c>
      <c r="H57" s="142">
        <v>57.6</v>
      </c>
      <c r="I57" s="142">
        <v>50.400000000000006</v>
      </c>
      <c r="J57" s="142">
        <v>50.400000000000006</v>
      </c>
      <c r="K57" s="142">
        <v>72</v>
      </c>
      <c r="L57" s="142">
        <v>50.400000000000006</v>
      </c>
      <c r="M57" s="142">
        <v>57.6</v>
      </c>
      <c r="N57" s="142">
        <v>64.8</v>
      </c>
      <c r="O57" s="142">
        <v>0</v>
      </c>
      <c r="P57" s="142">
        <v>3.6</v>
      </c>
      <c r="Q57" s="142">
        <v>0</v>
      </c>
      <c r="R57" s="142">
        <v>0</v>
      </c>
    </row>
    <row r="58" spans="1:18" s="73" customFormat="1" ht="24">
      <c r="A58" s="140" t="s">
        <v>1446</v>
      </c>
      <c r="B58" s="141" t="s">
        <v>1447</v>
      </c>
      <c r="C58" s="142">
        <v>50.6</v>
      </c>
      <c r="D58" s="184">
        <v>50.6</v>
      </c>
      <c r="E58" s="142">
        <v>50.6</v>
      </c>
      <c r="F58" s="133">
        <v>0</v>
      </c>
      <c r="G58" s="143"/>
      <c r="H58" s="142"/>
      <c r="I58" s="142"/>
      <c r="J58" s="142"/>
      <c r="K58" s="142"/>
      <c r="L58" s="142"/>
      <c r="M58" s="142"/>
      <c r="N58" s="142"/>
      <c r="O58" s="142"/>
      <c r="P58" s="142"/>
      <c r="Q58" s="142"/>
      <c r="R58" s="142"/>
    </row>
    <row r="59" spans="1:18" s="73" customFormat="1" ht="24">
      <c r="A59" s="140" t="s">
        <v>1448</v>
      </c>
      <c r="B59" s="141" t="s">
        <v>1449</v>
      </c>
      <c r="C59" s="142">
        <v>230.4</v>
      </c>
      <c r="D59" s="184">
        <v>230.40000000000003</v>
      </c>
      <c r="E59" s="142"/>
      <c r="F59" s="133">
        <v>230.40000000000003</v>
      </c>
      <c r="G59" s="143">
        <v>28.8</v>
      </c>
      <c r="H59" s="142">
        <v>28.8</v>
      </c>
      <c r="I59" s="142">
        <v>28.8</v>
      </c>
      <c r="J59" s="142">
        <v>28.8</v>
      </c>
      <c r="K59" s="142">
        <v>28.8</v>
      </c>
      <c r="L59" s="142">
        <v>28.8</v>
      </c>
      <c r="M59" s="142">
        <v>28.8</v>
      </c>
      <c r="N59" s="142">
        <v>28.8</v>
      </c>
      <c r="O59" s="142"/>
      <c r="P59" s="142"/>
      <c r="Q59" s="142"/>
      <c r="R59" s="142"/>
    </row>
    <row r="60" spans="1:18" s="73" customFormat="1" ht="24">
      <c r="A60" s="140" t="s">
        <v>1450</v>
      </c>
      <c r="B60" s="141" t="s">
        <v>1451</v>
      </c>
      <c r="C60" s="142">
        <v>234</v>
      </c>
      <c r="D60" s="184">
        <v>234</v>
      </c>
      <c r="E60" s="142"/>
      <c r="F60" s="133">
        <v>234</v>
      </c>
      <c r="G60" s="143">
        <v>28.8</v>
      </c>
      <c r="H60" s="142">
        <v>28.8</v>
      </c>
      <c r="I60" s="142">
        <v>21.6</v>
      </c>
      <c r="J60" s="142">
        <v>21.6</v>
      </c>
      <c r="K60" s="142">
        <v>43.2</v>
      </c>
      <c r="L60" s="142">
        <v>21.6</v>
      </c>
      <c r="M60" s="142">
        <v>28.8</v>
      </c>
      <c r="N60" s="142">
        <v>36</v>
      </c>
      <c r="O60" s="142"/>
      <c r="P60" s="142">
        <v>3.6</v>
      </c>
      <c r="Q60" s="142"/>
      <c r="R60" s="142"/>
    </row>
    <row r="61" spans="1:18" s="73" customFormat="1" ht="24">
      <c r="A61" s="140" t="s">
        <v>2233</v>
      </c>
      <c r="B61" s="141" t="s">
        <v>2234</v>
      </c>
      <c r="C61" s="142"/>
      <c r="D61" s="184">
        <v>0</v>
      </c>
      <c r="E61" s="142">
        <v>-112</v>
      </c>
      <c r="F61" s="133">
        <v>112</v>
      </c>
      <c r="G61" s="143">
        <v>12</v>
      </c>
      <c r="H61" s="142">
        <v>12</v>
      </c>
      <c r="I61" s="142">
        <v>8</v>
      </c>
      <c r="J61" s="142">
        <v>12</v>
      </c>
      <c r="K61" s="142">
        <v>20</v>
      </c>
      <c r="L61" s="142">
        <v>10</v>
      </c>
      <c r="M61" s="142">
        <v>16</v>
      </c>
      <c r="N61" s="142">
        <v>18</v>
      </c>
      <c r="O61" s="142"/>
      <c r="P61" s="142">
        <v>4</v>
      </c>
      <c r="Q61" s="142"/>
      <c r="R61" s="142"/>
    </row>
    <row r="62" spans="1:18" s="73" customFormat="1" ht="48">
      <c r="A62" s="140" t="s">
        <v>2235</v>
      </c>
      <c r="B62" s="141" t="s">
        <v>2236</v>
      </c>
      <c r="C62" s="142" t="s">
        <v>3082</v>
      </c>
      <c r="D62" s="142" t="s">
        <v>3082</v>
      </c>
      <c r="E62" s="142" t="s">
        <v>3082</v>
      </c>
      <c r="F62" s="142" t="s">
        <v>3082</v>
      </c>
      <c r="G62" s="142" t="s">
        <v>3082</v>
      </c>
      <c r="H62" s="142" t="s">
        <v>3082</v>
      </c>
      <c r="I62" s="142" t="s">
        <v>3082</v>
      </c>
      <c r="J62" s="142" t="s">
        <v>3082</v>
      </c>
      <c r="K62" s="142" t="s">
        <v>3082</v>
      </c>
      <c r="L62" s="142" t="s">
        <v>3082</v>
      </c>
      <c r="M62" s="142" t="s">
        <v>3082</v>
      </c>
      <c r="N62" s="142" t="s">
        <v>3082</v>
      </c>
      <c r="O62" s="142" t="s">
        <v>3082</v>
      </c>
      <c r="P62" s="142" t="s">
        <v>3082</v>
      </c>
      <c r="Q62" s="142" t="s">
        <v>3082</v>
      </c>
      <c r="R62" s="142" t="s">
        <v>3082</v>
      </c>
    </row>
    <row r="63" spans="1:18" s="73" customFormat="1" ht="24">
      <c r="A63" s="140" t="s">
        <v>1432</v>
      </c>
      <c r="B63" s="141" t="s">
        <v>2237</v>
      </c>
      <c r="C63" s="142"/>
      <c r="D63" s="184">
        <v>0</v>
      </c>
      <c r="E63" s="142">
        <v>-200</v>
      </c>
      <c r="F63" s="133">
        <v>200</v>
      </c>
      <c r="G63" s="143">
        <v>200</v>
      </c>
      <c r="H63" s="142"/>
      <c r="I63" s="142"/>
      <c r="J63" s="142"/>
      <c r="K63" s="142"/>
      <c r="L63" s="142"/>
      <c r="M63" s="142"/>
      <c r="N63" s="142"/>
      <c r="O63" s="142"/>
      <c r="P63" s="142"/>
      <c r="Q63" s="142"/>
      <c r="R63" s="142"/>
    </row>
    <row r="64" spans="1:18" s="73" customFormat="1" ht="24">
      <c r="A64" s="140" t="s">
        <v>1433</v>
      </c>
      <c r="B64" s="141" t="s">
        <v>2238</v>
      </c>
      <c r="C64" s="142"/>
      <c r="D64" s="184">
        <v>0</v>
      </c>
      <c r="E64" s="142">
        <v>-29.76</v>
      </c>
      <c r="F64" s="133">
        <v>29.76</v>
      </c>
      <c r="G64" s="143">
        <v>3.84</v>
      </c>
      <c r="H64" s="142">
        <v>2.4</v>
      </c>
      <c r="I64" s="142">
        <v>2.88</v>
      </c>
      <c r="J64" s="142">
        <v>3.12</v>
      </c>
      <c r="K64" s="142">
        <v>6.72</v>
      </c>
      <c r="L64" s="142">
        <v>1.44</v>
      </c>
      <c r="M64" s="142">
        <v>3.84</v>
      </c>
      <c r="N64" s="142">
        <v>4.8</v>
      </c>
      <c r="O64" s="142"/>
      <c r="P64" s="142">
        <v>0.72</v>
      </c>
      <c r="Q64" s="142"/>
      <c r="R64" s="142"/>
    </row>
    <row r="65" spans="1:18" s="73" customFormat="1" ht="24">
      <c r="A65" s="140" t="s">
        <v>1434</v>
      </c>
      <c r="B65" s="141" t="s">
        <v>1452</v>
      </c>
      <c r="C65" s="142" t="s">
        <v>3082</v>
      </c>
      <c r="D65" s="142" t="s">
        <v>3082</v>
      </c>
      <c r="E65" s="142" t="s">
        <v>3082</v>
      </c>
      <c r="F65" s="142" t="s">
        <v>3082</v>
      </c>
      <c r="G65" s="142" t="s">
        <v>3082</v>
      </c>
      <c r="H65" s="142" t="s">
        <v>3082</v>
      </c>
      <c r="I65" s="142" t="s">
        <v>3082</v>
      </c>
      <c r="J65" s="142" t="s">
        <v>3082</v>
      </c>
      <c r="K65" s="142" t="s">
        <v>3082</v>
      </c>
      <c r="L65" s="142" t="s">
        <v>3082</v>
      </c>
      <c r="M65" s="142" t="s">
        <v>3082</v>
      </c>
      <c r="N65" s="142" t="s">
        <v>3082</v>
      </c>
      <c r="O65" s="142" t="s">
        <v>3082</v>
      </c>
      <c r="P65" s="142" t="s">
        <v>3082</v>
      </c>
      <c r="Q65" s="142" t="s">
        <v>3082</v>
      </c>
      <c r="R65" s="142" t="s">
        <v>3082</v>
      </c>
    </row>
    <row r="66" spans="1:18" s="73" customFormat="1" ht="24">
      <c r="A66" s="140" t="s">
        <v>1435</v>
      </c>
      <c r="B66" s="141" t="s">
        <v>1453</v>
      </c>
      <c r="C66" s="137">
        <v>32</v>
      </c>
      <c r="D66" s="184">
        <v>32</v>
      </c>
      <c r="E66" s="142">
        <v>12.78</v>
      </c>
      <c r="F66" s="133">
        <v>19.220000000000002</v>
      </c>
      <c r="G66" s="283">
        <v>0.75</v>
      </c>
      <c r="H66" s="284">
        <v>0.83</v>
      </c>
      <c r="I66" s="284">
        <v>0.76</v>
      </c>
      <c r="J66" s="284">
        <v>3.09</v>
      </c>
      <c r="K66" s="284">
        <v>4.9400000000000004</v>
      </c>
      <c r="L66" s="284">
        <v>0.77</v>
      </c>
      <c r="M66" s="284">
        <v>1.01</v>
      </c>
      <c r="N66" s="284">
        <v>0.95</v>
      </c>
      <c r="O66" s="284">
        <v>3.95</v>
      </c>
      <c r="P66" s="284">
        <v>1.46</v>
      </c>
      <c r="Q66" s="284">
        <v>0.71</v>
      </c>
      <c r="R66" s="142"/>
    </row>
    <row r="67" spans="1:18" s="73" customFormat="1" ht="24">
      <c r="A67" s="140" t="s">
        <v>1436</v>
      </c>
      <c r="B67" s="141" t="s">
        <v>2239</v>
      </c>
      <c r="C67" s="137">
        <v>1999</v>
      </c>
      <c r="D67" s="184">
        <v>1999</v>
      </c>
      <c r="E67" s="142">
        <v>390</v>
      </c>
      <c r="F67" s="133">
        <v>1609</v>
      </c>
      <c r="G67" s="143">
        <v>141</v>
      </c>
      <c r="H67" s="142">
        <v>139</v>
      </c>
      <c r="I67" s="142">
        <v>127</v>
      </c>
      <c r="J67" s="142">
        <v>150</v>
      </c>
      <c r="K67" s="142">
        <v>305</v>
      </c>
      <c r="L67" s="142">
        <v>82</v>
      </c>
      <c r="M67" s="142">
        <v>273</v>
      </c>
      <c r="N67" s="142">
        <v>371</v>
      </c>
      <c r="O67" s="142"/>
      <c r="P67" s="142">
        <v>21</v>
      </c>
      <c r="Q67" s="142"/>
      <c r="R67" s="142"/>
    </row>
    <row r="68" spans="1:18" s="73" customFormat="1" ht="24">
      <c r="A68" s="140" t="s">
        <v>1437</v>
      </c>
      <c r="B68" s="141" t="s">
        <v>2240</v>
      </c>
      <c r="C68" s="142">
        <v>1622</v>
      </c>
      <c r="D68" s="184">
        <v>1622</v>
      </c>
      <c r="E68" s="142"/>
      <c r="F68" s="133">
        <v>1622</v>
      </c>
      <c r="G68" s="142">
        <v>121.43</v>
      </c>
      <c r="H68" s="142">
        <v>190.53</v>
      </c>
      <c r="I68" s="142">
        <v>225.7</v>
      </c>
      <c r="J68" s="142">
        <v>190.25</v>
      </c>
      <c r="K68" s="142">
        <v>100.64</v>
      </c>
      <c r="L68" s="142">
        <v>140.26</v>
      </c>
      <c r="M68" s="142">
        <v>240.07</v>
      </c>
      <c r="N68" s="142">
        <v>312.27999999999997</v>
      </c>
      <c r="O68" s="142"/>
      <c r="P68" s="142">
        <v>55.5</v>
      </c>
      <c r="Q68" s="142">
        <v>45.34</v>
      </c>
      <c r="R68" s="142"/>
    </row>
    <row r="69" spans="1:18" s="73" customFormat="1" ht="24">
      <c r="A69" s="140" t="s">
        <v>1438</v>
      </c>
      <c r="B69" s="141" t="s">
        <v>2240</v>
      </c>
      <c r="C69" s="142">
        <v>1600</v>
      </c>
      <c r="D69" s="184">
        <v>1600</v>
      </c>
      <c r="E69" s="142">
        <v>145.96</v>
      </c>
      <c r="F69" s="133">
        <v>1454.04</v>
      </c>
      <c r="G69" s="143">
        <v>121</v>
      </c>
      <c r="H69" s="142">
        <v>170</v>
      </c>
      <c r="I69" s="142">
        <v>210</v>
      </c>
      <c r="J69" s="142">
        <v>180</v>
      </c>
      <c r="K69" s="142">
        <v>80</v>
      </c>
      <c r="L69" s="142">
        <v>120</v>
      </c>
      <c r="M69" s="142">
        <v>210</v>
      </c>
      <c r="N69" s="142">
        <v>288.04000000000002</v>
      </c>
      <c r="O69" s="142"/>
      <c r="P69" s="142">
        <v>45</v>
      </c>
      <c r="Q69" s="142">
        <v>30</v>
      </c>
      <c r="R69" s="142"/>
    </row>
    <row r="70" spans="1:18" s="73" customFormat="1" ht="24">
      <c r="A70" s="140" t="s">
        <v>1439</v>
      </c>
      <c r="B70" s="141" t="s">
        <v>1454</v>
      </c>
      <c r="C70" s="142">
        <v>200</v>
      </c>
      <c r="D70" s="184">
        <v>200</v>
      </c>
      <c r="E70" s="142">
        <v>160</v>
      </c>
      <c r="F70" s="133">
        <v>40</v>
      </c>
      <c r="G70" s="142">
        <v>0</v>
      </c>
      <c r="H70" s="142">
        <v>0</v>
      </c>
      <c r="I70" s="142">
        <v>0</v>
      </c>
      <c r="J70" s="142">
        <v>0</v>
      </c>
      <c r="K70" s="142">
        <v>40</v>
      </c>
      <c r="L70" s="142">
        <v>0</v>
      </c>
      <c r="M70" s="142">
        <v>0</v>
      </c>
      <c r="N70" s="142">
        <v>0</v>
      </c>
      <c r="O70" s="142">
        <v>0</v>
      </c>
      <c r="P70" s="142">
        <v>0</v>
      </c>
      <c r="Q70" s="142">
        <v>0</v>
      </c>
      <c r="R70" s="142">
        <v>0</v>
      </c>
    </row>
    <row r="71" spans="1:18" s="73" customFormat="1" ht="24">
      <c r="A71" s="140" t="s">
        <v>1446</v>
      </c>
      <c r="B71" s="141" t="s">
        <v>2241</v>
      </c>
      <c r="C71" s="142">
        <v>160</v>
      </c>
      <c r="D71" s="184">
        <v>160</v>
      </c>
      <c r="E71" s="142">
        <v>160</v>
      </c>
      <c r="F71" s="133">
        <v>0</v>
      </c>
      <c r="G71" s="143"/>
      <c r="H71" s="142"/>
      <c r="I71" s="142"/>
      <c r="J71" s="142"/>
      <c r="K71" s="142"/>
      <c r="L71" s="142"/>
      <c r="M71" s="142"/>
      <c r="N71" s="142"/>
      <c r="O71" s="142"/>
      <c r="P71" s="142"/>
      <c r="Q71" s="142"/>
      <c r="R71" s="142"/>
    </row>
    <row r="72" spans="1:18" s="73" customFormat="1" ht="24">
      <c r="A72" s="140" t="s">
        <v>1448</v>
      </c>
      <c r="B72" s="141" t="s">
        <v>2242</v>
      </c>
      <c r="C72" s="142">
        <v>40</v>
      </c>
      <c r="D72" s="184">
        <v>40</v>
      </c>
      <c r="E72" s="142"/>
      <c r="F72" s="133">
        <v>40</v>
      </c>
      <c r="G72" s="142"/>
      <c r="H72" s="142"/>
      <c r="I72" s="142"/>
      <c r="J72" s="142"/>
      <c r="K72" s="142">
        <v>40</v>
      </c>
      <c r="L72" s="142"/>
      <c r="M72" s="142"/>
      <c r="N72" s="142"/>
      <c r="O72" s="142"/>
      <c r="P72" s="142"/>
      <c r="Q72" s="142"/>
      <c r="R72" s="142"/>
    </row>
    <row r="73" spans="1:18" s="73" customFormat="1">
      <c r="A73" s="140" t="s">
        <v>2243</v>
      </c>
      <c r="B73" s="141" t="s">
        <v>2244</v>
      </c>
      <c r="C73" s="142" t="s">
        <v>3082</v>
      </c>
      <c r="D73" s="142" t="s">
        <v>3082</v>
      </c>
      <c r="E73" s="142" t="s">
        <v>3082</v>
      </c>
      <c r="F73" s="142" t="s">
        <v>3082</v>
      </c>
      <c r="G73" s="142" t="s">
        <v>3082</v>
      </c>
      <c r="H73" s="142" t="s">
        <v>3082</v>
      </c>
      <c r="I73" s="142" t="s">
        <v>3082</v>
      </c>
      <c r="J73" s="142" t="s">
        <v>3082</v>
      </c>
      <c r="K73" s="142" t="s">
        <v>3082</v>
      </c>
      <c r="L73" s="142" t="s">
        <v>3082</v>
      </c>
      <c r="M73" s="142" t="s">
        <v>3082</v>
      </c>
      <c r="N73" s="142" t="s">
        <v>3082</v>
      </c>
      <c r="O73" s="142" t="s">
        <v>3082</v>
      </c>
      <c r="P73" s="142" t="s">
        <v>3082</v>
      </c>
      <c r="Q73" s="142" t="s">
        <v>3082</v>
      </c>
      <c r="R73" s="142" t="s">
        <v>3082</v>
      </c>
    </row>
    <row r="74" spans="1:18" s="73" customFormat="1" ht="90.6" customHeight="1">
      <c r="A74" s="140" t="s">
        <v>2245</v>
      </c>
      <c r="B74" s="141" t="s">
        <v>2246</v>
      </c>
      <c r="C74" s="142" t="s">
        <v>3082</v>
      </c>
      <c r="D74" s="142" t="s">
        <v>3082</v>
      </c>
      <c r="E74" s="142" t="s">
        <v>3082</v>
      </c>
      <c r="F74" s="142" t="s">
        <v>3082</v>
      </c>
      <c r="G74" s="142" t="s">
        <v>3082</v>
      </c>
      <c r="H74" s="142" t="s">
        <v>3082</v>
      </c>
      <c r="I74" s="142" t="s">
        <v>3082</v>
      </c>
      <c r="J74" s="142" t="s">
        <v>3082</v>
      </c>
      <c r="K74" s="142" t="s">
        <v>3082</v>
      </c>
      <c r="L74" s="142" t="s">
        <v>3082</v>
      </c>
      <c r="M74" s="142" t="s">
        <v>3082</v>
      </c>
      <c r="N74" s="142" t="s">
        <v>3082</v>
      </c>
      <c r="O74" s="142" t="s">
        <v>3082</v>
      </c>
      <c r="P74" s="142" t="s">
        <v>3082</v>
      </c>
      <c r="Q74" s="142" t="s">
        <v>3082</v>
      </c>
      <c r="R74" s="142" t="s">
        <v>3082</v>
      </c>
    </row>
    <row r="75" spans="1:18" s="73" customFormat="1" ht="24">
      <c r="A75" s="140" t="s">
        <v>2247</v>
      </c>
      <c r="B75" s="141" t="s">
        <v>2248</v>
      </c>
      <c r="C75" s="142" t="s">
        <v>3082</v>
      </c>
      <c r="D75" s="142" t="s">
        <v>3082</v>
      </c>
      <c r="E75" s="142" t="s">
        <v>3082</v>
      </c>
      <c r="F75" s="142" t="s">
        <v>3082</v>
      </c>
      <c r="G75" s="142" t="s">
        <v>3082</v>
      </c>
      <c r="H75" s="142" t="s">
        <v>3082</v>
      </c>
      <c r="I75" s="142" t="s">
        <v>3082</v>
      </c>
      <c r="J75" s="142" t="s">
        <v>3082</v>
      </c>
      <c r="K75" s="142" t="s">
        <v>3082</v>
      </c>
      <c r="L75" s="142" t="s">
        <v>3082</v>
      </c>
      <c r="M75" s="142" t="s">
        <v>3082</v>
      </c>
      <c r="N75" s="142" t="s">
        <v>3082</v>
      </c>
      <c r="O75" s="142" t="s">
        <v>3082</v>
      </c>
      <c r="P75" s="142" t="s">
        <v>3082</v>
      </c>
      <c r="Q75" s="142" t="s">
        <v>3082</v>
      </c>
      <c r="R75" s="142" t="s">
        <v>3082</v>
      </c>
    </row>
    <row r="76" spans="1:18" s="73" customFormat="1" ht="36">
      <c r="A76" s="140" t="s">
        <v>1446</v>
      </c>
      <c r="B76" s="141" t="s">
        <v>2057</v>
      </c>
      <c r="C76" s="142" t="s">
        <v>3082</v>
      </c>
      <c r="D76" s="142" t="s">
        <v>3082</v>
      </c>
      <c r="E76" s="142" t="s">
        <v>3082</v>
      </c>
      <c r="F76" s="142" t="s">
        <v>3082</v>
      </c>
      <c r="G76" s="142" t="s">
        <v>3082</v>
      </c>
      <c r="H76" s="142" t="s">
        <v>3082</v>
      </c>
      <c r="I76" s="142" t="s">
        <v>3082</v>
      </c>
      <c r="J76" s="142" t="s">
        <v>3082</v>
      </c>
      <c r="K76" s="142" t="s">
        <v>3082</v>
      </c>
      <c r="L76" s="142" t="s">
        <v>3082</v>
      </c>
      <c r="M76" s="142" t="s">
        <v>3082</v>
      </c>
      <c r="N76" s="142" t="s">
        <v>3082</v>
      </c>
      <c r="O76" s="142" t="s">
        <v>3082</v>
      </c>
      <c r="P76" s="142" t="s">
        <v>3082</v>
      </c>
      <c r="Q76" s="142" t="s">
        <v>3082</v>
      </c>
      <c r="R76" s="142" t="s">
        <v>3082</v>
      </c>
    </row>
    <row r="77" spans="1:18" s="73" customFormat="1" ht="36">
      <c r="A77" s="140" t="s">
        <v>1448</v>
      </c>
      <c r="B77" s="141" t="s">
        <v>2058</v>
      </c>
      <c r="C77" s="142" t="s">
        <v>3082</v>
      </c>
      <c r="D77" s="142" t="s">
        <v>3082</v>
      </c>
      <c r="E77" s="142" t="s">
        <v>3082</v>
      </c>
      <c r="F77" s="142" t="s">
        <v>3082</v>
      </c>
      <c r="G77" s="142" t="s">
        <v>3082</v>
      </c>
      <c r="H77" s="142" t="s">
        <v>3082</v>
      </c>
      <c r="I77" s="142" t="s">
        <v>3082</v>
      </c>
      <c r="J77" s="142" t="s">
        <v>3082</v>
      </c>
      <c r="K77" s="142" t="s">
        <v>3082</v>
      </c>
      <c r="L77" s="142" t="s">
        <v>3082</v>
      </c>
      <c r="M77" s="142" t="s">
        <v>3082</v>
      </c>
      <c r="N77" s="142" t="s">
        <v>3082</v>
      </c>
      <c r="O77" s="142" t="s">
        <v>3082</v>
      </c>
      <c r="P77" s="142" t="s">
        <v>3082</v>
      </c>
      <c r="Q77" s="142" t="s">
        <v>3082</v>
      </c>
      <c r="R77" s="142" t="s">
        <v>3082</v>
      </c>
    </row>
    <row r="78" spans="1:18" s="73" customFormat="1" ht="36">
      <c r="A78" s="140" t="s">
        <v>1450</v>
      </c>
      <c r="B78" s="141" t="s">
        <v>2059</v>
      </c>
      <c r="C78" s="142" t="s">
        <v>3082</v>
      </c>
      <c r="D78" s="142" t="s">
        <v>3082</v>
      </c>
      <c r="E78" s="142" t="s">
        <v>3082</v>
      </c>
      <c r="F78" s="142" t="s">
        <v>3082</v>
      </c>
      <c r="G78" s="142" t="s">
        <v>3082</v>
      </c>
      <c r="H78" s="142" t="s">
        <v>3082</v>
      </c>
      <c r="I78" s="142" t="s">
        <v>3082</v>
      </c>
      <c r="J78" s="142" t="s">
        <v>3082</v>
      </c>
      <c r="K78" s="142" t="s">
        <v>3082</v>
      </c>
      <c r="L78" s="142" t="s">
        <v>3082</v>
      </c>
      <c r="M78" s="142" t="s">
        <v>3082</v>
      </c>
      <c r="N78" s="142" t="s">
        <v>3082</v>
      </c>
      <c r="O78" s="142" t="s">
        <v>3082</v>
      </c>
      <c r="P78" s="142" t="s">
        <v>3082</v>
      </c>
      <c r="Q78" s="142" t="s">
        <v>3082</v>
      </c>
      <c r="R78" s="142" t="s">
        <v>3082</v>
      </c>
    </row>
    <row r="79" spans="1:18" s="73" customFormat="1" ht="36">
      <c r="A79" s="140" t="s">
        <v>2060</v>
      </c>
      <c r="B79" s="141" t="s">
        <v>2061</v>
      </c>
      <c r="C79" s="142" t="s">
        <v>3082</v>
      </c>
      <c r="D79" s="142" t="s">
        <v>3082</v>
      </c>
      <c r="E79" s="142" t="s">
        <v>3082</v>
      </c>
      <c r="F79" s="142" t="s">
        <v>3082</v>
      </c>
      <c r="G79" s="142" t="s">
        <v>3082</v>
      </c>
      <c r="H79" s="142" t="s">
        <v>3082</v>
      </c>
      <c r="I79" s="142" t="s">
        <v>3082</v>
      </c>
      <c r="J79" s="142" t="s">
        <v>3082</v>
      </c>
      <c r="K79" s="142" t="s">
        <v>3082</v>
      </c>
      <c r="L79" s="142" t="s">
        <v>3082</v>
      </c>
      <c r="M79" s="142" t="s">
        <v>3082</v>
      </c>
      <c r="N79" s="142" t="s">
        <v>3082</v>
      </c>
      <c r="O79" s="142" t="s">
        <v>3082</v>
      </c>
      <c r="P79" s="142" t="s">
        <v>3082</v>
      </c>
      <c r="Q79" s="142" t="s">
        <v>3082</v>
      </c>
      <c r="R79" s="142" t="s">
        <v>3082</v>
      </c>
    </row>
    <row r="80" spans="1:18" s="73" customFormat="1">
      <c r="A80" s="140" t="s">
        <v>2249</v>
      </c>
      <c r="B80" s="141" t="s">
        <v>1459</v>
      </c>
      <c r="C80" s="142">
        <v>200</v>
      </c>
      <c r="D80" s="184">
        <v>200</v>
      </c>
      <c r="E80" s="142">
        <v>40</v>
      </c>
      <c r="F80" s="133">
        <v>160</v>
      </c>
      <c r="G80" s="143">
        <v>20</v>
      </c>
      <c r="H80" s="142">
        <v>20</v>
      </c>
      <c r="I80" s="142">
        <v>20</v>
      </c>
      <c r="J80" s="142">
        <v>20</v>
      </c>
      <c r="K80" s="142">
        <v>20</v>
      </c>
      <c r="L80" s="142">
        <v>20</v>
      </c>
      <c r="M80" s="142">
        <v>20</v>
      </c>
      <c r="N80" s="142">
        <v>20</v>
      </c>
      <c r="O80" s="142"/>
      <c r="P80" s="142"/>
      <c r="Q80" s="142"/>
      <c r="R80" s="142"/>
    </row>
    <row r="81" spans="1:18" s="73" customFormat="1" ht="24">
      <c r="A81" s="140" t="s">
        <v>2250</v>
      </c>
      <c r="B81" s="141" t="s">
        <v>1461</v>
      </c>
      <c r="C81" s="142">
        <v>72</v>
      </c>
      <c r="D81" s="184">
        <v>72</v>
      </c>
      <c r="E81" s="142">
        <v>59</v>
      </c>
      <c r="F81" s="133">
        <v>13</v>
      </c>
      <c r="G81" s="143">
        <v>0.6</v>
      </c>
      <c r="H81" s="142">
        <v>0.4</v>
      </c>
      <c r="I81" s="142">
        <v>0.8</v>
      </c>
      <c r="J81" s="142">
        <v>1.2</v>
      </c>
      <c r="K81" s="142">
        <v>6.4</v>
      </c>
      <c r="L81" s="142">
        <v>1.6</v>
      </c>
      <c r="M81" s="142">
        <v>1</v>
      </c>
      <c r="N81" s="142">
        <v>1</v>
      </c>
      <c r="O81" s="142">
        <v>0</v>
      </c>
      <c r="P81" s="142">
        <v>0</v>
      </c>
      <c r="Q81" s="142"/>
      <c r="R81" s="142"/>
    </row>
    <row r="82" spans="1:18" s="43" customFormat="1">
      <c r="A82" s="140" t="s">
        <v>2251</v>
      </c>
      <c r="B82" s="136" t="s">
        <v>2252</v>
      </c>
      <c r="C82" s="137"/>
      <c r="D82" s="184">
        <v>0</v>
      </c>
      <c r="E82" s="137">
        <v>-1770.69</v>
      </c>
      <c r="F82" s="133">
        <v>1770.69</v>
      </c>
      <c r="G82" s="139"/>
      <c r="H82" s="137"/>
      <c r="I82" s="137"/>
      <c r="J82" s="137"/>
      <c r="K82" s="137">
        <v>1770.69</v>
      </c>
      <c r="L82" s="137"/>
      <c r="M82" s="137"/>
      <c r="N82" s="137"/>
      <c r="O82" s="137"/>
      <c r="P82" s="137"/>
      <c r="Q82" s="137"/>
      <c r="R82" s="137"/>
    </row>
    <row r="83" spans="1:18" s="73" customFormat="1">
      <c r="A83" s="140" t="s">
        <v>1455</v>
      </c>
      <c r="B83" s="141" t="s">
        <v>2253</v>
      </c>
      <c r="C83" s="142"/>
      <c r="D83" s="184">
        <v>0</v>
      </c>
      <c r="E83" s="142">
        <v>-1084.32</v>
      </c>
      <c r="F83" s="133">
        <v>1084.32</v>
      </c>
      <c r="G83" s="143">
        <v>481.55</v>
      </c>
      <c r="H83" s="142">
        <v>75.03</v>
      </c>
      <c r="I83" s="142">
        <v>224.34</v>
      </c>
      <c r="J83" s="142">
        <v>248.87</v>
      </c>
      <c r="K83" s="142"/>
      <c r="L83" s="142"/>
      <c r="M83" s="142"/>
      <c r="N83" s="142"/>
      <c r="O83" s="142"/>
      <c r="P83" s="142">
        <v>54.53</v>
      </c>
      <c r="Q83" s="142"/>
      <c r="R83" s="142"/>
    </row>
    <row r="84" spans="1:18" s="73" customFormat="1" ht="24">
      <c r="A84" s="140" t="s">
        <v>1456</v>
      </c>
      <c r="B84" s="141" t="s">
        <v>2254</v>
      </c>
      <c r="C84" s="142">
        <v>110</v>
      </c>
      <c r="D84" s="184">
        <v>110</v>
      </c>
      <c r="E84" s="142">
        <v>61.6</v>
      </c>
      <c r="F84" s="133">
        <v>48.4</v>
      </c>
      <c r="G84" s="143">
        <v>6.6</v>
      </c>
      <c r="H84" s="142">
        <v>26.4</v>
      </c>
      <c r="I84" s="142"/>
      <c r="J84" s="142"/>
      <c r="K84" s="142"/>
      <c r="L84" s="142">
        <v>4.4000000000000004</v>
      </c>
      <c r="M84" s="142">
        <v>11</v>
      </c>
      <c r="N84" s="142"/>
      <c r="O84" s="142"/>
      <c r="P84" s="142"/>
      <c r="Q84" s="142"/>
      <c r="R84" s="142"/>
    </row>
    <row r="85" spans="1:18" s="73" customFormat="1">
      <c r="A85" s="140" t="s">
        <v>1457</v>
      </c>
      <c r="B85" s="141" t="s">
        <v>2255</v>
      </c>
      <c r="C85" s="137">
        <v>14</v>
      </c>
      <c r="D85" s="184">
        <v>14</v>
      </c>
      <c r="E85" s="142">
        <v>3.2</v>
      </c>
      <c r="F85" s="133">
        <v>10.8</v>
      </c>
      <c r="G85" s="143">
        <v>2</v>
      </c>
      <c r="H85" s="142">
        <v>0.92</v>
      </c>
      <c r="I85" s="142">
        <v>3.76</v>
      </c>
      <c r="J85" s="142"/>
      <c r="K85" s="142">
        <v>0.96</v>
      </c>
      <c r="L85" s="142">
        <v>0.88</v>
      </c>
      <c r="M85" s="142"/>
      <c r="N85" s="142"/>
      <c r="O85" s="142">
        <v>0.72</v>
      </c>
      <c r="P85" s="142">
        <v>0.6</v>
      </c>
      <c r="Q85" s="142">
        <v>0.96</v>
      </c>
      <c r="R85" s="142"/>
    </row>
    <row r="86" spans="1:18" s="73" customFormat="1">
      <c r="A86" s="140" t="s">
        <v>1458</v>
      </c>
      <c r="B86" s="141" t="s">
        <v>2256</v>
      </c>
      <c r="C86" s="137">
        <v>59</v>
      </c>
      <c r="D86" s="184">
        <v>59</v>
      </c>
      <c r="E86" s="142">
        <v>59</v>
      </c>
      <c r="F86" s="133">
        <v>0</v>
      </c>
      <c r="G86" s="143"/>
      <c r="H86" s="142"/>
      <c r="I86" s="142"/>
      <c r="J86" s="142"/>
      <c r="K86" s="142"/>
      <c r="L86" s="142"/>
      <c r="M86" s="142"/>
      <c r="N86" s="142"/>
      <c r="O86" s="142"/>
      <c r="P86" s="142"/>
      <c r="Q86" s="142"/>
      <c r="R86" s="142"/>
    </row>
    <row r="87" spans="1:18" s="73" customFormat="1">
      <c r="A87" s="140" t="s">
        <v>1460</v>
      </c>
      <c r="B87" s="141" t="s">
        <v>1534</v>
      </c>
      <c r="C87" s="137">
        <v>64</v>
      </c>
      <c r="D87" s="184">
        <v>64</v>
      </c>
      <c r="E87" s="142">
        <v>48</v>
      </c>
      <c r="F87" s="133">
        <v>16</v>
      </c>
      <c r="G87" s="143"/>
      <c r="H87" s="142"/>
      <c r="I87" s="142"/>
      <c r="J87" s="142">
        <v>16</v>
      </c>
      <c r="K87" s="142"/>
      <c r="L87" s="142"/>
      <c r="M87" s="142"/>
      <c r="N87" s="142"/>
      <c r="O87" s="142"/>
      <c r="P87" s="142"/>
      <c r="Q87" s="142"/>
      <c r="R87" s="142"/>
    </row>
    <row r="88" spans="1:18" s="73" customFormat="1">
      <c r="A88" s="140" t="s">
        <v>1462</v>
      </c>
      <c r="B88" s="141" t="s">
        <v>1536</v>
      </c>
      <c r="C88" s="137">
        <v>3</v>
      </c>
      <c r="D88" s="184">
        <v>3</v>
      </c>
      <c r="E88" s="142">
        <v>0</v>
      </c>
      <c r="F88" s="133">
        <v>3</v>
      </c>
      <c r="G88" s="143"/>
      <c r="H88" s="142"/>
      <c r="I88" s="142"/>
      <c r="J88" s="142"/>
      <c r="K88" s="142">
        <v>3</v>
      </c>
      <c r="L88" s="142"/>
      <c r="M88" s="142"/>
      <c r="N88" s="142"/>
      <c r="O88" s="142"/>
      <c r="P88" s="142"/>
      <c r="Q88" s="142"/>
      <c r="R88" s="142"/>
    </row>
    <row r="89" spans="1:18" s="73" customFormat="1" ht="30.6" customHeight="1">
      <c r="A89" s="140" t="s">
        <v>1946</v>
      </c>
      <c r="B89" s="141" t="s">
        <v>2257</v>
      </c>
      <c r="C89" s="137">
        <v>7849</v>
      </c>
      <c r="D89" s="184">
        <v>7849</v>
      </c>
      <c r="E89" s="142">
        <v>7849</v>
      </c>
      <c r="F89" s="133">
        <v>0</v>
      </c>
      <c r="G89" s="143"/>
      <c r="H89" s="142"/>
      <c r="I89" s="142"/>
      <c r="J89" s="142"/>
      <c r="K89" s="142"/>
      <c r="L89" s="142"/>
      <c r="M89" s="142"/>
      <c r="N89" s="142"/>
      <c r="O89" s="142"/>
      <c r="P89" s="142"/>
      <c r="Q89" s="142"/>
      <c r="R89" s="142"/>
    </row>
    <row r="90" spans="1:18" s="43" customFormat="1" ht="36">
      <c r="A90" s="140" t="s">
        <v>1947</v>
      </c>
      <c r="B90" s="136" t="s">
        <v>2258</v>
      </c>
      <c r="C90" s="137">
        <v>1844</v>
      </c>
      <c r="D90" s="184">
        <v>1844</v>
      </c>
      <c r="E90" s="137"/>
      <c r="F90" s="133">
        <v>1844</v>
      </c>
      <c r="G90" s="139">
        <v>348.6</v>
      </c>
      <c r="H90" s="137">
        <v>0</v>
      </c>
      <c r="I90" s="137">
        <v>459.73</v>
      </c>
      <c r="J90" s="137">
        <v>174.33</v>
      </c>
      <c r="K90" s="137">
        <v>416.59</v>
      </c>
      <c r="L90" s="137">
        <v>100.24</v>
      </c>
      <c r="M90" s="137">
        <v>157.72999999999999</v>
      </c>
      <c r="N90" s="137">
        <v>186.78</v>
      </c>
      <c r="O90" s="137"/>
      <c r="P90" s="137"/>
      <c r="Q90" s="137"/>
      <c r="R90" s="137"/>
    </row>
    <row r="91" spans="1:18" s="73" customFormat="1" ht="24">
      <c r="A91" s="140" t="s">
        <v>2062</v>
      </c>
      <c r="B91" s="141" t="s">
        <v>2259</v>
      </c>
      <c r="C91" s="142"/>
      <c r="D91" s="184">
        <v>0</v>
      </c>
      <c r="E91" s="142">
        <v>-230.57</v>
      </c>
      <c r="F91" s="133">
        <v>230.57</v>
      </c>
      <c r="G91" s="139">
        <v>43.66</v>
      </c>
      <c r="H91" s="137"/>
      <c r="I91" s="137">
        <v>57.46</v>
      </c>
      <c r="J91" s="137">
        <v>21.79</v>
      </c>
      <c r="K91" s="137">
        <v>52.07</v>
      </c>
      <c r="L91" s="137">
        <v>12.53</v>
      </c>
      <c r="M91" s="137">
        <v>19.71</v>
      </c>
      <c r="N91" s="137">
        <v>23.35</v>
      </c>
      <c r="O91" s="137"/>
      <c r="P91" s="137"/>
      <c r="Q91" s="142"/>
      <c r="R91" s="142"/>
    </row>
    <row r="92" spans="1:18" s="43" customFormat="1" ht="24">
      <c r="A92" s="140" t="s">
        <v>2063</v>
      </c>
      <c r="B92" s="136" t="s">
        <v>2260</v>
      </c>
      <c r="C92" s="137"/>
      <c r="D92" s="184">
        <v>0</v>
      </c>
      <c r="E92" s="137">
        <v>-2500</v>
      </c>
      <c r="F92" s="133">
        <v>2500</v>
      </c>
      <c r="G92" s="139"/>
      <c r="H92" s="137"/>
      <c r="I92" s="137"/>
      <c r="J92" s="137"/>
      <c r="K92" s="137"/>
      <c r="L92" s="137"/>
      <c r="M92" s="137"/>
      <c r="N92" s="137"/>
      <c r="O92" s="137"/>
      <c r="P92" s="137"/>
      <c r="Q92" s="137">
        <v>2500</v>
      </c>
      <c r="R92" s="137"/>
    </row>
    <row r="93" spans="1:18" s="43" customFormat="1">
      <c r="A93" s="140" t="s">
        <v>2064</v>
      </c>
      <c r="B93" s="136" t="s">
        <v>2261</v>
      </c>
      <c r="C93" s="137">
        <v>717</v>
      </c>
      <c r="D93" s="184">
        <v>717</v>
      </c>
      <c r="E93" s="137">
        <v>289</v>
      </c>
      <c r="F93" s="133">
        <v>428</v>
      </c>
      <c r="G93" s="139"/>
      <c r="H93" s="137"/>
      <c r="I93" s="137"/>
      <c r="J93" s="137">
        <v>428</v>
      </c>
      <c r="K93" s="137"/>
      <c r="L93" s="137"/>
      <c r="M93" s="137"/>
      <c r="N93" s="137"/>
      <c r="O93" s="137"/>
      <c r="P93" s="137"/>
      <c r="Q93" s="137"/>
      <c r="R93" s="137"/>
    </row>
    <row r="94" spans="1:18" s="43" customFormat="1" ht="24">
      <c r="A94" s="140" t="s">
        <v>2065</v>
      </c>
      <c r="B94" s="136" t="s">
        <v>2262</v>
      </c>
      <c r="C94" s="137"/>
      <c r="D94" s="184">
        <v>0</v>
      </c>
      <c r="E94" s="137">
        <v>5.92</v>
      </c>
      <c r="F94" s="133">
        <v>-5.92</v>
      </c>
      <c r="G94" s="139"/>
      <c r="H94" s="137">
        <v>-0.74</v>
      </c>
      <c r="I94" s="137"/>
      <c r="J94" s="137"/>
      <c r="K94" s="137">
        <v>-5.18</v>
      </c>
      <c r="L94" s="137"/>
      <c r="M94" s="137"/>
      <c r="N94" s="137"/>
      <c r="O94" s="137"/>
      <c r="P94" s="137"/>
      <c r="Q94" s="137"/>
      <c r="R94" s="137"/>
    </row>
    <row r="95" spans="1:18" s="43" customFormat="1">
      <c r="A95" s="140" t="s">
        <v>2066</v>
      </c>
      <c r="B95" s="136" t="s">
        <v>2263</v>
      </c>
      <c r="C95" s="137">
        <v>9500</v>
      </c>
      <c r="D95" s="184">
        <v>9500</v>
      </c>
      <c r="E95" s="137">
        <v>9500</v>
      </c>
      <c r="F95" s="133">
        <v>0</v>
      </c>
      <c r="G95" s="139"/>
      <c r="H95" s="137"/>
      <c r="I95" s="137"/>
      <c r="J95" s="137"/>
      <c r="K95" s="137"/>
      <c r="L95" s="137"/>
      <c r="M95" s="137"/>
      <c r="N95" s="137"/>
      <c r="O95" s="137"/>
      <c r="P95" s="137"/>
      <c r="Q95" s="137"/>
      <c r="R95" s="137"/>
    </row>
    <row r="96" spans="1:18" s="43" customFormat="1" ht="24">
      <c r="A96" s="140" t="s">
        <v>2067</v>
      </c>
      <c r="B96" s="136" t="s">
        <v>2264</v>
      </c>
      <c r="C96" s="137"/>
      <c r="D96" s="184">
        <v>0</v>
      </c>
      <c r="E96" s="137">
        <v>-690.35</v>
      </c>
      <c r="F96" s="133">
        <v>690.35</v>
      </c>
      <c r="G96" s="139">
        <v>3.3</v>
      </c>
      <c r="H96" s="137">
        <v>355.75</v>
      </c>
      <c r="I96" s="137">
        <v>29.8</v>
      </c>
      <c r="J96" s="137">
        <v>-26.79</v>
      </c>
      <c r="K96" s="137">
        <v>-12.27</v>
      </c>
      <c r="L96" s="137">
        <v>8.3000000000000007</v>
      </c>
      <c r="M96" s="137">
        <v>139</v>
      </c>
      <c r="N96" s="137">
        <v>163.26</v>
      </c>
      <c r="O96" s="137"/>
      <c r="P96" s="137">
        <v>30</v>
      </c>
      <c r="Q96" s="137"/>
      <c r="R96" s="137"/>
    </row>
    <row r="97" spans="1:18" s="43" customFormat="1" ht="24">
      <c r="A97" s="140" t="s">
        <v>2068</v>
      </c>
      <c r="B97" s="136" t="s">
        <v>2265</v>
      </c>
      <c r="C97" s="137"/>
      <c r="D97" s="184">
        <v>0</v>
      </c>
      <c r="E97" s="137"/>
      <c r="F97" s="133">
        <v>0</v>
      </c>
      <c r="G97" s="139"/>
      <c r="H97" s="137"/>
      <c r="I97" s="137"/>
      <c r="J97" s="137">
        <v>20000</v>
      </c>
      <c r="K97" s="137"/>
      <c r="L97" s="137"/>
      <c r="M97" s="137"/>
      <c r="N97" s="137"/>
      <c r="O97" s="137">
        <v>-20000</v>
      </c>
      <c r="P97" s="137"/>
      <c r="Q97" s="137"/>
      <c r="R97" s="137"/>
    </row>
    <row r="98" spans="1:18" s="43" customFormat="1" ht="36">
      <c r="A98" s="140" t="s">
        <v>2069</v>
      </c>
      <c r="B98" s="136" t="s">
        <v>2266</v>
      </c>
      <c r="C98" s="137"/>
      <c r="D98" s="184">
        <v>0</v>
      </c>
      <c r="E98" s="137"/>
      <c r="F98" s="133">
        <v>0</v>
      </c>
      <c r="G98" s="139"/>
      <c r="H98" s="137">
        <v>2465.56</v>
      </c>
      <c r="I98" s="137"/>
      <c r="J98" s="137"/>
      <c r="K98" s="137"/>
      <c r="L98" s="137"/>
      <c r="M98" s="137"/>
      <c r="N98" s="137"/>
      <c r="O98" s="137">
        <v>-2465.56</v>
      </c>
      <c r="P98" s="137"/>
      <c r="Q98" s="137"/>
      <c r="R98" s="137"/>
    </row>
    <row r="99" spans="1:18" s="43" customFormat="1" ht="48">
      <c r="A99" s="140" t="s">
        <v>2070</v>
      </c>
      <c r="B99" s="136" t="s">
        <v>2267</v>
      </c>
      <c r="C99" s="137"/>
      <c r="D99" s="184">
        <v>0</v>
      </c>
      <c r="E99" s="137"/>
      <c r="F99" s="133">
        <v>0</v>
      </c>
      <c r="G99" s="139"/>
      <c r="H99" s="137"/>
      <c r="I99" s="137">
        <v>1046.22</v>
      </c>
      <c r="J99" s="137"/>
      <c r="K99" s="137"/>
      <c r="L99" s="137"/>
      <c r="M99" s="137"/>
      <c r="N99" s="137"/>
      <c r="O99" s="137">
        <v>-1046.22</v>
      </c>
      <c r="P99" s="137"/>
      <c r="Q99" s="137"/>
      <c r="R99" s="137"/>
    </row>
    <row r="100" spans="1:18" s="43" customFormat="1" ht="24">
      <c r="A100" s="140" t="s">
        <v>2071</v>
      </c>
      <c r="B100" s="136" t="s">
        <v>2268</v>
      </c>
      <c r="C100" s="137"/>
      <c r="D100" s="184">
        <v>0</v>
      </c>
      <c r="E100" s="137"/>
      <c r="F100" s="133">
        <v>0</v>
      </c>
      <c r="G100" s="139"/>
      <c r="H100" s="137"/>
      <c r="I100" s="137"/>
      <c r="J100" s="137"/>
      <c r="K100" s="137"/>
      <c r="L100" s="137"/>
      <c r="M100" s="137"/>
      <c r="N100" s="137"/>
      <c r="O100" s="137">
        <v>-243.24</v>
      </c>
      <c r="P100" s="137">
        <v>243.24</v>
      </c>
      <c r="Q100" s="137"/>
      <c r="R100" s="137"/>
    </row>
    <row r="101" spans="1:18" s="43" customFormat="1">
      <c r="A101" s="140" t="s">
        <v>2269</v>
      </c>
      <c r="B101" s="136" t="s">
        <v>2270</v>
      </c>
      <c r="C101" s="137">
        <v>325</v>
      </c>
      <c r="D101" s="184">
        <v>325</v>
      </c>
      <c r="E101" s="137"/>
      <c r="F101" s="133">
        <v>325</v>
      </c>
      <c r="G101" s="139">
        <v>40</v>
      </c>
      <c r="H101" s="137">
        <v>40</v>
      </c>
      <c r="I101" s="137">
        <v>30</v>
      </c>
      <c r="J101" s="137">
        <v>30</v>
      </c>
      <c r="K101" s="137">
        <v>60</v>
      </c>
      <c r="L101" s="137">
        <v>30</v>
      </c>
      <c r="M101" s="137">
        <v>40</v>
      </c>
      <c r="N101" s="137">
        <v>50</v>
      </c>
      <c r="O101" s="137"/>
      <c r="P101" s="137">
        <v>5</v>
      </c>
      <c r="Q101" s="137"/>
      <c r="R101" s="137"/>
    </row>
    <row r="102" spans="1:18" s="43" customFormat="1">
      <c r="A102" s="140" t="s">
        <v>2271</v>
      </c>
      <c r="B102" s="136" t="s">
        <v>2272</v>
      </c>
      <c r="C102" s="137">
        <v>50</v>
      </c>
      <c r="D102" s="184">
        <v>50</v>
      </c>
      <c r="E102" s="137">
        <v>50</v>
      </c>
      <c r="F102" s="133">
        <v>0</v>
      </c>
      <c r="G102" s="139"/>
      <c r="H102" s="137"/>
      <c r="I102" s="137"/>
      <c r="J102" s="137"/>
      <c r="K102" s="137"/>
      <c r="L102" s="137"/>
      <c r="M102" s="137"/>
      <c r="N102" s="137"/>
      <c r="O102" s="137"/>
      <c r="P102" s="137"/>
      <c r="Q102" s="137"/>
      <c r="R102" s="137"/>
    </row>
    <row r="103" spans="1:18" s="43" customFormat="1" ht="36">
      <c r="A103" s="140" t="s">
        <v>2273</v>
      </c>
      <c r="B103" s="136" t="s">
        <v>2274</v>
      </c>
      <c r="C103" s="137"/>
      <c r="D103" s="184">
        <v>0</v>
      </c>
      <c r="E103" s="137">
        <v>-0.5</v>
      </c>
      <c r="F103" s="133">
        <v>0.5</v>
      </c>
      <c r="G103" s="139"/>
      <c r="H103" s="137"/>
      <c r="I103" s="137"/>
      <c r="J103" s="137"/>
      <c r="K103" s="137">
        <v>0.5</v>
      </c>
      <c r="L103" s="137"/>
      <c r="M103" s="137"/>
      <c r="N103" s="137"/>
      <c r="O103" s="137"/>
      <c r="P103" s="137"/>
      <c r="Q103" s="137"/>
      <c r="R103" s="137"/>
    </row>
    <row r="104" spans="1:18" s="73" customFormat="1">
      <c r="A104" s="140" t="s">
        <v>2275</v>
      </c>
      <c r="B104" s="141" t="s">
        <v>1537</v>
      </c>
      <c r="C104" s="142">
        <v>30</v>
      </c>
      <c r="D104" s="184">
        <v>30</v>
      </c>
      <c r="E104" s="142">
        <v>30</v>
      </c>
      <c r="F104" s="133">
        <v>0</v>
      </c>
      <c r="G104" s="142"/>
      <c r="H104" s="142"/>
      <c r="I104" s="142"/>
      <c r="J104" s="142"/>
      <c r="K104" s="142"/>
      <c r="L104" s="142"/>
      <c r="M104" s="142"/>
      <c r="N104" s="142"/>
      <c r="O104" s="142"/>
      <c r="P104" s="142"/>
      <c r="Q104" s="142"/>
      <c r="R104" s="142"/>
    </row>
    <row r="105" spans="1:18" s="43" customFormat="1">
      <c r="A105" s="140" t="s">
        <v>2276</v>
      </c>
      <c r="B105" s="136" t="s">
        <v>2277</v>
      </c>
      <c r="C105" s="133">
        <v>370421</v>
      </c>
      <c r="D105" s="184">
        <v>370421</v>
      </c>
      <c r="E105" s="137">
        <v>90303.679999999993</v>
      </c>
      <c r="F105" s="133">
        <v>280117.32</v>
      </c>
      <c r="G105" s="139">
        <v>24981.949999999997</v>
      </c>
      <c r="H105" s="139">
        <v>14644.58</v>
      </c>
      <c r="I105" s="139">
        <v>16468.63</v>
      </c>
      <c r="J105" s="139">
        <v>29746.71</v>
      </c>
      <c r="K105" s="139">
        <v>125250.64000000001</v>
      </c>
      <c r="L105" s="139">
        <v>14911.82</v>
      </c>
      <c r="M105" s="139">
        <v>23474.55</v>
      </c>
      <c r="N105" s="139">
        <v>23137.949999999997</v>
      </c>
      <c r="O105" s="139">
        <v>0</v>
      </c>
      <c r="P105" s="139">
        <v>7500.489999999998</v>
      </c>
      <c r="Q105" s="139">
        <v>0</v>
      </c>
      <c r="R105" s="139">
        <v>0</v>
      </c>
    </row>
    <row r="106" spans="1:18" s="43" customFormat="1">
      <c r="A106" s="140" t="s">
        <v>2278</v>
      </c>
      <c r="B106" s="136" t="s">
        <v>2279</v>
      </c>
      <c r="C106" s="137">
        <v>263148</v>
      </c>
      <c r="D106" s="184">
        <v>263148</v>
      </c>
      <c r="E106" s="137">
        <v>63296.020000000004</v>
      </c>
      <c r="F106" s="133">
        <v>199851.97999999998</v>
      </c>
      <c r="G106" s="139">
        <v>17623.8</v>
      </c>
      <c r="H106" s="137">
        <v>10439.11</v>
      </c>
      <c r="I106" s="137">
        <v>11775</v>
      </c>
      <c r="J106" s="137">
        <v>21357.3</v>
      </c>
      <c r="K106" s="137">
        <v>89492.6</v>
      </c>
      <c r="L106" s="137">
        <v>10602.19</v>
      </c>
      <c r="M106" s="137">
        <v>16739.8</v>
      </c>
      <c r="N106" s="137">
        <v>16516.099999999999</v>
      </c>
      <c r="O106" s="137"/>
      <c r="P106" s="137">
        <v>5306.08</v>
      </c>
      <c r="Q106" s="137"/>
      <c r="R106" s="137"/>
    </row>
    <row r="107" spans="1:18" s="43" customFormat="1" ht="24">
      <c r="A107" s="140" t="s">
        <v>2280</v>
      </c>
      <c r="B107" s="136" t="s">
        <v>2281</v>
      </c>
      <c r="C107" s="137">
        <v>1680.03</v>
      </c>
      <c r="D107" s="184">
        <v>1680.03</v>
      </c>
      <c r="E107" s="137">
        <v>1007.28</v>
      </c>
      <c r="F107" s="133">
        <v>672.75</v>
      </c>
      <c r="G107" s="139"/>
      <c r="H107" s="137"/>
      <c r="I107" s="137"/>
      <c r="J107" s="137"/>
      <c r="K107" s="137">
        <v>672.75</v>
      </c>
      <c r="L107" s="137"/>
      <c r="M107" s="137"/>
      <c r="N107" s="137"/>
      <c r="O107" s="137"/>
      <c r="P107" s="137"/>
      <c r="Q107" s="137"/>
      <c r="R107" s="137"/>
    </row>
    <row r="108" spans="1:18" s="43" customFormat="1" ht="24">
      <c r="A108" s="140" t="s">
        <v>2282</v>
      </c>
      <c r="B108" s="136" t="s">
        <v>2283</v>
      </c>
      <c r="C108" s="137">
        <v>2803.5199999999995</v>
      </c>
      <c r="D108" s="184">
        <v>2803.5199999999995</v>
      </c>
      <c r="E108" s="137">
        <v>682.3</v>
      </c>
      <c r="F108" s="133">
        <v>2121.2199999999998</v>
      </c>
      <c r="G108" s="139">
        <v>258.48</v>
      </c>
      <c r="H108" s="137">
        <v>116.44</v>
      </c>
      <c r="I108" s="137">
        <v>117.75</v>
      </c>
      <c r="J108" s="137">
        <v>215.17</v>
      </c>
      <c r="K108" s="137">
        <v>893.8</v>
      </c>
      <c r="L108" s="137">
        <v>107.47</v>
      </c>
      <c r="M108" s="137">
        <v>178.88</v>
      </c>
      <c r="N108" s="137">
        <v>178.7</v>
      </c>
      <c r="O108" s="137"/>
      <c r="P108" s="137">
        <v>54.53</v>
      </c>
      <c r="Q108" s="137"/>
      <c r="R108" s="137"/>
    </row>
    <row r="109" spans="1:18" s="43" customFormat="1">
      <c r="A109" s="140" t="s">
        <v>2284</v>
      </c>
      <c r="B109" s="136" t="s">
        <v>2285</v>
      </c>
      <c r="C109" s="137">
        <v>63914.49</v>
      </c>
      <c r="D109" s="184">
        <v>63914.49</v>
      </c>
      <c r="E109" s="137">
        <v>15364.01</v>
      </c>
      <c r="F109" s="133">
        <v>48550.479999999996</v>
      </c>
      <c r="G109" s="139">
        <v>4282.6000000000004</v>
      </c>
      <c r="H109" s="137">
        <v>2536.6999999999998</v>
      </c>
      <c r="I109" s="137">
        <v>2861.33</v>
      </c>
      <c r="J109" s="137">
        <v>5189.82</v>
      </c>
      <c r="K109" s="137">
        <v>21733.11</v>
      </c>
      <c r="L109" s="137">
        <v>2576.34</v>
      </c>
      <c r="M109" s="137">
        <v>4067.79</v>
      </c>
      <c r="N109" s="137">
        <v>4013.44</v>
      </c>
      <c r="O109" s="137"/>
      <c r="P109" s="137">
        <v>1289.3499999999999</v>
      </c>
      <c r="Q109" s="137"/>
      <c r="R109" s="137"/>
    </row>
    <row r="110" spans="1:18" s="43" customFormat="1">
      <c r="A110" s="140" t="s">
        <v>2286</v>
      </c>
      <c r="B110" s="136" t="s">
        <v>2287</v>
      </c>
      <c r="C110" s="137">
        <v>10632.31</v>
      </c>
      <c r="D110" s="184">
        <v>10632.31</v>
      </c>
      <c r="E110" s="137">
        <v>2556.1199999999994</v>
      </c>
      <c r="F110" s="133">
        <v>8076.19</v>
      </c>
      <c r="G110" s="139">
        <v>712.34</v>
      </c>
      <c r="H110" s="137">
        <v>421.97</v>
      </c>
      <c r="I110" s="137">
        <v>475.98</v>
      </c>
      <c r="J110" s="137">
        <v>863.4</v>
      </c>
      <c r="K110" s="137">
        <v>3614.94</v>
      </c>
      <c r="L110" s="137">
        <v>428.62</v>
      </c>
      <c r="M110" s="137">
        <v>676.75</v>
      </c>
      <c r="N110" s="137">
        <v>667.66</v>
      </c>
      <c r="O110" s="137"/>
      <c r="P110" s="137">
        <v>214.53</v>
      </c>
      <c r="Q110" s="137"/>
      <c r="R110" s="137"/>
    </row>
    <row r="111" spans="1:18" s="43" customFormat="1">
      <c r="A111" s="140" t="s">
        <v>2288</v>
      </c>
      <c r="B111" s="136" t="s">
        <v>2289</v>
      </c>
      <c r="C111" s="137">
        <v>19150.740000000005</v>
      </c>
      <c r="D111" s="184">
        <v>19150.740000000005</v>
      </c>
      <c r="E111" s="137">
        <v>5177</v>
      </c>
      <c r="F111" s="133">
        <v>13973.740000000003</v>
      </c>
      <c r="G111" s="139">
        <v>1134.29</v>
      </c>
      <c r="H111" s="137">
        <v>702.28</v>
      </c>
      <c r="I111" s="137">
        <v>774.77</v>
      </c>
      <c r="J111" s="137">
        <v>1449.04</v>
      </c>
      <c r="K111" s="137">
        <v>6563.16</v>
      </c>
      <c r="L111" s="137">
        <v>744.36</v>
      </c>
      <c r="M111" s="137">
        <v>1100.8599999999999</v>
      </c>
      <c r="N111" s="137">
        <v>1080.95</v>
      </c>
      <c r="O111" s="137"/>
      <c r="P111" s="137">
        <v>424.03</v>
      </c>
      <c r="Q111" s="137"/>
      <c r="R111" s="137"/>
    </row>
    <row r="112" spans="1:18" s="43" customFormat="1" ht="24">
      <c r="A112" s="140" t="s">
        <v>2290</v>
      </c>
      <c r="B112" s="136" t="s">
        <v>2291</v>
      </c>
      <c r="C112" s="137">
        <v>29.759999999999998</v>
      </c>
      <c r="D112" s="184">
        <v>29.759999999999998</v>
      </c>
      <c r="E112" s="137">
        <v>22.08</v>
      </c>
      <c r="F112" s="133">
        <v>7.68</v>
      </c>
      <c r="G112" s="139"/>
      <c r="H112" s="137"/>
      <c r="I112" s="137"/>
      <c r="J112" s="137">
        <v>1.92</v>
      </c>
      <c r="K112" s="137"/>
      <c r="L112" s="137">
        <v>4.8</v>
      </c>
      <c r="M112" s="137"/>
      <c r="N112" s="137">
        <v>0.96</v>
      </c>
      <c r="O112" s="137"/>
      <c r="P112" s="137"/>
      <c r="Q112" s="137"/>
      <c r="R112" s="137"/>
    </row>
    <row r="113" spans="1:18" s="43" customFormat="1">
      <c r="A113" s="140" t="s">
        <v>2292</v>
      </c>
      <c r="B113" s="136" t="s">
        <v>2293</v>
      </c>
      <c r="C113" s="137">
        <v>1577.5100000000002</v>
      </c>
      <c r="D113" s="184">
        <v>1577.5100000000002</v>
      </c>
      <c r="E113" s="137">
        <v>770.58</v>
      </c>
      <c r="F113" s="133">
        <v>806.93000000000018</v>
      </c>
      <c r="G113" s="139">
        <v>87.02</v>
      </c>
      <c r="H113" s="137">
        <v>44.16</v>
      </c>
      <c r="I113" s="137">
        <v>50.830000000000005</v>
      </c>
      <c r="J113" s="137">
        <v>86.31</v>
      </c>
      <c r="K113" s="137">
        <v>302.98</v>
      </c>
      <c r="L113" s="137">
        <v>63.09</v>
      </c>
      <c r="M113" s="137">
        <v>76.709999999999994</v>
      </c>
      <c r="N113" s="137">
        <v>75.099999999999994</v>
      </c>
      <c r="O113" s="137"/>
      <c r="P113" s="137">
        <v>20.73</v>
      </c>
      <c r="Q113" s="137"/>
      <c r="R113" s="137"/>
    </row>
    <row r="114" spans="1:18" s="43" customFormat="1" ht="24">
      <c r="A114" s="140" t="s">
        <v>2294</v>
      </c>
      <c r="B114" s="136" t="s">
        <v>2295</v>
      </c>
      <c r="C114" s="137">
        <v>5878.92</v>
      </c>
      <c r="D114" s="184">
        <v>5878.92</v>
      </c>
      <c r="E114" s="137">
        <v>1428.29</v>
      </c>
      <c r="F114" s="133">
        <v>4450.63</v>
      </c>
      <c r="G114" s="139">
        <v>382</v>
      </c>
      <c r="H114" s="137">
        <v>230.94</v>
      </c>
      <c r="I114" s="137">
        <v>280.36</v>
      </c>
      <c r="J114" s="137">
        <v>468.6</v>
      </c>
      <c r="K114" s="137">
        <v>1977.3000000000002</v>
      </c>
      <c r="L114" s="137">
        <v>246.06</v>
      </c>
      <c r="M114" s="137">
        <v>378.26000000000005</v>
      </c>
      <c r="N114" s="137">
        <v>366.75</v>
      </c>
      <c r="O114" s="137"/>
      <c r="P114" s="137">
        <v>120.36</v>
      </c>
      <c r="Q114" s="137"/>
      <c r="R114" s="137"/>
    </row>
    <row r="115" spans="1:18" s="43" customFormat="1">
      <c r="A115" s="140" t="s">
        <v>2296</v>
      </c>
      <c r="B115" s="136" t="s">
        <v>2297</v>
      </c>
      <c r="C115" s="137">
        <v>1605.7200000000003</v>
      </c>
      <c r="D115" s="184">
        <v>1605.7200000000003</v>
      </c>
      <c r="E115" s="137">
        <v>0</v>
      </c>
      <c r="F115" s="133">
        <v>1605.7200000000003</v>
      </c>
      <c r="G115" s="139">
        <v>501.42</v>
      </c>
      <c r="H115" s="137">
        <v>152.98000000000002</v>
      </c>
      <c r="I115" s="137">
        <v>132.61000000000001</v>
      </c>
      <c r="J115" s="137">
        <v>115.15</v>
      </c>
      <c r="K115" s="137">
        <v>0</v>
      </c>
      <c r="L115" s="137">
        <v>138.89000000000001</v>
      </c>
      <c r="M115" s="137">
        <v>255.5</v>
      </c>
      <c r="N115" s="137">
        <v>238.29</v>
      </c>
      <c r="O115" s="137"/>
      <c r="P115" s="137">
        <v>70.88</v>
      </c>
      <c r="Q115" s="137"/>
      <c r="R115" s="137"/>
    </row>
    <row r="116" spans="1:18" s="43" customFormat="1">
      <c r="A116" s="140" t="s">
        <v>2298</v>
      </c>
      <c r="B116" s="136" t="s">
        <v>2299</v>
      </c>
      <c r="C116" s="137">
        <v>15</v>
      </c>
      <c r="D116" s="184">
        <v>15</v>
      </c>
      <c r="E116" s="137">
        <v>0.06</v>
      </c>
      <c r="F116" s="133">
        <v>14.94</v>
      </c>
      <c r="G116" s="139">
        <v>1.66</v>
      </c>
      <c r="H116" s="137">
        <v>1.66</v>
      </c>
      <c r="I116" s="137">
        <v>1.66</v>
      </c>
      <c r="J116" s="137">
        <v>1.66</v>
      </c>
      <c r="K116" s="137">
        <v>1.66</v>
      </c>
      <c r="L116" s="137">
        <v>1.66</v>
      </c>
      <c r="M116" s="137">
        <v>1.66</v>
      </c>
      <c r="N116" s="137">
        <v>1.66</v>
      </c>
      <c r="O116" s="137"/>
      <c r="P116" s="137">
        <v>1.66</v>
      </c>
      <c r="Q116" s="137"/>
      <c r="R116" s="137"/>
    </row>
    <row r="117" spans="1:18" s="43" customFormat="1" ht="24">
      <c r="A117" s="140" t="s">
        <v>2300</v>
      </c>
      <c r="B117" s="136" t="s">
        <v>2301</v>
      </c>
      <c r="C117" s="137">
        <v>14</v>
      </c>
      <c r="D117" s="184">
        <v>13.999999999999998</v>
      </c>
      <c r="E117" s="137"/>
      <c r="F117" s="133">
        <v>13.999999999999998</v>
      </c>
      <c r="G117" s="139">
        <v>1.9</v>
      </c>
      <c r="H117" s="137">
        <v>0.7</v>
      </c>
      <c r="I117" s="137">
        <v>1.6</v>
      </c>
      <c r="J117" s="137">
        <v>2.1</v>
      </c>
      <c r="K117" s="137">
        <v>1.5</v>
      </c>
      <c r="L117" s="137">
        <v>1.2</v>
      </c>
      <c r="M117" s="137">
        <v>2.2999999999999998</v>
      </c>
      <c r="N117" s="137">
        <v>1.9</v>
      </c>
      <c r="O117" s="137"/>
      <c r="P117" s="137">
        <v>0.8</v>
      </c>
      <c r="Q117" s="137"/>
      <c r="R117" s="137"/>
    </row>
    <row r="118" spans="1:18" s="43" customFormat="1">
      <c r="A118" s="140" t="s">
        <v>2302</v>
      </c>
      <c r="B118" s="136" t="s">
        <v>2303</v>
      </c>
      <c r="C118" s="137">
        <v>59</v>
      </c>
      <c r="D118" s="184">
        <v>59</v>
      </c>
      <c r="E118" s="137">
        <v>49</v>
      </c>
      <c r="F118" s="133">
        <v>10</v>
      </c>
      <c r="G118" s="139"/>
      <c r="H118" s="137"/>
      <c r="I118" s="137"/>
      <c r="J118" s="137"/>
      <c r="K118" s="137">
        <v>10</v>
      </c>
      <c r="L118" s="137"/>
      <c r="M118" s="137"/>
      <c r="N118" s="137"/>
      <c r="O118" s="137"/>
      <c r="P118" s="137"/>
      <c r="Q118" s="137"/>
      <c r="R118" s="137"/>
    </row>
    <row r="119" spans="1:18" s="43" customFormat="1">
      <c r="A119" s="140" t="s">
        <v>2304</v>
      </c>
      <c r="B119" s="136" t="s">
        <v>2305</v>
      </c>
      <c r="C119" s="137">
        <v>80</v>
      </c>
      <c r="D119" s="184">
        <v>79.999999999999986</v>
      </c>
      <c r="E119" s="137"/>
      <c r="F119" s="133">
        <v>79.999999999999986</v>
      </c>
      <c r="G119" s="139">
        <v>6.1</v>
      </c>
      <c r="H119" s="137">
        <v>3</v>
      </c>
      <c r="I119" s="137">
        <v>7.8</v>
      </c>
      <c r="J119" s="137">
        <v>11.4</v>
      </c>
      <c r="K119" s="137">
        <v>23.6</v>
      </c>
      <c r="L119" s="137">
        <v>7.3</v>
      </c>
      <c r="M119" s="137">
        <v>12.1</v>
      </c>
      <c r="N119" s="137">
        <v>3</v>
      </c>
      <c r="O119" s="137">
        <v>0</v>
      </c>
      <c r="P119" s="137">
        <v>4</v>
      </c>
      <c r="Q119" s="137">
        <v>1.1000000000000001</v>
      </c>
      <c r="R119" s="137">
        <v>0.6</v>
      </c>
    </row>
    <row r="120" spans="1:18" s="43" customFormat="1" ht="24">
      <c r="A120" s="140" t="s">
        <v>2306</v>
      </c>
      <c r="B120" s="136" t="s">
        <v>2307</v>
      </c>
      <c r="C120" s="137">
        <v>60</v>
      </c>
      <c r="D120" s="184">
        <v>59.999999999999993</v>
      </c>
      <c r="E120" s="137"/>
      <c r="F120" s="133">
        <v>59.999999999999993</v>
      </c>
      <c r="G120" s="139"/>
      <c r="H120" s="137">
        <v>11.43</v>
      </c>
      <c r="I120" s="137"/>
      <c r="J120" s="137"/>
      <c r="K120" s="137">
        <v>34.379999999999995</v>
      </c>
      <c r="L120" s="137"/>
      <c r="M120" s="137"/>
      <c r="N120" s="137">
        <v>14.19</v>
      </c>
      <c r="O120" s="137"/>
      <c r="P120" s="137"/>
      <c r="Q120" s="137"/>
      <c r="R120" s="137"/>
    </row>
    <row r="121" spans="1:18" s="43" customFormat="1">
      <c r="A121" s="140" t="s">
        <v>2308</v>
      </c>
      <c r="B121" s="136" t="s">
        <v>2094</v>
      </c>
      <c r="C121" s="137">
        <v>2194</v>
      </c>
      <c r="D121" s="184">
        <v>2194</v>
      </c>
      <c r="E121" s="137"/>
      <c r="F121" s="133">
        <v>2194</v>
      </c>
      <c r="G121" s="139">
        <v>291.75</v>
      </c>
      <c r="H121" s="137">
        <v>308.64</v>
      </c>
      <c r="I121" s="137">
        <v>194.05</v>
      </c>
      <c r="J121" s="137">
        <v>194.38</v>
      </c>
      <c r="K121" s="137">
        <v>109.54</v>
      </c>
      <c r="L121" s="137">
        <v>207.23</v>
      </c>
      <c r="M121" s="137">
        <v>380.65</v>
      </c>
      <c r="N121" s="137">
        <v>448.6</v>
      </c>
      <c r="O121" s="137"/>
      <c r="P121" s="137">
        <v>49.02</v>
      </c>
      <c r="Q121" s="137">
        <v>10.14</v>
      </c>
      <c r="R121" s="137"/>
    </row>
    <row r="122" spans="1:18" s="43" customFormat="1">
      <c r="A122" s="140" t="s">
        <v>2309</v>
      </c>
      <c r="B122" s="136" t="s">
        <v>1527</v>
      </c>
      <c r="C122" s="137">
        <v>1962</v>
      </c>
      <c r="D122" s="184">
        <v>1962</v>
      </c>
      <c r="E122" s="137"/>
      <c r="F122" s="133">
        <v>1962</v>
      </c>
      <c r="G122" s="139">
        <v>244.92</v>
      </c>
      <c r="H122" s="137">
        <v>216.85</v>
      </c>
      <c r="I122" s="137">
        <v>274.62</v>
      </c>
      <c r="J122" s="137">
        <v>318.62</v>
      </c>
      <c r="K122" s="137">
        <v>154.91</v>
      </c>
      <c r="L122" s="137">
        <v>155.27000000000001</v>
      </c>
      <c r="M122" s="137">
        <v>223.28</v>
      </c>
      <c r="N122" s="137">
        <v>316.25</v>
      </c>
      <c r="O122" s="137">
        <v>7.48</v>
      </c>
      <c r="P122" s="137">
        <v>41.58</v>
      </c>
      <c r="Q122" s="137">
        <v>8.2200000000000006</v>
      </c>
      <c r="R122" s="137"/>
    </row>
    <row r="123" spans="1:18" s="43" customFormat="1" ht="24">
      <c r="A123" s="140" t="s">
        <v>2310</v>
      </c>
      <c r="B123" s="136" t="s">
        <v>2311</v>
      </c>
      <c r="C123" s="137">
        <v>889</v>
      </c>
      <c r="D123" s="184">
        <v>889</v>
      </c>
      <c r="E123" s="137"/>
      <c r="F123" s="133">
        <v>889</v>
      </c>
      <c r="G123" s="139"/>
      <c r="H123" s="137"/>
      <c r="I123" s="137"/>
      <c r="J123" s="137"/>
      <c r="K123" s="137">
        <v>889</v>
      </c>
      <c r="L123" s="137"/>
      <c r="M123" s="137"/>
      <c r="N123" s="137"/>
      <c r="O123" s="137"/>
      <c r="P123" s="137"/>
      <c r="Q123" s="137"/>
      <c r="R123" s="137"/>
    </row>
    <row r="124" spans="1:18" s="73" customFormat="1">
      <c r="A124" s="140" t="s">
        <v>2312</v>
      </c>
      <c r="B124" s="141" t="s">
        <v>1463</v>
      </c>
      <c r="C124" s="137">
        <v>14</v>
      </c>
      <c r="D124" s="184">
        <v>14</v>
      </c>
      <c r="E124" s="142">
        <v>14</v>
      </c>
      <c r="F124" s="133">
        <v>0</v>
      </c>
      <c r="G124" s="143"/>
      <c r="H124" s="142"/>
      <c r="I124" s="142"/>
      <c r="J124" s="142"/>
      <c r="K124" s="142"/>
      <c r="L124" s="142"/>
      <c r="M124" s="142"/>
      <c r="N124" s="142"/>
      <c r="O124" s="142"/>
      <c r="P124" s="142"/>
      <c r="Q124" s="142"/>
      <c r="R124" s="142"/>
    </row>
    <row r="125" spans="1:18" s="42" customFormat="1">
      <c r="A125" s="157" t="s">
        <v>2313</v>
      </c>
      <c r="B125" s="128" t="s">
        <v>2314</v>
      </c>
      <c r="C125" s="184">
        <v>800</v>
      </c>
      <c r="D125" s="184">
        <v>800</v>
      </c>
      <c r="E125" s="133">
        <v>0</v>
      </c>
      <c r="F125" s="133">
        <v>800</v>
      </c>
      <c r="G125" s="133">
        <v>0</v>
      </c>
      <c r="H125" s="133">
        <v>0</v>
      </c>
      <c r="I125" s="133">
        <v>0</v>
      </c>
      <c r="J125" s="133">
        <v>0</v>
      </c>
      <c r="K125" s="133">
        <v>0</v>
      </c>
      <c r="L125" s="133">
        <v>0</v>
      </c>
      <c r="M125" s="133">
        <v>0</v>
      </c>
      <c r="N125" s="133">
        <v>800</v>
      </c>
      <c r="O125" s="133">
        <v>0</v>
      </c>
      <c r="P125" s="133">
        <v>0</v>
      </c>
      <c r="Q125" s="133">
        <v>0</v>
      </c>
      <c r="R125" s="133">
        <v>0</v>
      </c>
    </row>
    <row r="126" spans="1:18" s="73" customFormat="1" ht="24">
      <c r="A126" s="140" t="s">
        <v>2186</v>
      </c>
      <c r="B126" s="141" t="s">
        <v>2314</v>
      </c>
      <c r="C126" s="142">
        <v>800</v>
      </c>
      <c r="D126" s="184">
        <v>800</v>
      </c>
      <c r="E126" s="142"/>
      <c r="F126" s="133">
        <v>800</v>
      </c>
      <c r="G126" s="143"/>
      <c r="H126" s="142"/>
      <c r="I126" s="142"/>
      <c r="J126" s="142"/>
      <c r="K126" s="142"/>
      <c r="L126" s="142"/>
      <c r="M126" s="142"/>
      <c r="N126" s="142">
        <v>800</v>
      </c>
      <c r="O126" s="142"/>
      <c r="P126" s="142"/>
      <c r="Q126" s="142"/>
      <c r="R126" s="142"/>
    </row>
    <row r="127" spans="1:18" s="42" customFormat="1">
      <c r="A127" s="157" t="s">
        <v>2315</v>
      </c>
      <c r="B127" s="128" t="s">
        <v>2316</v>
      </c>
      <c r="C127" s="184">
        <v>36292</v>
      </c>
      <c r="D127" s="184">
        <v>36292</v>
      </c>
      <c r="E127" s="133">
        <v>6588</v>
      </c>
      <c r="F127" s="133">
        <v>29704</v>
      </c>
      <c r="G127" s="133">
        <v>7403</v>
      </c>
      <c r="H127" s="133">
        <v>2762</v>
      </c>
      <c r="I127" s="133">
        <v>3830</v>
      </c>
      <c r="J127" s="133">
        <v>3128</v>
      </c>
      <c r="K127" s="133">
        <v>4246</v>
      </c>
      <c r="L127" s="133">
        <v>4199</v>
      </c>
      <c r="M127" s="133">
        <v>1548</v>
      </c>
      <c r="N127" s="133">
        <v>2588</v>
      </c>
      <c r="O127" s="133">
        <v>0</v>
      </c>
      <c r="P127" s="133">
        <v>0</v>
      </c>
      <c r="Q127" s="133">
        <v>0</v>
      </c>
      <c r="R127" s="133">
        <v>0</v>
      </c>
    </row>
    <row r="128" spans="1:18" s="42" customFormat="1" ht="24">
      <c r="A128" s="140" t="s">
        <v>2186</v>
      </c>
      <c r="B128" s="141" t="s">
        <v>2316</v>
      </c>
      <c r="C128" s="142">
        <v>36292</v>
      </c>
      <c r="D128" s="184">
        <v>36292</v>
      </c>
      <c r="E128" s="142">
        <v>6588</v>
      </c>
      <c r="F128" s="133">
        <v>29704</v>
      </c>
      <c r="G128" s="142">
        <v>7403</v>
      </c>
      <c r="H128" s="142">
        <v>2762</v>
      </c>
      <c r="I128" s="142">
        <v>3830</v>
      </c>
      <c r="J128" s="142">
        <v>3128</v>
      </c>
      <c r="K128" s="142">
        <v>4246</v>
      </c>
      <c r="L128" s="142">
        <v>4199</v>
      </c>
      <c r="M128" s="142">
        <v>1548</v>
      </c>
      <c r="N128" s="142">
        <v>2588</v>
      </c>
      <c r="O128" s="142">
        <v>0</v>
      </c>
      <c r="P128" s="142">
        <v>0</v>
      </c>
      <c r="Q128" s="142">
        <v>0</v>
      </c>
      <c r="R128" s="142">
        <v>0</v>
      </c>
    </row>
    <row r="129" spans="1:18" s="42" customFormat="1">
      <c r="A129" s="157" t="s">
        <v>2317</v>
      </c>
      <c r="B129" s="128" t="s">
        <v>2318</v>
      </c>
      <c r="C129" s="184">
        <v>222341</v>
      </c>
      <c r="D129" s="184">
        <v>222341</v>
      </c>
      <c r="E129" s="133">
        <v>123940.41</v>
      </c>
      <c r="F129" s="133">
        <v>98400.590000000011</v>
      </c>
      <c r="G129" s="133">
        <v>10962.16</v>
      </c>
      <c r="H129" s="133">
        <v>10609.480000000001</v>
      </c>
      <c r="I129" s="133">
        <v>8544.65</v>
      </c>
      <c r="J129" s="133">
        <v>8905.6099999999988</v>
      </c>
      <c r="K129" s="133">
        <v>20715.280000000002</v>
      </c>
      <c r="L129" s="133">
        <v>7870.1299999999992</v>
      </c>
      <c r="M129" s="133">
        <v>10856.09</v>
      </c>
      <c r="N129" s="133">
        <v>16949.91</v>
      </c>
      <c r="O129" s="133">
        <v>802.56999999999994</v>
      </c>
      <c r="P129" s="133">
        <v>2006.4</v>
      </c>
      <c r="Q129" s="133">
        <v>178.31000000000003</v>
      </c>
      <c r="R129" s="133">
        <v>0</v>
      </c>
    </row>
    <row r="130" spans="1:18" s="43" customFormat="1">
      <c r="A130" s="134" t="s">
        <v>2319</v>
      </c>
      <c r="B130" s="136" t="s">
        <v>2320</v>
      </c>
      <c r="C130" s="137">
        <v>197851</v>
      </c>
      <c r="D130" s="184">
        <v>197851</v>
      </c>
      <c r="E130" s="137">
        <v>103612.58</v>
      </c>
      <c r="F130" s="133">
        <v>94238.420000000013</v>
      </c>
      <c r="G130" s="137">
        <v>10521.52</v>
      </c>
      <c r="H130" s="137">
        <v>10153.61</v>
      </c>
      <c r="I130" s="137">
        <v>8355.0499999999993</v>
      </c>
      <c r="J130" s="137">
        <v>8587.98</v>
      </c>
      <c r="K130" s="137">
        <v>19370.72</v>
      </c>
      <c r="L130" s="137">
        <v>7658.9299999999994</v>
      </c>
      <c r="M130" s="137">
        <v>10404.31</v>
      </c>
      <c r="N130" s="137">
        <v>16311.7</v>
      </c>
      <c r="O130" s="137">
        <v>793.27</v>
      </c>
      <c r="P130" s="137">
        <v>1922.77</v>
      </c>
      <c r="Q130" s="137">
        <v>158.56000000000003</v>
      </c>
      <c r="R130" s="137">
        <v>0</v>
      </c>
    </row>
    <row r="131" spans="1:18" s="73" customFormat="1" ht="24">
      <c r="A131" s="140" t="s">
        <v>2321</v>
      </c>
      <c r="B131" s="141" t="s">
        <v>2322</v>
      </c>
      <c r="C131" s="142">
        <v>1280</v>
      </c>
      <c r="D131" s="184">
        <v>1280</v>
      </c>
      <c r="E131" s="142">
        <v>678.3</v>
      </c>
      <c r="F131" s="133">
        <v>601.70000000000005</v>
      </c>
      <c r="G131" s="143">
        <v>69.699999999999989</v>
      </c>
      <c r="H131" s="142">
        <v>56.2</v>
      </c>
      <c r="I131" s="142">
        <v>70.400000000000006</v>
      </c>
      <c r="J131" s="142">
        <v>65</v>
      </c>
      <c r="K131" s="142">
        <v>82.5</v>
      </c>
      <c r="L131" s="142">
        <v>60.099999999999994</v>
      </c>
      <c r="M131" s="142">
        <v>56.8</v>
      </c>
      <c r="N131" s="142">
        <v>141</v>
      </c>
      <c r="O131" s="142"/>
      <c r="P131" s="142"/>
      <c r="Q131" s="142"/>
      <c r="R131" s="142"/>
    </row>
    <row r="132" spans="1:18" s="73" customFormat="1" ht="24">
      <c r="A132" s="140" t="s">
        <v>1464</v>
      </c>
      <c r="B132" s="141" t="s">
        <v>2323</v>
      </c>
      <c r="C132" s="142">
        <v>1251</v>
      </c>
      <c r="D132" s="184">
        <v>1251</v>
      </c>
      <c r="E132" s="142">
        <v>665</v>
      </c>
      <c r="F132" s="133">
        <v>586</v>
      </c>
      <c r="G132" s="143">
        <v>68</v>
      </c>
      <c r="H132" s="142">
        <v>54</v>
      </c>
      <c r="I132" s="142">
        <v>69</v>
      </c>
      <c r="J132" s="142">
        <v>64</v>
      </c>
      <c r="K132" s="142">
        <v>80</v>
      </c>
      <c r="L132" s="142">
        <v>58</v>
      </c>
      <c r="M132" s="142">
        <v>56</v>
      </c>
      <c r="N132" s="142">
        <v>137</v>
      </c>
      <c r="O132" s="142"/>
      <c r="P132" s="142"/>
      <c r="Q132" s="142"/>
      <c r="R132" s="142"/>
    </row>
    <row r="133" spans="1:18" s="73" customFormat="1" ht="24">
      <c r="A133" s="140" t="s">
        <v>1465</v>
      </c>
      <c r="B133" s="141" t="s">
        <v>2324</v>
      </c>
      <c r="C133" s="142">
        <v>2380</v>
      </c>
      <c r="D133" s="184">
        <v>2380</v>
      </c>
      <c r="E133" s="142">
        <v>988.6</v>
      </c>
      <c r="F133" s="133">
        <v>1391.4</v>
      </c>
      <c r="G133" s="143">
        <v>149.4</v>
      </c>
      <c r="H133" s="142">
        <v>134.19999999999999</v>
      </c>
      <c r="I133" s="142">
        <v>150.19999999999999</v>
      </c>
      <c r="J133" s="142">
        <v>183</v>
      </c>
      <c r="K133" s="142">
        <v>226.4</v>
      </c>
      <c r="L133" s="142">
        <v>123.1</v>
      </c>
      <c r="M133" s="142">
        <v>138</v>
      </c>
      <c r="N133" s="142">
        <v>287.10000000000002</v>
      </c>
      <c r="O133" s="142"/>
      <c r="P133" s="142"/>
      <c r="Q133" s="142"/>
      <c r="R133" s="142"/>
    </row>
    <row r="134" spans="1:18" s="73" customFormat="1" ht="24">
      <c r="A134" s="140" t="s">
        <v>1466</v>
      </c>
      <c r="B134" s="141" t="s">
        <v>2325</v>
      </c>
      <c r="C134" s="142">
        <v>247</v>
      </c>
      <c r="D134" s="184">
        <v>247</v>
      </c>
      <c r="E134" s="142">
        <v>247</v>
      </c>
      <c r="F134" s="133">
        <v>0</v>
      </c>
      <c r="G134" s="143"/>
      <c r="H134" s="142"/>
      <c r="I134" s="142"/>
      <c r="J134" s="142"/>
      <c r="K134" s="142"/>
      <c r="L134" s="142"/>
      <c r="M134" s="142"/>
      <c r="N134" s="142"/>
      <c r="O134" s="142"/>
      <c r="P134" s="142"/>
      <c r="Q134" s="142"/>
      <c r="R134" s="142"/>
    </row>
    <row r="135" spans="1:18" s="73" customFormat="1" ht="24">
      <c r="A135" s="140" t="s">
        <v>1467</v>
      </c>
      <c r="B135" s="141" t="s">
        <v>2326</v>
      </c>
      <c r="C135" s="142">
        <v>274</v>
      </c>
      <c r="D135" s="184">
        <v>274</v>
      </c>
      <c r="E135" s="142">
        <v>274</v>
      </c>
      <c r="F135" s="133">
        <v>0</v>
      </c>
      <c r="G135" s="143"/>
      <c r="H135" s="142"/>
      <c r="I135" s="142"/>
      <c r="J135" s="142"/>
      <c r="K135" s="142"/>
      <c r="L135" s="142"/>
      <c r="M135" s="142"/>
      <c r="N135" s="142"/>
      <c r="O135" s="142"/>
      <c r="P135" s="142"/>
      <c r="Q135" s="142"/>
      <c r="R135" s="142"/>
    </row>
    <row r="136" spans="1:18" s="73" customFormat="1" ht="24">
      <c r="A136" s="140" t="s">
        <v>1468</v>
      </c>
      <c r="B136" s="141" t="s">
        <v>2327</v>
      </c>
      <c r="C136" s="142">
        <v>982</v>
      </c>
      <c r="D136" s="184">
        <v>982</v>
      </c>
      <c r="E136" s="142">
        <v>517.6</v>
      </c>
      <c r="F136" s="133">
        <v>464.4</v>
      </c>
      <c r="G136" s="143">
        <v>52.5</v>
      </c>
      <c r="H136" s="142">
        <v>47.2</v>
      </c>
      <c r="I136" s="142">
        <v>49.6</v>
      </c>
      <c r="J136" s="142">
        <v>61.4</v>
      </c>
      <c r="K136" s="142">
        <v>76.400000000000006</v>
      </c>
      <c r="L136" s="142">
        <v>41.4</v>
      </c>
      <c r="M136" s="142">
        <v>46.5</v>
      </c>
      <c r="N136" s="142">
        <v>89.4</v>
      </c>
      <c r="O136" s="142"/>
      <c r="P136" s="142"/>
      <c r="Q136" s="142"/>
      <c r="R136" s="142"/>
    </row>
    <row r="137" spans="1:18" s="73" customFormat="1" ht="24">
      <c r="A137" s="140" t="s">
        <v>1469</v>
      </c>
      <c r="B137" s="141" t="s">
        <v>2328</v>
      </c>
      <c r="C137" s="142">
        <v>9638</v>
      </c>
      <c r="D137" s="184">
        <v>9638</v>
      </c>
      <c r="E137" s="142">
        <v>5050</v>
      </c>
      <c r="F137" s="133">
        <v>4588</v>
      </c>
      <c r="G137" s="143">
        <v>526.79999999999995</v>
      </c>
      <c r="H137" s="142">
        <v>412.8</v>
      </c>
      <c r="I137" s="142">
        <v>460.8</v>
      </c>
      <c r="J137" s="142">
        <v>620.4</v>
      </c>
      <c r="K137" s="142">
        <v>822</v>
      </c>
      <c r="L137" s="142">
        <v>432</v>
      </c>
      <c r="M137" s="142">
        <v>486</v>
      </c>
      <c r="N137" s="142">
        <v>789.6</v>
      </c>
      <c r="O137" s="142">
        <v>33.6</v>
      </c>
      <c r="P137" s="142">
        <v>4</v>
      </c>
      <c r="Q137" s="142"/>
      <c r="R137" s="142"/>
    </row>
    <row r="138" spans="1:18" s="73" customFormat="1" ht="24">
      <c r="A138" s="140" t="s">
        <v>1470</v>
      </c>
      <c r="B138" s="141" t="s">
        <v>2329</v>
      </c>
      <c r="C138" s="142">
        <v>0</v>
      </c>
      <c r="D138" s="184">
        <v>0</v>
      </c>
      <c r="E138" s="142">
        <v>0</v>
      </c>
      <c r="F138" s="133">
        <v>0</v>
      </c>
      <c r="G138" s="143"/>
      <c r="H138" s="142"/>
      <c r="I138" s="142"/>
      <c r="J138" s="142"/>
      <c r="K138" s="142"/>
      <c r="L138" s="142"/>
      <c r="M138" s="142"/>
      <c r="N138" s="142"/>
      <c r="O138" s="142"/>
      <c r="P138" s="142"/>
      <c r="Q138" s="142"/>
      <c r="R138" s="142"/>
    </row>
    <row r="139" spans="1:18" s="73" customFormat="1" ht="24">
      <c r="A139" s="140" t="s">
        <v>1471</v>
      </c>
      <c r="B139" s="141" t="s">
        <v>2330</v>
      </c>
      <c r="C139" s="142">
        <v>2632</v>
      </c>
      <c r="D139" s="184">
        <v>2632</v>
      </c>
      <c r="E139" s="142">
        <v>1260.0999999999999</v>
      </c>
      <c r="F139" s="133">
        <v>1371.8999999999999</v>
      </c>
      <c r="G139" s="143">
        <v>165.8</v>
      </c>
      <c r="H139" s="142">
        <v>131</v>
      </c>
      <c r="I139" s="142">
        <v>141.6</v>
      </c>
      <c r="J139" s="142">
        <v>165.7</v>
      </c>
      <c r="K139" s="142">
        <v>204.8</v>
      </c>
      <c r="L139" s="142">
        <v>124.2</v>
      </c>
      <c r="M139" s="142">
        <v>133.5</v>
      </c>
      <c r="N139" s="142">
        <v>305.3</v>
      </c>
      <c r="O139" s="142"/>
      <c r="P139" s="142"/>
      <c r="Q139" s="142"/>
      <c r="R139" s="142"/>
    </row>
    <row r="140" spans="1:18" s="73" customFormat="1" ht="24">
      <c r="A140" s="140" t="s">
        <v>1472</v>
      </c>
      <c r="B140" s="141" t="s">
        <v>2331</v>
      </c>
      <c r="C140" s="142">
        <v>1472</v>
      </c>
      <c r="D140" s="184">
        <v>1472</v>
      </c>
      <c r="E140" s="142">
        <v>775.6</v>
      </c>
      <c r="F140" s="133">
        <v>696.4</v>
      </c>
      <c r="G140" s="143">
        <v>78.7</v>
      </c>
      <c r="H140" s="142">
        <v>70.900000000000006</v>
      </c>
      <c r="I140" s="142">
        <v>74.400000000000006</v>
      </c>
      <c r="J140" s="142">
        <v>92</v>
      </c>
      <c r="K140" s="142">
        <v>114.7</v>
      </c>
      <c r="L140" s="142">
        <v>62</v>
      </c>
      <c r="M140" s="142">
        <v>69.7</v>
      </c>
      <c r="N140" s="142">
        <v>134</v>
      </c>
      <c r="O140" s="142"/>
      <c r="P140" s="142"/>
      <c r="Q140" s="142"/>
      <c r="R140" s="142"/>
    </row>
    <row r="141" spans="1:18" s="73" customFormat="1" ht="24">
      <c r="A141" s="140" t="s">
        <v>1473</v>
      </c>
      <c r="B141" s="141" t="s">
        <v>2332</v>
      </c>
      <c r="C141" s="142">
        <v>-308</v>
      </c>
      <c r="D141" s="184">
        <v>-308</v>
      </c>
      <c r="E141" s="142">
        <v>-308</v>
      </c>
      <c r="F141" s="133">
        <v>0</v>
      </c>
      <c r="G141" s="143"/>
      <c r="H141" s="142"/>
      <c r="I141" s="142"/>
      <c r="J141" s="142"/>
      <c r="K141" s="142"/>
      <c r="L141" s="142"/>
      <c r="M141" s="142"/>
      <c r="N141" s="142"/>
      <c r="O141" s="142"/>
      <c r="P141" s="142"/>
      <c r="Q141" s="142"/>
      <c r="R141" s="142"/>
    </row>
    <row r="142" spans="1:18" s="73" customFormat="1" ht="24">
      <c r="A142" s="140" t="s">
        <v>1474</v>
      </c>
      <c r="B142" s="141" t="s">
        <v>2333</v>
      </c>
      <c r="C142" s="142">
        <v>1558</v>
      </c>
      <c r="D142" s="184">
        <v>1558</v>
      </c>
      <c r="E142" s="142">
        <v>820.4</v>
      </c>
      <c r="F142" s="133">
        <v>737.6</v>
      </c>
      <c r="G142" s="143">
        <v>87.9</v>
      </c>
      <c r="H142" s="142">
        <v>66.900000000000006</v>
      </c>
      <c r="I142" s="142">
        <v>77.599999999999994</v>
      </c>
      <c r="J142" s="142">
        <v>97.4</v>
      </c>
      <c r="K142" s="142">
        <v>117.4</v>
      </c>
      <c r="L142" s="142">
        <v>72.5</v>
      </c>
      <c r="M142" s="142">
        <v>77.8</v>
      </c>
      <c r="N142" s="142">
        <v>140.1</v>
      </c>
      <c r="O142" s="142"/>
      <c r="P142" s="142"/>
      <c r="Q142" s="142"/>
      <c r="R142" s="142"/>
    </row>
    <row r="143" spans="1:18" s="73" customFormat="1" ht="24">
      <c r="A143" s="140" t="s">
        <v>1475</v>
      </c>
      <c r="B143" s="141" t="s">
        <v>2334</v>
      </c>
      <c r="C143" s="142">
        <v>1430</v>
      </c>
      <c r="D143" s="184">
        <v>1430</v>
      </c>
      <c r="E143" s="142">
        <v>768.9</v>
      </c>
      <c r="F143" s="133">
        <v>661.1</v>
      </c>
      <c r="G143" s="143">
        <v>75.400000000000006</v>
      </c>
      <c r="H143" s="142">
        <v>64.2</v>
      </c>
      <c r="I143" s="142">
        <v>71.599999999999994</v>
      </c>
      <c r="J143" s="142">
        <v>90.6</v>
      </c>
      <c r="K143" s="142">
        <v>115</v>
      </c>
      <c r="L143" s="142">
        <v>65.099999999999994</v>
      </c>
      <c r="M143" s="142">
        <v>76.7</v>
      </c>
      <c r="N143" s="142">
        <v>102.5</v>
      </c>
      <c r="O143" s="142"/>
      <c r="P143" s="142"/>
      <c r="Q143" s="142"/>
      <c r="R143" s="142"/>
    </row>
    <row r="144" spans="1:18" s="73" customFormat="1" ht="24">
      <c r="A144" s="140" t="s">
        <v>1476</v>
      </c>
      <c r="B144" s="141" t="s">
        <v>2335</v>
      </c>
      <c r="C144" s="142" t="s">
        <v>3082</v>
      </c>
      <c r="D144" s="142" t="s">
        <v>3082</v>
      </c>
      <c r="E144" s="142" t="s">
        <v>3082</v>
      </c>
      <c r="F144" s="142" t="s">
        <v>3082</v>
      </c>
      <c r="G144" s="142" t="s">
        <v>3082</v>
      </c>
      <c r="H144" s="142" t="s">
        <v>3082</v>
      </c>
      <c r="I144" s="142" t="s">
        <v>3082</v>
      </c>
      <c r="J144" s="142" t="s">
        <v>3082</v>
      </c>
      <c r="K144" s="142" t="s">
        <v>3082</v>
      </c>
      <c r="L144" s="142" t="s">
        <v>3082</v>
      </c>
      <c r="M144" s="142" t="s">
        <v>3082</v>
      </c>
      <c r="N144" s="142" t="s">
        <v>3082</v>
      </c>
      <c r="O144" s="142" t="s">
        <v>3082</v>
      </c>
      <c r="P144" s="142" t="s">
        <v>3082</v>
      </c>
      <c r="Q144" s="142" t="s">
        <v>3082</v>
      </c>
      <c r="R144" s="142" t="s">
        <v>3082</v>
      </c>
    </row>
    <row r="145" spans="1:18" s="73" customFormat="1" ht="24">
      <c r="A145" s="140" t="s">
        <v>1477</v>
      </c>
      <c r="B145" s="141" t="s">
        <v>2336</v>
      </c>
      <c r="C145" s="142">
        <v>604</v>
      </c>
      <c r="D145" s="184">
        <v>604</v>
      </c>
      <c r="E145" s="142">
        <v>204.3</v>
      </c>
      <c r="F145" s="133">
        <v>399.7</v>
      </c>
      <c r="G145" s="143">
        <v>45.1</v>
      </c>
      <c r="H145" s="142">
        <v>36</v>
      </c>
      <c r="I145" s="142">
        <v>38.1</v>
      </c>
      <c r="J145" s="142">
        <v>57.4</v>
      </c>
      <c r="K145" s="142">
        <v>89.2</v>
      </c>
      <c r="L145" s="142">
        <v>34.799999999999997</v>
      </c>
      <c r="M145" s="142">
        <v>45.4</v>
      </c>
      <c r="N145" s="142">
        <v>51</v>
      </c>
      <c r="O145" s="142">
        <v>2.7</v>
      </c>
      <c r="P145" s="142"/>
      <c r="Q145" s="142"/>
      <c r="R145" s="142"/>
    </row>
    <row r="146" spans="1:18" s="73" customFormat="1" ht="24">
      <c r="A146" s="140" t="s">
        <v>1478</v>
      </c>
      <c r="B146" s="141" t="s">
        <v>2337</v>
      </c>
      <c r="C146" s="142">
        <v>8712</v>
      </c>
      <c r="D146" s="184">
        <v>8712</v>
      </c>
      <c r="E146" s="142">
        <v>4264.2</v>
      </c>
      <c r="F146" s="133">
        <v>4447.7999999999993</v>
      </c>
      <c r="G146" s="143">
        <v>515.6</v>
      </c>
      <c r="H146" s="142">
        <v>394.7</v>
      </c>
      <c r="I146" s="142">
        <v>462.2</v>
      </c>
      <c r="J146" s="142">
        <v>602.9</v>
      </c>
      <c r="K146" s="142">
        <v>735.3</v>
      </c>
      <c r="L146" s="142">
        <v>434.3</v>
      </c>
      <c r="M146" s="142">
        <v>490.2</v>
      </c>
      <c r="N146" s="142">
        <v>775.9</v>
      </c>
      <c r="O146" s="142">
        <v>33.4</v>
      </c>
      <c r="P146" s="142">
        <v>3.3</v>
      </c>
      <c r="Q146" s="142"/>
      <c r="R146" s="142"/>
    </row>
    <row r="147" spans="1:18" s="73" customFormat="1" ht="24">
      <c r="A147" s="140" t="s">
        <v>1479</v>
      </c>
      <c r="B147" s="141" t="s">
        <v>2338</v>
      </c>
      <c r="C147" s="142">
        <v>5183</v>
      </c>
      <c r="D147" s="184">
        <v>5183</v>
      </c>
      <c r="E147" s="142">
        <v>2539.9</v>
      </c>
      <c r="F147" s="133">
        <v>2643.1</v>
      </c>
      <c r="G147" s="143">
        <v>322.3</v>
      </c>
      <c r="H147" s="142">
        <v>233.9</v>
      </c>
      <c r="I147" s="142">
        <v>272</v>
      </c>
      <c r="J147" s="142">
        <v>358.7</v>
      </c>
      <c r="K147" s="142">
        <v>430.9</v>
      </c>
      <c r="L147" s="142">
        <v>259.5</v>
      </c>
      <c r="M147" s="142">
        <v>285.10000000000002</v>
      </c>
      <c r="N147" s="142">
        <v>457.2</v>
      </c>
      <c r="O147" s="142">
        <v>21.2</v>
      </c>
      <c r="P147" s="142">
        <v>2.2999999999999998</v>
      </c>
      <c r="Q147" s="142"/>
      <c r="R147" s="142"/>
    </row>
    <row r="148" spans="1:18" s="73" customFormat="1" ht="24">
      <c r="A148" s="140" t="s">
        <v>1480</v>
      </c>
      <c r="B148" s="141" t="s">
        <v>2339</v>
      </c>
      <c r="C148" s="142">
        <v>5473</v>
      </c>
      <c r="D148" s="184">
        <v>5473</v>
      </c>
      <c r="E148" s="142">
        <v>2653.26</v>
      </c>
      <c r="F148" s="133">
        <v>2819.7400000000002</v>
      </c>
      <c r="G148" s="143">
        <v>352.72</v>
      </c>
      <c r="H148" s="142">
        <v>246.26</v>
      </c>
      <c r="I148" s="142">
        <v>292.74</v>
      </c>
      <c r="J148" s="142">
        <v>379.5</v>
      </c>
      <c r="K148" s="142">
        <v>435.14</v>
      </c>
      <c r="L148" s="142">
        <v>283.72000000000003</v>
      </c>
      <c r="M148" s="142">
        <v>315.12</v>
      </c>
      <c r="N148" s="142">
        <v>486.66</v>
      </c>
      <c r="O148" s="142">
        <v>19.559999999999999</v>
      </c>
      <c r="P148" s="142">
        <v>8.32</v>
      </c>
      <c r="Q148" s="142"/>
      <c r="R148" s="142"/>
    </row>
    <row r="149" spans="1:18" s="73" customFormat="1" ht="24">
      <c r="A149" s="140" t="s">
        <v>1481</v>
      </c>
      <c r="B149" s="141" t="s">
        <v>2340</v>
      </c>
      <c r="C149" s="142">
        <v>6822</v>
      </c>
      <c r="D149" s="184">
        <v>6822</v>
      </c>
      <c r="E149" s="142">
        <v>3253</v>
      </c>
      <c r="F149" s="133">
        <v>3569</v>
      </c>
      <c r="G149" s="143">
        <v>437</v>
      </c>
      <c r="H149" s="142">
        <v>315</v>
      </c>
      <c r="I149" s="142">
        <v>363</v>
      </c>
      <c r="J149" s="142">
        <v>519</v>
      </c>
      <c r="K149" s="142">
        <v>550</v>
      </c>
      <c r="L149" s="142">
        <v>366</v>
      </c>
      <c r="M149" s="142">
        <v>384</v>
      </c>
      <c r="N149" s="142">
        <v>601</v>
      </c>
      <c r="O149" s="142">
        <v>22</v>
      </c>
      <c r="P149" s="142">
        <v>12</v>
      </c>
      <c r="Q149" s="142"/>
      <c r="R149" s="142"/>
    </row>
    <row r="150" spans="1:18" s="73" customFormat="1" ht="24">
      <c r="A150" s="140" t="s">
        <v>1482</v>
      </c>
      <c r="B150" s="141" t="s">
        <v>2341</v>
      </c>
      <c r="C150" s="142">
        <v>3344</v>
      </c>
      <c r="D150" s="184">
        <v>3344</v>
      </c>
      <c r="E150" s="142">
        <v>1703.25</v>
      </c>
      <c r="F150" s="133">
        <v>1640.7500000000002</v>
      </c>
      <c r="G150" s="143">
        <v>225.35</v>
      </c>
      <c r="H150" s="142">
        <v>147.05000000000001</v>
      </c>
      <c r="I150" s="142">
        <v>161.47999999999999</v>
      </c>
      <c r="J150" s="142">
        <v>203.02</v>
      </c>
      <c r="K150" s="142">
        <v>328.3</v>
      </c>
      <c r="L150" s="142">
        <v>160.35</v>
      </c>
      <c r="M150" s="142">
        <v>177.62</v>
      </c>
      <c r="N150" s="142">
        <v>207.94</v>
      </c>
      <c r="O150" s="142">
        <v>10.43</v>
      </c>
      <c r="P150" s="142">
        <v>19.21</v>
      </c>
      <c r="Q150" s="142"/>
      <c r="R150" s="142"/>
    </row>
    <row r="151" spans="1:18" s="73" customFormat="1" ht="24">
      <c r="A151" s="140" t="s">
        <v>1483</v>
      </c>
      <c r="B151" s="141" t="s">
        <v>2342</v>
      </c>
      <c r="C151" s="142">
        <v>9928</v>
      </c>
      <c r="D151" s="184">
        <v>9928</v>
      </c>
      <c r="E151" s="142">
        <v>6558.27</v>
      </c>
      <c r="F151" s="133">
        <v>3369.73</v>
      </c>
      <c r="G151" s="143">
        <v>459.32</v>
      </c>
      <c r="H151" s="142">
        <v>290.12</v>
      </c>
      <c r="I151" s="142">
        <v>329.47</v>
      </c>
      <c r="J151" s="142">
        <v>422.03</v>
      </c>
      <c r="K151" s="142">
        <v>700.19</v>
      </c>
      <c r="L151" s="142">
        <v>305.07</v>
      </c>
      <c r="M151" s="142">
        <v>300.19</v>
      </c>
      <c r="N151" s="142">
        <v>518.99</v>
      </c>
      <c r="O151" s="142">
        <v>18.690000000000001</v>
      </c>
      <c r="P151" s="142">
        <v>25.66</v>
      </c>
      <c r="Q151" s="142"/>
      <c r="R151" s="142"/>
    </row>
    <row r="152" spans="1:18" s="73" customFormat="1" ht="24">
      <c r="A152" s="140" t="s">
        <v>1484</v>
      </c>
      <c r="B152" s="141" t="s">
        <v>2343</v>
      </c>
      <c r="C152" s="142">
        <v>11259</v>
      </c>
      <c r="D152" s="184">
        <v>11259</v>
      </c>
      <c r="E152" s="142">
        <v>5733.13</v>
      </c>
      <c r="F152" s="133">
        <v>5525.87</v>
      </c>
      <c r="G152" s="143">
        <v>793.6</v>
      </c>
      <c r="H152" s="142">
        <v>549.44000000000005</v>
      </c>
      <c r="I152" s="142">
        <v>548.28</v>
      </c>
      <c r="J152" s="142">
        <v>744.95</v>
      </c>
      <c r="K152" s="142">
        <v>674.31</v>
      </c>
      <c r="L152" s="142">
        <v>531.12</v>
      </c>
      <c r="M152" s="142">
        <v>640.22</v>
      </c>
      <c r="N152" s="142">
        <v>924.34</v>
      </c>
      <c r="O152" s="142">
        <v>45.66</v>
      </c>
      <c r="P152" s="142">
        <v>73.95</v>
      </c>
      <c r="Q152" s="142"/>
      <c r="R152" s="142"/>
    </row>
    <row r="153" spans="1:18" s="73" customFormat="1" ht="24">
      <c r="A153" s="140" t="s">
        <v>1485</v>
      </c>
      <c r="B153" s="141" t="s">
        <v>2344</v>
      </c>
      <c r="C153" s="142">
        <v>1152</v>
      </c>
      <c r="D153" s="184">
        <v>1152</v>
      </c>
      <c r="E153" s="142">
        <v>15.84</v>
      </c>
      <c r="F153" s="133">
        <v>1136.1600000000001</v>
      </c>
      <c r="G153" s="143">
        <v>297.83999999999997</v>
      </c>
      <c r="H153" s="142">
        <v>161.16</v>
      </c>
      <c r="I153" s="142">
        <v>98.16</v>
      </c>
      <c r="J153" s="142">
        <v>119.27</v>
      </c>
      <c r="K153" s="142">
        <v>63.48</v>
      </c>
      <c r="L153" s="142">
        <v>94.2</v>
      </c>
      <c r="M153" s="142">
        <v>131.88</v>
      </c>
      <c r="N153" s="142">
        <v>141.72</v>
      </c>
      <c r="O153" s="142"/>
      <c r="P153" s="142">
        <v>28.45</v>
      </c>
      <c r="Q153" s="142"/>
      <c r="R153" s="142"/>
    </row>
    <row r="154" spans="1:18" s="73" customFormat="1" ht="24">
      <c r="A154" s="140" t="s">
        <v>1486</v>
      </c>
      <c r="B154" s="141" t="s">
        <v>2345</v>
      </c>
      <c r="C154" s="142">
        <v>312</v>
      </c>
      <c r="D154" s="184">
        <v>312.00000000000006</v>
      </c>
      <c r="E154" s="142">
        <v>0.36</v>
      </c>
      <c r="F154" s="133">
        <v>311.64000000000004</v>
      </c>
      <c r="G154" s="143">
        <v>96.96</v>
      </c>
      <c r="H154" s="142">
        <v>36.9</v>
      </c>
      <c r="I154" s="142">
        <v>20.46</v>
      </c>
      <c r="J154" s="142">
        <v>29.52</v>
      </c>
      <c r="K154" s="142">
        <v>16.14</v>
      </c>
      <c r="L154" s="142">
        <v>28.5</v>
      </c>
      <c r="M154" s="142">
        <v>36.6</v>
      </c>
      <c r="N154" s="142">
        <v>43.56</v>
      </c>
      <c r="O154" s="142"/>
      <c r="P154" s="142">
        <v>3</v>
      </c>
      <c r="Q154" s="142"/>
      <c r="R154" s="142"/>
    </row>
    <row r="155" spans="1:18" s="73" customFormat="1" ht="24">
      <c r="A155" s="140" t="s">
        <v>1487</v>
      </c>
      <c r="B155" s="141" t="s">
        <v>2346</v>
      </c>
      <c r="C155" s="142">
        <v>380</v>
      </c>
      <c r="D155" s="184">
        <v>380.00000000000006</v>
      </c>
      <c r="E155" s="142">
        <v>1.1599999999999999</v>
      </c>
      <c r="F155" s="133">
        <v>378.84000000000003</v>
      </c>
      <c r="G155" s="143">
        <v>106.32</v>
      </c>
      <c r="H155" s="142">
        <v>47.4</v>
      </c>
      <c r="I155" s="142">
        <v>22.92</v>
      </c>
      <c r="J155" s="142">
        <v>27.48</v>
      </c>
      <c r="K155" s="142">
        <v>47.22</v>
      </c>
      <c r="L155" s="142">
        <v>30.12</v>
      </c>
      <c r="M155" s="142">
        <v>34.5</v>
      </c>
      <c r="N155" s="142">
        <v>59.28</v>
      </c>
      <c r="O155" s="142"/>
      <c r="P155" s="142">
        <v>3.6</v>
      </c>
      <c r="Q155" s="142"/>
      <c r="R155" s="142"/>
    </row>
    <row r="156" spans="1:18" s="73" customFormat="1" ht="24">
      <c r="A156" s="140" t="s">
        <v>1488</v>
      </c>
      <c r="B156" s="141" t="s">
        <v>2347</v>
      </c>
      <c r="C156" s="142">
        <v>3874</v>
      </c>
      <c r="D156" s="184">
        <v>3874</v>
      </c>
      <c r="E156" s="142">
        <v>1849.3</v>
      </c>
      <c r="F156" s="133">
        <v>2024.7</v>
      </c>
      <c r="G156" s="143">
        <v>247.97</v>
      </c>
      <c r="H156" s="142">
        <v>182.15</v>
      </c>
      <c r="I156" s="142">
        <v>162.6</v>
      </c>
      <c r="J156" s="142">
        <v>238.95</v>
      </c>
      <c r="K156" s="142">
        <v>487.56</v>
      </c>
      <c r="L156" s="142">
        <v>180.22</v>
      </c>
      <c r="M156" s="142">
        <v>230.58</v>
      </c>
      <c r="N156" s="142">
        <v>231.18</v>
      </c>
      <c r="O156" s="142">
        <v>17.36</v>
      </c>
      <c r="P156" s="142">
        <v>46.13</v>
      </c>
      <c r="Q156" s="142"/>
      <c r="R156" s="142"/>
    </row>
    <row r="157" spans="1:18" s="73" customFormat="1" ht="24">
      <c r="A157" s="140" t="s">
        <v>1489</v>
      </c>
      <c r="B157" s="141" t="s">
        <v>2348</v>
      </c>
      <c r="C157" s="142">
        <v>2086</v>
      </c>
      <c r="D157" s="184">
        <v>2086</v>
      </c>
      <c r="E157" s="142">
        <v>1043.3599999999999</v>
      </c>
      <c r="F157" s="133">
        <v>1042.6400000000001</v>
      </c>
      <c r="G157" s="143">
        <v>126.3</v>
      </c>
      <c r="H157" s="142">
        <v>92.84</v>
      </c>
      <c r="I157" s="142">
        <v>79.87</v>
      </c>
      <c r="J157" s="142">
        <v>136.65</v>
      </c>
      <c r="K157" s="142">
        <v>247.06</v>
      </c>
      <c r="L157" s="142">
        <v>89.28</v>
      </c>
      <c r="M157" s="142">
        <v>111.66</v>
      </c>
      <c r="N157" s="142">
        <v>120.7</v>
      </c>
      <c r="O157" s="142">
        <v>9.48</v>
      </c>
      <c r="P157" s="142">
        <v>27.02</v>
      </c>
      <c r="Q157" s="142">
        <v>1.78</v>
      </c>
      <c r="R157" s="142"/>
    </row>
    <row r="158" spans="1:18" s="73" customFormat="1" ht="24">
      <c r="A158" s="140" t="s">
        <v>1490</v>
      </c>
      <c r="B158" s="141" t="s">
        <v>2349</v>
      </c>
      <c r="C158" s="142">
        <v>5565</v>
      </c>
      <c r="D158" s="184">
        <v>5565</v>
      </c>
      <c r="E158" s="142">
        <v>2595.27</v>
      </c>
      <c r="F158" s="133">
        <v>2969.73</v>
      </c>
      <c r="G158" s="143">
        <v>337.07</v>
      </c>
      <c r="H158" s="142">
        <v>288.2</v>
      </c>
      <c r="I158" s="142">
        <v>275.26</v>
      </c>
      <c r="J158" s="142">
        <v>352.16</v>
      </c>
      <c r="K158" s="142">
        <v>580.88</v>
      </c>
      <c r="L158" s="142">
        <v>270</v>
      </c>
      <c r="M158" s="142">
        <v>356.44</v>
      </c>
      <c r="N158" s="142">
        <v>444.28</v>
      </c>
      <c r="O158" s="142">
        <v>19.28</v>
      </c>
      <c r="P158" s="142">
        <v>40.119999999999997</v>
      </c>
      <c r="Q158" s="142">
        <v>6.04</v>
      </c>
      <c r="R158" s="142"/>
    </row>
    <row r="159" spans="1:18" s="73" customFormat="1" ht="24">
      <c r="A159" s="140" t="s">
        <v>1491</v>
      </c>
      <c r="B159" s="141" t="s">
        <v>2350</v>
      </c>
      <c r="C159" s="142">
        <v>18265</v>
      </c>
      <c r="D159" s="184">
        <v>18265</v>
      </c>
      <c r="E159" s="142">
        <v>5661.95</v>
      </c>
      <c r="F159" s="133">
        <v>12603.050000000001</v>
      </c>
      <c r="G159" s="143">
        <v>1408.68</v>
      </c>
      <c r="H159" s="142">
        <v>1252.44</v>
      </c>
      <c r="I159" s="142">
        <v>1173.06</v>
      </c>
      <c r="J159" s="142">
        <v>1479.24</v>
      </c>
      <c r="K159" s="142">
        <v>2453.2199999999998</v>
      </c>
      <c r="L159" s="142">
        <v>1139.04</v>
      </c>
      <c r="M159" s="142">
        <v>1528.38</v>
      </c>
      <c r="N159" s="142">
        <v>1918.98</v>
      </c>
      <c r="O159" s="142">
        <v>61.74</v>
      </c>
      <c r="P159" s="142">
        <v>167.58</v>
      </c>
      <c r="Q159" s="142">
        <v>20.69</v>
      </c>
      <c r="R159" s="142"/>
    </row>
    <row r="160" spans="1:18" s="73" customFormat="1" ht="24">
      <c r="A160" s="140" t="s">
        <v>1492</v>
      </c>
      <c r="B160" s="141" t="s">
        <v>2351</v>
      </c>
      <c r="C160" s="142" t="s">
        <v>3082</v>
      </c>
      <c r="D160" s="142" t="s">
        <v>3082</v>
      </c>
      <c r="E160" s="142" t="s">
        <v>3082</v>
      </c>
      <c r="F160" s="142" t="s">
        <v>3082</v>
      </c>
      <c r="G160" s="142" t="s">
        <v>3082</v>
      </c>
      <c r="H160" s="142" t="s">
        <v>3082</v>
      </c>
      <c r="I160" s="142" t="s">
        <v>3082</v>
      </c>
      <c r="J160" s="142" t="s">
        <v>3082</v>
      </c>
      <c r="K160" s="142" t="s">
        <v>3082</v>
      </c>
      <c r="L160" s="142" t="s">
        <v>3082</v>
      </c>
      <c r="M160" s="142" t="s">
        <v>3082</v>
      </c>
      <c r="N160" s="142" t="s">
        <v>3082</v>
      </c>
      <c r="O160" s="142" t="s">
        <v>3082</v>
      </c>
      <c r="P160" s="142" t="s">
        <v>3082</v>
      </c>
      <c r="Q160" s="142" t="s">
        <v>3082</v>
      </c>
      <c r="R160" s="142" t="s">
        <v>3082</v>
      </c>
    </row>
    <row r="161" spans="1:18" s="73" customFormat="1" ht="24">
      <c r="A161" s="140" t="s">
        <v>1493</v>
      </c>
      <c r="B161" s="141" t="s">
        <v>2352</v>
      </c>
      <c r="C161" s="142" t="s">
        <v>3082</v>
      </c>
      <c r="D161" s="142" t="s">
        <v>3082</v>
      </c>
      <c r="E161" s="142" t="s">
        <v>3082</v>
      </c>
      <c r="F161" s="142" t="s">
        <v>3082</v>
      </c>
      <c r="G161" s="142" t="s">
        <v>3082</v>
      </c>
      <c r="H161" s="142" t="s">
        <v>3082</v>
      </c>
      <c r="I161" s="142" t="s">
        <v>3082</v>
      </c>
      <c r="J161" s="142" t="s">
        <v>3082</v>
      </c>
      <c r="K161" s="142" t="s">
        <v>3082</v>
      </c>
      <c r="L161" s="142" t="s">
        <v>3082</v>
      </c>
      <c r="M161" s="142" t="s">
        <v>3082</v>
      </c>
      <c r="N161" s="142" t="s">
        <v>3082</v>
      </c>
      <c r="O161" s="142" t="s">
        <v>3082</v>
      </c>
      <c r="P161" s="142" t="s">
        <v>3082</v>
      </c>
      <c r="Q161" s="142" t="s">
        <v>3082</v>
      </c>
      <c r="R161" s="142" t="s">
        <v>3082</v>
      </c>
    </row>
    <row r="162" spans="1:18" s="73" customFormat="1" ht="24">
      <c r="A162" s="140" t="s">
        <v>1494</v>
      </c>
      <c r="B162" s="141" t="s">
        <v>2353</v>
      </c>
      <c r="C162" s="142" t="s">
        <v>3082</v>
      </c>
      <c r="D162" s="142" t="s">
        <v>3082</v>
      </c>
      <c r="E162" s="142" t="s">
        <v>3082</v>
      </c>
      <c r="F162" s="142" t="s">
        <v>3082</v>
      </c>
      <c r="G162" s="142" t="s">
        <v>3082</v>
      </c>
      <c r="H162" s="142" t="s">
        <v>3082</v>
      </c>
      <c r="I162" s="142" t="s">
        <v>3082</v>
      </c>
      <c r="J162" s="142" t="s">
        <v>3082</v>
      </c>
      <c r="K162" s="142" t="s">
        <v>3082</v>
      </c>
      <c r="L162" s="142" t="s">
        <v>3082</v>
      </c>
      <c r="M162" s="142" t="s">
        <v>3082</v>
      </c>
      <c r="N162" s="142" t="s">
        <v>3082</v>
      </c>
      <c r="O162" s="142" t="s">
        <v>3082</v>
      </c>
      <c r="P162" s="142" t="s">
        <v>3082</v>
      </c>
      <c r="Q162" s="142" t="s">
        <v>3082</v>
      </c>
      <c r="R162" s="142" t="s">
        <v>3082</v>
      </c>
    </row>
    <row r="163" spans="1:18" s="73" customFormat="1" ht="24">
      <c r="A163" s="140" t="s">
        <v>1495</v>
      </c>
      <c r="B163" s="141" t="s">
        <v>2354</v>
      </c>
      <c r="C163" s="142">
        <v>4658</v>
      </c>
      <c r="D163" s="184">
        <v>4658</v>
      </c>
      <c r="E163" s="142">
        <v>4658</v>
      </c>
      <c r="F163" s="133">
        <v>0</v>
      </c>
      <c r="G163" s="143"/>
      <c r="H163" s="142"/>
      <c r="I163" s="142"/>
      <c r="J163" s="142"/>
      <c r="K163" s="142"/>
      <c r="L163" s="142"/>
      <c r="M163" s="142"/>
      <c r="N163" s="142"/>
      <c r="O163" s="142"/>
      <c r="P163" s="142"/>
      <c r="Q163" s="142"/>
      <c r="R163" s="142"/>
    </row>
    <row r="164" spans="1:18" s="73" customFormat="1" ht="24">
      <c r="A164" s="140" t="s">
        <v>1948</v>
      </c>
      <c r="B164" s="141" t="s">
        <v>2355</v>
      </c>
      <c r="C164" s="142">
        <v>4683</v>
      </c>
      <c r="D164" s="184">
        <v>4683</v>
      </c>
      <c r="E164" s="142">
        <v>2233.8000000000002</v>
      </c>
      <c r="F164" s="133">
        <v>2449.1999999999998</v>
      </c>
      <c r="G164" s="143">
        <v>269.27999999999997</v>
      </c>
      <c r="H164" s="142">
        <v>239.52</v>
      </c>
      <c r="I164" s="142">
        <v>224.4</v>
      </c>
      <c r="J164" s="142">
        <v>292.8</v>
      </c>
      <c r="K164" s="142">
        <v>491.76</v>
      </c>
      <c r="L164" s="142">
        <v>218.16</v>
      </c>
      <c r="M164" s="142">
        <v>292.08</v>
      </c>
      <c r="N164" s="142">
        <v>367.2</v>
      </c>
      <c r="O164" s="142">
        <v>11.76</v>
      </c>
      <c r="P164" s="142">
        <v>35.04</v>
      </c>
      <c r="Q164" s="142">
        <v>7.2</v>
      </c>
      <c r="R164" s="142"/>
    </row>
    <row r="165" spans="1:18" s="73" customFormat="1" ht="24">
      <c r="A165" s="140" t="s">
        <v>1496</v>
      </c>
      <c r="B165" s="141" t="s">
        <v>2356</v>
      </c>
      <c r="C165" s="142">
        <v>18968</v>
      </c>
      <c r="D165" s="184">
        <v>18968</v>
      </c>
      <c r="E165" s="142">
        <v>9018.1</v>
      </c>
      <c r="F165" s="133">
        <v>9949.9000000000015</v>
      </c>
      <c r="G165" s="143">
        <v>1093.95</v>
      </c>
      <c r="H165" s="142">
        <v>973.05</v>
      </c>
      <c r="I165" s="142">
        <v>911.63</v>
      </c>
      <c r="J165" s="142">
        <v>1189.5</v>
      </c>
      <c r="K165" s="142">
        <v>1997.78</v>
      </c>
      <c r="L165" s="142">
        <v>886.28</v>
      </c>
      <c r="M165" s="142">
        <v>1186.58</v>
      </c>
      <c r="N165" s="142">
        <v>1491.75</v>
      </c>
      <c r="O165" s="142">
        <v>47.78</v>
      </c>
      <c r="P165" s="142">
        <v>142.35</v>
      </c>
      <c r="Q165" s="142">
        <v>29.25</v>
      </c>
      <c r="R165" s="142"/>
    </row>
    <row r="166" spans="1:18" s="73" customFormat="1" ht="24">
      <c r="A166" s="140" t="s">
        <v>1497</v>
      </c>
      <c r="B166" s="141" t="s">
        <v>2357</v>
      </c>
      <c r="C166" s="142">
        <v>4769</v>
      </c>
      <c r="D166" s="184">
        <v>4769</v>
      </c>
      <c r="E166" s="142">
        <v>2286.6799999999998</v>
      </c>
      <c r="F166" s="133">
        <v>2482.3199999999997</v>
      </c>
      <c r="G166" s="143">
        <v>270.95999999999998</v>
      </c>
      <c r="H166" s="142">
        <v>241.44</v>
      </c>
      <c r="I166" s="142">
        <v>226.08</v>
      </c>
      <c r="J166" s="142">
        <v>301.92</v>
      </c>
      <c r="K166" s="142">
        <v>514.32000000000005</v>
      </c>
      <c r="L166" s="142">
        <v>221.28</v>
      </c>
      <c r="M166" s="142">
        <v>294</v>
      </c>
      <c r="N166" s="142">
        <v>368.16</v>
      </c>
      <c r="O166" s="142">
        <v>14.16</v>
      </c>
      <c r="P166" s="142">
        <v>22.8</v>
      </c>
      <c r="Q166" s="142">
        <v>7.2</v>
      </c>
      <c r="R166" s="142"/>
    </row>
    <row r="167" spans="1:18" s="73" customFormat="1" ht="24">
      <c r="A167" s="140" t="s">
        <v>1498</v>
      </c>
      <c r="B167" s="141" t="s">
        <v>2358</v>
      </c>
      <c r="C167" s="142"/>
      <c r="D167" s="184">
        <v>0</v>
      </c>
      <c r="E167" s="142"/>
      <c r="F167" s="133">
        <v>0</v>
      </c>
      <c r="G167" s="143"/>
      <c r="H167" s="142"/>
      <c r="I167" s="142"/>
      <c r="J167" s="142">
        <v>-364.46999999999997</v>
      </c>
      <c r="K167" s="142"/>
      <c r="L167" s="142"/>
      <c r="M167" s="142"/>
      <c r="N167" s="142"/>
      <c r="O167" s="142"/>
      <c r="P167" s="142">
        <v>364.46999999999997</v>
      </c>
      <c r="Q167" s="142"/>
      <c r="R167" s="142"/>
    </row>
    <row r="168" spans="1:18" s="73" customFormat="1" ht="24">
      <c r="A168" s="140" t="s">
        <v>1949</v>
      </c>
      <c r="B168" s="141" t="s">
        <v>2359</v>
      </c>
      <c r="C168" s="142">
        <v>61331</v>
      </c>
      <c r="D168" s="184">
        <v>61331</v>
      </c>
      <c r="E168" s="142">
        <v>20934.3</v>
      </c>
      <c r="F168" s="133">
        <v>40396.699999999997</v>
      </c>
      <c r="G168" s="150">
        <v>3794.02</v>
      </c>
      <c r="H168" s="151">
        <v>4692.25</v>
      </c>
      <c r="I168" s="151">
        <v>3050.91</v>
      </c>
      <c r="J168" s="151">
        <v>3843.98</v>
      </c>
      <c r="K168" s="151">
        <v>9471.94</v>
      </c>
      <c r="L168" s="151">
        <v>3172.48</v>
      </c>
      <c r="M168" s="151">
        <v>4541.1099999999997</v>
      </c>
      <c r="N168" s="151">
        <v>6636.77</v>
      </c>
      <c r="O168" s="151">
        <v>351.43</v>
      </c>
      <c r="P168" s="151">
        <v>767.5</v>
      </c>
      <c r="Q168" s="151">
        <v>74.31</v>
      </c>
      <c r="R168" s="151">
        <v>0</v>
      </c>
    </row>
    <row r="169" spans="1:18" s="73" customFormat="1" ht="24">
      <c r="A169" s="140" t="s">
        <v>1950</v>
      </c>
      <c r="B169" s="141" t="s">
        <v>2360</v>
      </c>
      <c r="C169" s="142">
        <v>8517</v>
      </c>
      <c r="D169" s="184">
        <v>8517</v>
      </c>
      <c r="E169" s="142">
        <v>2981.34</v>
      </c>
      <c r="F169" s="133">
        <v>5535.6600000000008</v>
      </c>
      <c r="G169" s="150">
        <v>554.97</v>
      </c>
      <c r="H169" s="151">
        <v>477.75</v>
      </c>
      <c r="I169" s="151">
        <v>485.16</v>
      </c>
      <c r="J169" s="151">
        <v>625.16999999999996</v>
      </c>
      <c r="K169" s="151">
        <v>1615.77</v>
      </c>
      <c r="L169" s="151">
        <v>471.9</v>
      </c>
      <c r="M169" s="151">
        <v>544.05000000000007</v>
      </c>
      <c r="N169" s="151">
        <v>569.79</v>
      </c>
      <c r="O169" s="151">
        <v>53.04</v>
      </c>
      <c r="P169" s="151">
        <v>125.97</v>
      </c>
      <c r="Q169" s="151">
        <v>12.09</v>
      </c>
      <c r="R169" s="151">
        <v>0</v>
      </c>
    </row>
    <row r="170" spans="1:18" s="73" customFormat="1" ht="24">
      <c r="A170" s="140" t="s">
        <v>1951</v>
      </c>
      <c r="B170" s="141" t="s">
        <v>2361</v>
      </c>
      <c r="C170" s="142" t="s">
        <v>3082</v>
      </c>
      <c r="D170" s="142" t="s">
        <v>3082</v>
      </c>
      <c r="E170" s="142" t="s">
        <v>3082</v>
      </c>
      <c r="F170" s="142" t="s">
        <v>3082</v>
      </c>
      <c r="G170" s="142" t="s">
        <v>3082</v>
      </c>
      <c r="H170" s="142" t="s">
        <v>3082</v>
      </c>
      <c r="I170" s="142" t="s">
        <v>3082</v>
      </c>
      <c r="J170" s="142" t="s">
        <v>3082</v>
      </c>
      <c r="K170" s="142" t="s">
        <v>3082</v>
      </c>
      <c r="L170" s="142" t="s">
        <v>3082</v>
      </c>
      <c r="M170" s="142" t="s">
        <v>3082</v>
      </c>
      <c r="N170" s="142" t="s">
        <v>3082</v>
      </c>
      <c r="O170" s="142" t="s">
        <v>3082</v>
      </c>
      <c r="P170" s="142" t="s">
        <v>3082</v>
      </c>
      <c r="Q170" s="142" t="s">
        <v>3082</v>
      </c>
      <c r="R170" s="142" t="s">
        <v>3082</v>
      </c>
    </row>
    <row r="171" spans="1:18" s="43" customFormat="1">
      <c r="A171" s="134" t="s">
        <v>2362</v>
      </c>
      <c r="B171" s="136" t="s">
        <v>2363</v>
      </c>
      <c r="C171" s="137">
        <v>0</v>
      </c>
      <c r="D171" s="184">
        <v>0</v>
      </c>
      <c r="E171" s="137">
        <v>-3657.17</v>
      </c>
      <c r="F171" s="133">
        <v>3657.17</v>
      </c>
      <c r="G171" s="137">
        <v>440.64</v>
      </c>
      <c r="H171" s="137">
        <v>455.87</v>
      </c>
      <c r="I171" s="137">
        <v>189.6</v>
      </c>
      <c r="J171" s="137">
        <v>317.63</v>
      </c>
      <c r="K171" s="137">
        <v>839.56</v>
      </c>
      <c r="L171" s="137">
        <v>211.2</v>
      </c>
      <c r="M171" s="137">
        <v>451.78</v>
      </c>
      <c r="N171" s="137">
        <v>638.21</v>
      </c>
      <c r="O171" s="137">
        <v>9.3000000000000007</v>
      </c>
      <c r="P171" s="137">
        <v>83.63</v>
      </c>
      <c r="Q171" s="137">
        <v>19.75</v>
      </c>
      <c r="R171" s="137">
        <v>0</v>
      </c>
    </row>
    <row r="172" spans="1:18" s="73" customFormat="1" ht="24">
      <c r="A172" s="140" t="s">
        <v>2321</v>
      </c>
      <c r="B172" s="141" t="s">
        <v>1499</v>
      </c>
      <c r="C172" s="142"/>
      <c r="D172" s="184">
        <v>0</v>
      </c>
      <c r="E172" s="142">
        <v>-3657.17</v>
      </c>
      <c r="F172" s="133">
        <v>3657.17</v>
      </c>
      <c r="G172" s="143">
        <v>440.64</v>
      </c>
      <c r="H172" s="142">
        <v>455.87</v>
      </c>
      <c r="I172" s="142">
        <v>189.6</v>
      </c>
      <c r="J172" s="142">
        <v>317.63</v>
      </c>
      <c r="K172" s="142">
        <v>839.56</v>
      </c>
      <c r="L172" s="142">
        <v>211.2</v>
      </c>
      <c r="M172" s="142">
        <v>451.78</v>
      </c>
      <c r="N172" s="142">
        <v>638.21</v>
      </c>
      <c r="O172" s="142">
        <v>9.3000000000000007</v>
      </c>
      <c r="P172" s="142">
        <v>83.63</v>
      </c>
      <c r="Q172" s="142">
        <v>19.75</v>
      </c>
      <c r="R172" s="142"/>
    </row>
    <row r="173" spans="1:18" s="43" customFormat="1">
      <c r="A173" s="134" t="s">
        <v>2364</v>
      </c>
      <c r="B173" s="136" t="s">
        <v>2365</v>
      </c>
      <c r="C173" s="142">
        <v>300</v>
      </c>
      <c r="D173" s="184">
        <v>300</v>
      </c>
      <c r="E173" s="137">
        <v>300</v>
      </c>
      <c r="F173" s="133">
        <v>0</v>
      </c>
      <c r="G173" s="139"/>
      <c r="H173" s="137"/>
      <c r="I173" s="137"/>
      <c r="J173" s="137"/>
      <c r="K173" s="137"/>
      <c r="L173" s="137"/>
      <c r="M173" s="137"/>
      <c r="N173" s="137"/>
      <c r="O173" s="137"/>
      <c r="P173" s="137"/>
      <c r="Q173" s="137"/>
      <c r="R173" s="137"/>
    </row>
    <row r="174" spans="1:18" s="43" customFormat="1">
      <c r="A174" s="134" t="s">
        <v>2366</v>
      </c>
      <c r="B174" s="136" t="s">
        <v>2367</v>
      </c>
      <c r="C174" s="142">
        <v>777</v>
      </c>
      <c r="D174" s="184">
        <v>777</v>
      </c>
      <c r="E174" s="137">
        <v>777</v>
      </c>
      <c r="F174" s="133">
        <v>0</v>
      </c>
      <c r="G174" s="139"/>
      <c r="H174" s="137"/>
      <c r="I174" s="137"/>
      <c r="J174" s="137"/>
      <c r="K174" s="137"/>
      <c r="L174" s="137"/>
      <c r="M174" s="137"/>
      <c r="N174" s="137"/>
      <c r="O174" s="137"/>
      <c r="P174" s="137"/>
      <c r="Q174" s="137"/>
      <c r="R174" s="137"/>
    </row>
    <row r="175" spans="1:18" s="43" customFormat="1">
      <c r="A175" s="134" t="s">
        <v>2368</v>
      </c>
      <c r="B175" s="136" t="s">
        <v>2369</v>
      </c>
      <c r="C175" s="142">
        <v>114</v>
      </c>
      <c r="D175" s="184">
        <v>114</v>
      </c>
      <c r="E175" s="137">
        <v>114</v>
      </c>
      <c r="F175" s="133">
        <v>0</v>
      </c>
      <c r="G175" s="139"/>
      <c r="H175" s="137"/>
      <c r="I175" s="137"/>
      <c r="J175" s="137"/>
      <c r="K175" s="137"/>
      <c r="L175" s="137"/>
      <c r="M175" s="137"/>
      <c r="N175" s="137"/>
      <c r="O175" s="137"/>
      <c r="P175" s="137"/>
      <c r="Q175" s="137"/>
      <c r="R175" s="137"/>
    </row>
    <row r="176" spans="1:18" s="43" customFormat="1">
      <c r="A176" s="134" t="s">
        <v>2370</v>
      </c>
      <c r="B176" s="136" t="s">
        <v>2371</v>
      </c>
      <c r="C176" s="142">
        <v>163</v>
      </c>
      <c r="D176" s="184">
        <v>163</v>
      </c>
      <c r="E176" s="137">
        <v>163</v>
      </c>
      <c r="F176" s="133">
        <v>0</v>
      </c>
      <c r="G176" s="139"/>
      <c r="H176" s="137"/>
      <c r="I176" s="137"/>
      <c r="J176" s="137"/>
      <c r="K176" s="137"/>
      <c r="L176" s="137"/>
      <c r="M176" s="137"/>
      <c r="N176" s="137"/>
      <c r="O176" s="137"/>
      <c r="P176" s="137"/>
      <c r="Q176" s="137"/>
      <c r="R176" s="137"/>
    </row>
    <row r="177" spans="1:18" s="43" customFormat="1">
      <c r="A177" s="134" t="s">
        <v>2372</v>
      </c>
      <c r="B177" s="136" t="s">
        <v>2373</v>
      </c>
      <c r="C177" s="142">
        <v>527</v>
      </c>
      <c r="D177" s="184">
        <v>527</v>
      </c>
      <c r="E177" s="137">
        <v>22</v>
      </c>
      <c r="F177" s="133">
        <v>505</v>
      </c>
      <c r="G177" s="139"/>
      <c r="H177" s="137"/>
      <c r="I177" s="137"/>
      <c r="J177" s="137"/>
      <c r="K177" s="137">
        <v>505</v>
      </c>
      <c r="L177" s="137"/>
      <c r="M177" s="137"/>
      <c r="N177" s="137"/>
      <c r="O177" s="137"/>
      <c r="P177" s="137"/>
      <c r="Q177" s="137"/>
      <c r="R177" s="137"/>
    </row>
    <row r="178" spans="1:18" s="43" customFormat="1">
      <c r="A178" s="152" t="s">
        <v>2292</v>
      </c>
      <c r="B178" s="136" t="s">
        <v>2374</v>
      </c>
      <c r="C178" s="142">
        <v>22609</v>
      </c>
      <c r="D178" s="184">
        <v>22609</v>
      </c>
      <c r="E178" s="137">
        <v>22609</v>
      </c>
      <c r="F178" s="133">
        <v>0</v>
      </c>
      <c r="G178" s="139"/>
      <c r="H178" s="137"/>
      <c r="I178" s="137"/>
      <c r="J178" s="137"/>
      <c r="K178" s="137"/>
      <c r="L178" s="137"/>
      <c r="M178" s="137"/>
      <c r="N178" s="137"/>
      <c r="O178" s="137"/>
      <c r="P178" s="137"/>
      <c r="Q178" s="137"/>
      <c r="R178" s="137"/>
    </row>
    <row r="179" spans="1:18" s="280" customFormat="1" ht="24">
      <c r="A179" s="129" t="s">
        <v>2375</v>
      </c>
      <c r="B179" s="131" t="s">
        <v>2376</v>
      </c>
      <c r="C179" s="285">
        <v>97709</v>
      </c>
      <c r="D179" s="184">
        <v>97708.999999999985</v>
      </c>
      <c r="E179" s="132">
        <v>-5627.35</v>
      </c>
      <c r="F179" s="133">
        <v>103336.34999999999</v>
      </c>
      <c r="G179" s="132">
        <v>13916</v>
      </c>
      <c r="H179" s="132">
        <v>14859</v>
      </c>
      <c r="I179" s="132">
        <v>15329</v>
      </c>
      <c r="J179" s="132">
        <v>13338.7</v>
      </c>
      <c r="K179" s="132">
        <v>9161.65</v>
      </c>
      <c r="L179" s="132">
        <v>9940.23</v>
      </c>
      <c r="M179" s="132">
        <v>15465.77</v>
      </c>
      <c r="N179" s="132">
        <v>11306</v>
      </c>
      <c r="O179" s="132">
        <v>0</v>
      </c>
      <c r="P179" s="132">
        <v>10</v>
      </c>
      <c r="Q179" s="132">
        <v>10</v>
      </c>
      <c r="R179" s="132">
        <v>0</v>
      </c>
    </row>
    <row r="180" spans="1:18" s="73" customFormat="1" ht="36">
      <c r="A180" s="140" t="s">
        <v>2186</v>
      </c>
      <c r="B180" s="141" t="s">
        <v>2377</v>
      </c>
      <c r="C180" s="142">
        <v>66908</v>
      </c>
      <c r="D180" s="184">
        <v>66908</v>
      </c>
      <c r="E180" s="142"/>
      <c r="F180" s="133">
        <v>66908</v>
      </c>
      <c r="G180" s="153">
        <v>9259</v>
      </c>
      <c r="H180" s="154">
        <v>8946</v>
      </c>
      <c r="I180" s="154">
        <v>10323</v>
      </c>
      <c r="J180" s="154">
        <v>9138</v>
      </c>
      <c r="K180" s="154">
        <v>5636</v>
      </c>
      <c r="L180" s="154">
        <v>6253</v>
      </c>
      <c r="M180" s="154">
        <v>9533</v>
      </c>
      <c r="N180" s="154">
        <v>7820</v>
      </c>
      <c r="O180" s="154"/>
      <c r="P180" s="154"/>
      <c r="Q180" s="154"/>
      <c r="R180" s="142"/>
    </row>
    <row r="181" spans="1:18" s="73" customFormat="1" ht="24">
      <c r="A181" s="134" t="s">
        <v>2210</v>
      </c>
      <c r="B181" s="141" t="s">
        <v>2378</v>
      </c>
      <c r="C181" s="142">
        <v>6377</v>
      </c>
      <c r="D181" s="184">
        <v>6377</v>
      </c>
      <c r="E181" s="142">
        <v>0</v>
      </c>
      <c r="F181" s="133">
        <v>6377</v>
      </c>
      <c r="G181" s="153">
        <v>705</v>
      </c>
      <c r="H181" s="154">
        <v>841</v>
      </c>
      <c r="I181" s="154">
        <v>923</v>
      </c>
      <c r="J181" s="154">
        <v>880</v>
      </c>
      <c r="K181" s="154">
        <v>949</v>
      </c>
      <c r="L181" s="154">
        <v>609</v>
      </c>
      <c r="M181" s="154">
        <v>689</v>
      </c>
      <c r="N181" s="154">
        <v>781</v>
      </c>
      <c r="O181" s="154"/>
      <c r="P181" s="154"/>
      <c r="Q181" s="154"/>
      <c r="R181" s="142"/>
    </row>
    <row r="182" spans="1:18" s="73" customFormat="1" ht="36">
      <c r="A182" s="140" t="s">
        <v>1425</v>
      </c>
      <c r="B182" s="141" t="s">
        <v>2379</v>
      </c>
      <c r="C182" s="142">
        <v>16229</v>
      </c>
      <c r="D182" s="184">
        <v>16229</v>
      </c>
      <c r="E182" s="142"/>
      <c r="F182" s="133">
        <v>16229</v>
      </c>
      <c r="G182" s="286">
        <v>2068</v>
      </c>
      <c r="H182" s="287">
        <v>2503</v>
      </c>
      <c r="I182" s="287">
        <v>2633</v>
      </c>
      <c r="J182" s="287">
        <v>2477</v>
      </c>
      <c r="K182" s="287">
        <v>1616</v>
      </c>
      <c r="L182" s="287">
        <v>1762</v>
      </c>
      <c r="M182" s="287">
        <v>2058</v>
      </c>
      <c r="N182" s="287">
        <v>1112</v>
      </c>
      <c r="O182" s="287"/>
      <c r="P182" s="287"/>
      <c r="Q182" s="287"/>
      <c r="R182" s="142"/>
    </row>
    <row r="183" spans="1:18" s="73" customFormat="1" ht="24">
      <c r="A183" s="134" t="s">
        <v>1426</v>
      </c>
      <c r="B183" s="141" t="s">
        <v>2380</v>
      </c>
      <c r="C183" s="142">
        <v>3459</v>
      </c>
      <c r="D183" s="184">
        <v>3459</v>
      </c>
      <c r="E183" s="142"/>
      <c r="F183" s="133">
        <v>3459</v>
      </c>
      <c r="G183" s="286">
        <v>384</v>
      </c>
      <c r="H183" s="287">
        <v>456</v>
      </c>
      <c r="I183" s="287">
        <v>500</v>
      </c>
      <c r="J183" s="287">
        <v>477</v>
      </c>
      <c r="K183" s="287">
        <v>515</v>
      </c>
      <c r="L183" s="287">
        <v>331</v>
      </c>
      <c r="M183" s="287">
        <v>373</v>
      </c>
      <c r="N183" s="287">
        <v>423</v>
      </c>
      <c r="O183" s="287"/>
      <c r="P183" s="287"/>
      <c r="Q183" s="287"/>
      <c r="R183" s="142"/>
    </row>
    <row r="184" spans="1:18" s="73" customFormat="1" ht="24">
      <c r="A184" s="140" t="s">
        <v>1427</v>
      </c>
      <c r="B184" s="141" t="s">
        <v>2381</v>
      </c>
      <c r="C184" s="142">
        <v>674</v>
      </c>
      <c r="D184" s="184">
        <v>674</v>
      </c>
      <c r="E184" s="142"/>
      <c r="F184" s="133">
        <v>674</v>
      </c>
      <c r="G184" s="286"/>
      <c r="H184" s="287">
        <v>114</v>
      </c>
      <c r="I184" s="287"/>
      <c r="J184" s="287"/>
      <c r="K184" s="287"/>
      <c r="L184" s="287"/>
      <c r="M184" s="287">
        <v>560</v>
      </c>
      <c r="N184" s="287"/>
      <c r="O184" s="287"/>
      <c r="P184" s="287"/>
      <c r="Q184" s="287"/>
      <c r="R184" s="142"/>
    </row>
    <row r="185" spans="1:18" s="73" customFormat="1" ht="24">
      <c r="A185" s="134" t="s">
        <v>1428</v>
      </c>
      <c r="B185" s="141" t="s">
        <v>2382</v>
      </c>
      <c r="C185" s="142"/>
      <c r="D185" s="184">
        <v>0</v>
      </c>
      <c r="E185" s="142">
        <v>-5627.35</v>
      </c>
      <c r="F185" s="133">
        <v>5627.35</v>
      </c>
      <c r="G185" s="288">
        <v>1500</v>
      </c>
      <c r="H185" s="289">
        <v>460</v>
      </c>
      <c r="I185" s="289">
        <v>320</v>
      </c>
      <c r="J185" s="289">
        <v>366.7</v>
      </c>
      <c r="K185" s="289">
        <v>445.65</v>
      </c>
      <c r="L185" s="289">
        <v>507.23</v>
      </c>
      <c r="M185" s="289">
        <v>837.77</v>
      </c>
      <c r="N185" s="289">
        <v>1170</v>
      </c>
      <c r="O185" s="289"/>
      <c r="P185" s="289">
        <v>10</v>
      </c>
      <c r="Q185" s="289">
        <v>10</v>
      </c>
      <c r="R185" s="142"/>
    </row>
    <row r="186" spans="1:18" s="73" customFormat="1" ht="24">
      <c r="A186" s="140" t="s">
        <v>1429</v>
      </c>
      <c r="B186" s="141" t="s">
        <v>2383</v>
      </c>
      <c r="C186" s="142">
        <v>4062</v>
      </c>
      <c r="D186" s="184">
        <v>4062</v>
      </c>
      <c r="E186" s="142">
        <v>0</v>
      </c>
      <c r="F186" s="133">
        <v>4062</v>
      </c>
      <c r="G186" s="153"/>
      <c r="H186" s="154">
        <v>1539</v>
      </c>
      <c r="I186" s="154">
        <v>630</v>
      </c>
      <c r="J186" s="154"/>
      <c r="K186" s="154"/>
      <c r="L186" s="154">
        <v>478</v>
      </c>
      <c r="M186" s="154">
        <v>1415</v>
      </c>
      <c r="N186" s="154"/>
      <c r="O186" s="154"/>
      <c r="P186" s="154"/>
      <c r="Q186" s="154"/>
      <c r="R186" s="142"/>
    </row>
    <row r="187" spans="1:18" s="42" customFormat="1" ht="24">
      <c r="A187" s="157" t="s">
        <v>2384</v>
      </c>
      <c r="B187" s="128" t="s">
        <v>2385</v>
      </c>
      <c r="C187" s="142" t="s">
        <v>3082</v>
      </c>
      <c r="D187" s="142" t="s">
        <v>3082</v>
      </c>
      <c r="E187" s="142" t="s">
        <v>3082</v>
      </c>
      <c r="F187" s="142" t="s">
        <v>3082</v>
      </c>
      <c r="G187" s="142" t="s">
        <v>3082</v>
      </c>
      <c r="H187" s="142" t="s">
        <v>3082</v>
      </c>
      <c r="I187" s="142" t="s">
        <v>3082</v>
      </c>
      <c r="J187" s="142" t="s">
        <v>3082</v>
      </c>
      <c r="K187" s="142" t="s">
        <v>3082</v>
      </c>
      <c r="L187" s="142" t="s">
        <v>3082</v>
      </c>
      <c r="M187" s="142" t="s">
        <v>3082</v>
      </c>
      <c r="N187" s="142" t="s">
        <v>3082</v>
      </c>
      <c r="O187" s="142" t="s">
        <v>3082</v>
      </c>
      <c r="P187" s="142" t="s">
        <v>3082</v>
      </c>
      <c r="Q187" s="142" t="s">
        <v>3082</v>
      </c>
      <c r="R187" s="142" t="s">
        <v>3082</v>
      </c>
    </row>
    <row r="188" spans="1:18" s="43" customFormat="1">
      <c r="A188" s="134" t="s">
        <v>2319</v>
      </c>
      <c r="B188" s="136" t="s">
        <v>1500</v>
      </c>
      <c r="C188" s="142" t="s">
        <v>3082</v>
      </c>
      <c r="D188" s="142" t="s">
        <v>3082</v>
      </c>
      <c r="E188" s="142" t="s">
        <v>3082</v>
      </c>
      <c r="F188" s="142" t="s">
        <v>3082</v>
      </c>
      <c r="G188" s="142" t="s">
        <v>3082</v>
      </c>
      <c r="H188" s="142" t="s">
        <v>3082</v>
      </c>
      <c r="I188" s="142" t="s">
        <v>3082</v>
      </c>
      <c r="J188" s="142" t="s">
        <v>3082</v>
      </c>
      <c r="K188" s="142" t="s">
        <v>3082</v>
      </c>
      <c r="L188" s="142" t="s">
        <v>3082</v>
      </c>
      <c r="M188" s="142" t="s">
        <v>3082</v>
      </c>
      <c r="N188" s="142" t="s">
        <v>3082</v>
      </c>
      <c r="O188" s="142" t="s">
        <v>3082</v>
      </c>
      <c r="P188" s="142" t="s">
        <v>3082</v>
      </c>
      <c r="Q188" s="142" t="s">
        <v>3082</v>
      </c>
      <c r="R188" s="142" t="s">
        <v>3082</v>
      </c>
    </row>
    <row r="189" spans="1:18" s="73" customFormat="1" ht="49.9" customHeight="1">
      <c r="A189" s="140" t="s">
        <v>2321</v>
      </c>
      <c r="B189" s="141" t="s">
        <v>1501</v>
      </c>
      <c r="C189" s="142" t="s">
        <v>3082</v>
      </c>
      <c r="D189" s="142" t="s">
        <v>3082</v>
      </c>
      <c r="E189" s="142" t="s">
        <v>3082</v>
      </c>
      <c r="F189" s="142" t="s">
        <v>3082</v>
      </c>
      <c r="G189" s="142" t="s">
        <v>3082</v>
      </c>
      <c r="H189" s="142" t="s">
        <v>3082</v>
      </c>
      <c r="I189" s="142" t="s">
        <v>3082</v>
      </c>
      <c r="J189" s="142" t="s">
        <v>3082</v>
      </c>
      <c r="K189" s="142" t="s">
        <v>3082</v>
      </c>
      <c r="L189" s="142" t="s">
        <v>3082</v>
      </c>
      <c r="M189" s="142" t="s">
        <v>3082</v>
      </c>
      <c r="N189" s="142" t="s">
        <v>3082</v>
      </c>
      <c r="O189" s="142" t="s">
        <v>3082</v>
      </c>
      <c r="P189" s="142" t="s">
        <v>3082</v>
      </c>
      <c r="Q189" s="142" t="s">
        <v>3082</v>
      </c>
      <c r="R189" s="142" t="s">
        <v>3082</v>
      </c>
    </row>
    <row r="190" spans="1:18" s="73" customFormat="1" ht="49.9" customHeight="1">
      <c r="A190" s="140" t="s">
        <v>1464</v>
      </c>
      <c r="B190" s="141" t="s">
        <v>2386</v>
      </c>
      <c r="C190" s="142" t="s">
        <v>3082</v>
      </c>
      <c r="D190" s="142" t="s">
        <v>3082</v>
      </c>
      <c r="E190" s="142" t="s">
        <v>3082</v>
      </c>
      <c r="F190" s="142" t="s">
        <v>3082</v>
      </c>
      <c r="G190" s="142" t="s">
        <v>3082</v>
      </c>
      <c r="H190" s="142" t="s">
        <v>3082</v>
      </c>
      <c r="I190" s="142" t="s">
        <v>3082</v>
      </c>
      <c r="J190" s="142" t="s">
        <v>3082</v>
      </c>
      <c r="K190" s="142" t="s">
        <v>3082</v>
      </c>
      <c r="L190" s="142" t="s">
        <v>3082</v>
      </c>
      <c r="M190" s="142" t="s">
        <v>3082</v>
      </c>
      <c r="N190" s="142" t="s">
        <v>3082</v>
      </c>
      <c r="O190" s="142" t="s">
        <v>3082</v>
      </c>
      <c r="P190" s="142" t="s">
        <v>3082</v>
      </c>
      <c r="Q190" s="142" t="s">
        <v>3082</v>
      </c>
      <c r="R190" s="142" t="s">
        <v>3082</v>
      </c>
    </row>
    <row r="191" spans="1:18" s="73" customFormat="1" ht="49.9" customHeight="1">
      <c r="A191" s="140" t="s">
        <v>1465</v>
      </c>
      <c r="B191" s="141" t="s">
        <v>1502</v>
      </c>
      <c r="C191" s="142" t="s">
        <v>3082</v>
      </c>
      <c r="D191" s="142" t="s">
        <v>3082</v>
      </c>
      <c r="E191" s="142" t="s">
        <v>3082</v>
      </c>
      <c r="F191" s="142" t="s">
        <v>3082</v>
      </c>
      <c r="G191" s="142" t="s">
        <v>3082</v>
      </c>
      <c r="H191" s="142" t="s">
        <v>3082</v>
      </c>
      <c r="I191" s="142" t="s">
        <v>3082</v>
      </c>
      <c r="J191" s="142" t="s">
        <v>3082</v>
      </c>
      <c r="K191" s="142" t="s">
        <v>3082</v>
      </c>
      <c r="L191" s="142" t="s">
        <v>3082</v>
      </c>
      <c r="M191" s="142" t="s">
        <v>3082</v>
      </c>
      <c r="N191" s="142" t="s">
        <v>3082</v>
      </c>
      <c r="O191" s="142" t="s">
        <v>3082</v>
      </c>
      <c r="P191" s="142" t="s">
        <v>3082</v>
      </c>
      <c r="Q191" s="142" t="s">
        <v>3082</v>
      </c>
      <c r="R191" s="142" t="s">
        <v>3082</v>
      </c>
    </row>
    <row r="192" spans="1:18" s="73" customFormat="1" ht="49.9" customHeight="1">
      <c r="A192" s="140" t="s">
        <v>1466</v>
      </c>
      <c r="B192" s="141" t="s">
        <v>2387</v>
      </c>
      <c r="C192" s="142" t="s">
        <v>3082</v>
      </c>
      <c r="D192" s="142" t="s">
        <v>3082</v>
      </c>
      <c r="E192" s="142" t="s">
        <v>3082</v>
      </c>
      <c r="F192" s="142" t="s">
        <v>3082</v>
      </c>
      <c r="G192" s="142" t="s">
        <v>3082</v>
      </c>
      <c r="H192" s="142" t="s">
        <v>3082</v>
      </c>
      <c r="I192" s="142" t="s">
        <v>3082</v>
      </c>
      <c r="J192" s="142" t="s">
        <v>3082</v>
      </c>
      <c r="K192" s="142" t="s">
        <v>3082</v>
      </c>
      <c r="L192" s="142" t="s">
        <v>3082</v>
      </c>
      <c r="M192" s="142" t="s">
        <v>3082</v>
      </c>
      <c r="N192" s="142" t="s">
        <v>3082</v>
      </c>
      <c r="O192" s="142" t="s">
        <v>3082</v>
      </c>
      <c r="P192" s="142" t="s">
        <v>3082</v>
      </c>
      <c r="Q192" s="142" t="s">
        <v>3082</v>
      </c>
      <c r="R192" s="142" t="s">
        <v>3082</v>
      </c>
    </row>
    <row r="193" spans="1:18" s="73" customFormat="1" ht="49.9" customHeight="1">
      <c r="A193" s="140" t="s">
        <v>1467</v>
      </c>
      <c r="B193" s="141" t="s">
        <v>2388</v>
      </c>
      <c r="C193" s="142" t="s">
        <v>3082</v>
      </c>
      <c r="D193" s="142" t="s">
        <v>3082</v>
      </c>
      <c r="E193" s="142" t="s">
        <v>3082</v>
      </c>
      <c r="F193" s="142" t="s">
        <v>3082</v>
      </c>
      <c r="G193" s="142" t="s">
        <v>3082</v>
      </c>
      <c r="H193" s="142" t="s">
        <v>3082</v>
      </c>
      <c r="I193" s="142" t="s">
        <v>3082</v>
      </c>
      <c r="J193" s="142" t="s">
        <v>3082</v>
      </c>
      <c r="K193" s="142" t="s">
        <v>3082</v>
      </c>
      <c r="L193" s="142" t="s">
        <v>3082</v>
      </c>
      <c r="M193" s="142" t="s">
        <v>3082</v>
      </c>
      <c r="N193" s="142" t="s">
        <v>3082</v>
      </c>
      <c r="O193" s="142" t="s">
        <v>3082</v>
      </c>
      <c r="P193" s="142" t="s">
        <v>3082</v>
      </c>
      <c r="Q193" s="142" t="s">
        <v>3082</v>
      </c>
      <c r="R193" s="142" t="s">
        <v>3082</v>
      </c>
    </row>
    <row r="194" spans="1:18" s="73" customFormat="1" ht="49.9" customHeight="1">
      <c r="A194" s="140" t="s">
        <v>1468</v>
      </c>
      <c r="B194" s="141" t="s">
        <v>1503</v>
      </c>
      <c r="C194" s="142" t="s">
        <v>3082</v>
      </c>
      <c r="D194" s="142" t="s">
        <v>3082</v>
      </c>
      <c r="E194" s="142" t="s">
        <v>3082</v>
      </c>
      <c r="F194" s="142" t="s">
        <v>3082</v>
      </c>
      <c r="G194" s="142" t="s">
        <v>3082</v>
      </c>
      <c r="H194" s="142" t="s">
        <v>3082</v>
      </c>
      <c r="I194" s="142" t="s">
        <v>3082</v>
      </c>
      <c r="J194" s="142" t="s">
        <v>3082</v>
      </c>
      <c r="K194" s="142" t="s">
        <v>3082</v>
      </c>
      <c r="L194" s="142" t="s">
        <v>3082</v>
      </c>
      <c r="M194" s="142" t="s">
        <v>3082</v>
      </c>
      <c r="N194" s="142" t="s">
        <v>3082</v>
      </c>
      <c r="O194" s="142" t="s">
        <v>3082</v>
      </c>
      <c r="P194" s="142" t="s">
        <v>3082</v>
      </c>
      <c r="Q194" s="142" t="s">
        <v>3082</v>
      </c>
      <c r="R194" s="142" t="s">
        <v>3082</v>
      </c>
    </row>
    <row r="195" spans="1:18" s="73" customFormat="1" ht="49.9" customHeight="1">
      <c r="A195" s="140" t="s">
        <v>1469</v>
      </c>
      <c r="B195" s="141" t="s">
        <v>1504</v>
      </c>
      <c r="C195" s="142" t="s">
        <v>3082</v>
      </c>
      <c r="D195" s="142" t="s">
        <v>3082</v>
      </c>
      <c r="E195" s="142" t="s">
        <v>3082</v>
      </c>
      <c r="F195" s="142" t="s">
        <v>3082</v>
      </c>
      <c r="G195" s="142" t="s">
        <v>3082</v>
      </c>
      <c r="H195" s="142" t="s">
        <v>3082</v>
      </c>
      <c r="I195" s="142" t="s">
        <v>3082</v>
      </c>
      <c r="J195" s="142" t="s">
        <v>3082</v>
      </c>
      <c r="K195" s="142" t="s">
        <v>3082</v>
      </c>
      <c r="L195" s="142" t="s">
        <v>3082</v>
      </c>
      <c r="M195" s="142" t="s">
        <v>3082</v>
      </c>
      <c r="N195" s="142" t="s">
        <v>3082</v>
      </c>
      <c r="O195" s="142" t="s">
        <v>3082</v>
      </c>
      <c r="P195" s="142" t="s">
        <v>3082</v>
      </c>
      <c r="Q195" s="142" t="s">
        <v>3082</v>
      </c>
      <c r="R195" s="142" t="s">
        <v>3082</v>
      </c>
    </row>
    <row r="196" spans="1:18" s="73" customFormat="1" ht="49.9" customHeight="1">
      <c r="A196" s="140" t="s">
        <v>1470</v>
      </c>
      <c r="B196" s="141" t="s">
        <v>2389</v>
      </c>
      <c r="C196" s="142" t="s">
        <v>3082</v>
      </c>
      <c r="D196" s="142" t="s">
        <v>3082</v>
      </c>
      <c r="E196" s="142" t="s">
        <v>3082</v>
      </c>
      <c r="F196" s="142" t="s">
        <v>3082</v>
      </c>
      <c r="G196" s="142" t="s">
        <v>3082</v>
      </c>
      <c r="H196" s="142" t="s">
        <v>3082</v>
      </c>
      <c r="I196" s="142" t="s">
        <v>3082</v>
      </c>
      <c r="J196" s="142" t="s">
        <v>3082</v>
      </c>
      <c r="K196" s="142" t="s">
        <v>3082</v>
      </c>
      <c r="L196" s="142" t="s">
        <v>3082</v>
      </c>
      <c r="M196" s="142" t="s">
        <v>3082</v>
      </c>
      <c r="N196" s="142" t="s">
        <v>3082</v>
      </c>
      <c r="O196" s="142" t="s">
        <v>3082</v>
      </c>
      <c r="P196" s="142" t="s">
        <v>3082</v>
      </c>
      <c r="Q196" s="142" t="s">
        <v>3082</v>
      </c>
      <c r="R196" s="142" t="s">
        <v>3082</v>
      </c>
    </row>
    <row r="197" spans="1:18" s="42" customFormat="1" ht="24">
      <c r="A197" s="157" t="s">
        <v>2390</v>
      </c>
      <c r="B197" s="128" t="s">
        <v>2391</v>
      </c>
      <c r="C197" s="184">
        <v>46771</v>
      </c>
      <c r="D197" s="184">
        <v>46771</v>
      </c>
      <c r="E197" s="184">
        <v>14504.900000000001</v>
      </c>
      <c r="F197" s="133">
        <v>32266.100000000002</v>
      </c>
      <c r="G197" s="184">
        <v>2038.67</v>
      </c>
      <c r="H197" s="184">
        <v>1298.26</v>
      </c>
      <c r="I197" s="184">
        <v>1049.29</v>
      </c>
      <c r="J197" s="184">
        <v>9291.6</v>
      </c>
      <c r="K197" s="184">
        <v>11906.27</v>
      </c>
      <c r="L197" s="184">
        <v>2454.9700000000003</v>
      </c>
      <c r="M197" s="184">
        <v>1831.4699999999998</v>
      </c>
      <c r="N197" s="184">
        <v>1658.15</v>
      </c>
      <c r="O197" s="184">
        <v>0</v>
      </c>
      <c r="P197" s="184">
        <v>737.42</v>
      </c>
      <c r="Q197" s="184">
        <v>0</v>
      </c>
      <c r="R197" s="184">
        <v>0</v>
      </c>
    </row>
    <row r="198" spans="1:18" s="73" customFormat="1" ht="24">
      <c r="A198" s="140" t="s">
        <v>2186</v>
      </c>
      <c r="B198" s="141" t="s">
        <v>1505</v>
      </c>
      <c r="C198" s="142"/>
      <c r="D198" s="184">
        <v>0</v>
      </c>
      <c r="E198" s="142"/>
      <c r="F198" s="133">
        <v>0</v>
      </c>
      <c r="G198" s="143"/>
      <c r="H198" s="142"/>
      <c r="I198" s="142"/>
      <c r="J198" s="142"/>
      <c r="K198" s="142"/>
      <c r="L198" s="142"/>
      <c r="M198" s="142"/>
      <c r="N198" s="142"/>
      <c r="O198" s="142"/>
      <c r="P198" s="142"/>
      <c r="Q198" s="142"/>
      <c r="R198" s="142"/>
    </row>
    <row r="199" spans="1:18" s="73" customFormat="1" ht="24">
      <c r="A199" s="140" t="s">
        <v>1424</v>
      </c>
      <c r="B199" s="141" t="s">
        <v>1506</v>
      </c>
      <c r="C199" s="142"/>
      <c r="D199" s="184">
        <v>0</v>
      </c>
      <c r="E199" s="142"/>
      <c r="F199" s="133">
        <v>0</v>
      </c>
      <c r="G199" s="143"/>
      <c r="H199" s="142"/>
      <c r="I199" s="142"/>
      <c r="J199" s="142"/>
      <c r="K199" s="142"/>
      <c r="L199" s="142"/>
      <c r="M199" s="142"/>
      <c r="N199" s="142"/>
      <c r="O199" s="142"/>
      <c r="P199" s="142"/>
      <c r="Q199" s="142"/>
      <c r="R199" s="142"/>
    </row>
    <row r="200" spans="1:18" s="73" customFormat="1" ht="24">
      <c r="A200" s="140" t="s">
        <v>1425</v>
      </c>
      <c r="B200" s="141" t="s">
        <v>1415</v>
      </c>
      <c r="C200" s="142"/>
      <c r="D200" s="184">
        <v>0</v>
      </c>
      <c r="E200" s="142"/>
      <c r="F200" s="133">
        <v>0</v>
      </c>
      <c r="G200" s="142"/>
      <c r="H200" s="142"/>
      <c r="I200" s="142"/>
      <c r="J200" s="142"/>
      <c r="K200" s="142"/>
      <c r="L200" s="142"/>
      <c r="M200" s="142"/>
      <c r="N200" s="142"/>
      <c r="O200" s="142"/>
      <c r="P200" s="142"/>
      <c r="Q200" s="142"/>
      <c r="R200" s="142"/>
    </row>
    <row r="201" spans="1:18" s="73" customFormat="1" ht="24">
      <c r="A201" s="140" t="s">
        <v>1446</v>
      </c>
      <c r="B201" s="141" t="s">
        <v>2072</v>
      </c>
      <c r="C201" s="142"/>
      <c r="D201" s="184">
        <v>0</v>
      </c>
      <c r="E201" s="142"/>
      <c r="F201" s="133">
        <v>0</v>
      </c>
      <c r="G201" s="143"/>
      <c r="H201" s="142"/>
      <c r="I201" s="142"/>
      <c r="J201" s="142"/>
      <c r="K201" s="142"/>
      <c r="L201" s="142"/>
      <c r="M201" s="142"/>
      <c r="N201" s="142"/>
      <c r="O201" s="142"/>
      <c r="P201" s="142"/>
      <c r="Q201" s="142"/>
      <c r="R201" s="142"/>
    </row>
    <row r="202" spans="1:18" s="73" customFormat="1" ht="24">
      <c r="A202" s="140" t="s">
        <v>1448</v>
      </c>
      <c r="B202" s="141" t="s">
        <v>2073</v>
      </c>
      <c r="C202" s="142"/>
      <c r="D202" s="184">
        <v>0</v>
      </c>
      <c r="E202" s="142"/>
      <c r="F202" s="133">
        <v>0</v>
      </c>
      <c r="G202" s="143"/>
      <c r="H202" s="142"/>
      <c r="I202" s="142"/>
      <c r="J202" s="142"/>
      <c r="K202" s="142"/>
      <c r="L202" s="142"/>
      <c r="M202" s="142"/>
      <c r="N202" s="142"/>
      <c r="O202" s="142"/>
      <c r="P202" s="142"/>
      <c r="Q202" s="142"/>
      <c r="R202" s="142"/>
    </row>
    <row r="203" spans="1:18" s="43" customFormat="1" ht="24">
      <c r="A203" s="134" t="s">
        <v>1426</v>
      </c>
      <c r="B203" s="136" t="s">
        <v>1507</v>
      </c>
      <c r="C203" s="137">
        <v>46771</v>
      </c>
      <c r="D203" s="184">
        <v>46771</v>
      </c>
      <c r="E203" s="137">
        <v>20693.920000000002</v>
      </c>
      <c r="F203" s="133">
        <v>26077.08</v>
      </c>
      <c r="G203" s="137">
        <v>1930.3000000000002</v>
      </c>
      <c r="H203" s="137">
        <v>1032.27</v>
      </c>
      <c r="I203" s="137">
        <v>813.7</v>
      </c>
      <c r="J203" s="137">
        <v>9214.77</v>
      </c>
      <c r="K203" s="137">
        <v>8212.73</v>
      </c>
      <c r="L203" s="137">
        <v>914.24</v>
      </c>
      <c r="M203" s="137">
        <v>1691.7499999999998</v>
      </c>
      <c r="N203" s="137">
        <v>1542.3100000000002</v>
      </c>
      <c r="O203" s="137">
        <v>0</v>
      </c>
      <c r="P203" s="137">
        <v>725.01</v>
      </c>
      <c r="Q203" s="137">
        <v>0</v>
      </c>
      <c r="R203" s="137">
        <v>0</v>
      </c>
    </row>
    <row r="204" spans="1:18" s="43" customFormat="1" ht="24">
      <c r="A204" s="134" t="s">
        <v>2392</v>
      </c>
      <c r="B204" s="136" t="s">
        <v>2393</v>
      </c>
      <c r="C204" s="137">
        <v>2777</v>
      </c>
      <c r="D204" s="184">
        <v>2777</v>
      </c>
      <c r="E204" s="137">
        <v>2777</v>
      </c>
      <c r="F204" s="133">
        <v>0</v>
      </c>
      <c r="G204" s="137">
        <v>0</v>
      </c>
      <c r="H204" s="137">
        <v>0</v>
      </c>
      <c r="I204" s="137">
        <v>0</v>
      </c>
      <c r="J204" s="137">
        <v>0</v>
      </c>
      <c r="K204" s="137">
        <v>0</v>
      </c>
      <c r="L204" s="137">
        <v>0</v>
      </c>
      <c r="M204" s="137">
        <v>0</v>
      </c>
      <c r="N204" s="137">
        <v>0</v>
      </c>
      <c r="O204" s="137">
        <v>0</v>
      </c>
      <c r="P204" s="137">
        <v>0</v>
      </c>
      <c r="Q204" s="137">
        <v>0</v>
      </c>
      <c r="R204" s="137">
        <v>0</v>
      </c>
    </row>
    <row r="205" spans="1:18" s="73" customFormat="1" ht="24">
      <c r="A205" s="155" t="s">
        <v>2394</v>
      </c>
      <c r="B205" s="141" t="s">
        <v>2395</v>
      </c>
      <c r="C205" s="142">
        <v>2777</v>
      </c>
      <c r="D205" s="184">
        <v>2777</v>
      </c>
      <c r="E205" s="142">
        <v>2777</v>
      </c>
      <c r="F205" s="133">
        <v>0</v>
      </c>
      <c r="G205" s="142"/>
      <c r="H205" s="142"/>
      <c r="I205" s="142"/>
      <c r="J205" s="142"/>
      <c r="K205" s="142"/>
      <c r="L205" s="142"/>
      <c r="M205" s="142"/>
      <c r="N205" s="142"/>
      <c r="O205" s="142"/>
      <c r="P205" s="142"/>
      <c r="Q205" s="142"/>
      <c r="R205" s="142"/>
    </row>
    <row r="206" spans="1:18" s="73" customFormat="1" ht="24">
      <c r="A206" s="155" t="s">
        <v>2396</v>
      </c>
      <c r="B206" s="141" t="s">
        <v>2397</v>
      </c>
      <c r="C206" s="142"/>
      <c r="D206" s="184">
        <v>0</v>
      </c>
      <c r="E206" s="142"/>
      <c r="F206" s="133">
        <v>0</v>
      </c>
      <c r="G206" s="143"/>
      <c r="H206" s="142"/>
      <c r="I206" s="142"/>
      <c r="J206" s="142"/>
      <c r="K206" s="142"/>
      <c r="L206" s="142"/>
      <c r="M206" s="142"/>
      <c r="N206" s="142"/>
      <c r="O206" s="142"/>
      <c r="P206" s="142"/>
      <c r="Q206" s="142"/>
      <c r="R206" s="142"/>
    </row>
    <row r="207" spans="1:18" s="73" customFormat="1" ht="24">
      <c r="A207" s="155" t="s">
        <v>2398</v>
      </c>
      <c r="B207" s="141" t="s">
        <v>2399</v>
      </c>
      <c r="C207" s="142"/>
      <c r="D207" s="184">
        <v>0</v>
      </c>
      <c r="E207" s="142"/>
      <c r="F207" s="133">
        <v>0</v>
      </c>
      <c r="G207" s="143"/>
      <c r="H207" s="142"/>
      <c r="I207" s="142"/>
      <c r="J207" s="142"/>
      <c r="K207" s="142"/>
      <c r="L207" s="142"/>
      <c r="M207" s="142"/>
      <c r="N207" s="142"/>
      <c r="O207" s="142"/>
      <c r="P207" s="142"/>
      <c r="Q207" s="142"/>
      <c r="R207" s="142"/>
    </row>
    <row r="208" spans="1:18" s="43" customFormat="1" ht="24">
      <c r="A208" s="134" t="s">
        <v>2400</v>
      </c>
      <c r="B208" s="136" t="s">
        <v>2401</v>
      </c>
      <c r="C208" s="137">
        <v>16097.000000000002</v>
      </c>
      <c r="D208" s="184">
        <v>16097</v>
      </c>
      <c r="E208" s="137">
        <v>2008.6299999999999</v>
      </c>
      <c r="F208" s="133">
        <v>14088.37</v>
      </c>
      <c r="G208" s="137">
        <v>1596.1100000000001</v>
      </c>
      <c r="H208" s="137">
        <v>793.45999999999992</v>
      </c>
      <c r="I208" s="137">
        <v>632.8900000000001</v>
      </c>
      <c r="J208" s="137">
        <v>1537.18</v>
      </c>
      <c r="K208" s="137">
        <v>5843.99</v>
      </c>
      <c r="L208" s="137">
        <v>737.4</v>
      </c>
      <c r="M208" s="137">
        <v>1372.1399999999999</v>
      </c>
      <c r="N208" s="137">
        <v>1242.8700000000001</v>
      </c>
      <c r="O208" s="137">
        <v>0</v>
      </c>
      <c r="P208" s="137">
        <v>332.33000000000004</v>
      </c>
      <c r="Q208" s="137">
        <v>0</v>
      </c>
      <c r="R208" s="137">
        <v>0</v>
      </c>
    </row>
    <row r="209" spans="1:18" s="73" customFormat="1" ht="24">
      <c r="A209" s="155" t="s">
        <v>2394</v>
      </c>
      <c r="B209" s="141" t="s">
        <v>2402</v>
      </c>
      <c r="C209" s="142">
        <v>8464.15</v>
      </c>
      <c r="D209" s="184">
        <v>8464.1500000000015</v>
      </c>
      <c r="E209" s="142">
        <v>335.5</v>
      </c>
      <c r="F209" s="133">
        <v>8128.6500000000005</v>
      </c>
      <c r="G209" s="142">
        <v>816.61</v>
      </c>
      <c r="H209" s="142">
        <v>416.95</v>
      </c>
      <c r="I209" s="142">
        <v>295.60000000000002</v>
      </c>
      <c r="J209" s="142">
        <v>817.45</v>
      </c>
      <c r="K209" s="142">
        <v>3805.9</v>
      </c>
      <c r="L209" s="142">
        <v>398.37</v>
      </c>
      <c r="M209" s="142">
        <v>734.08</v>
      </c>
      <c r="N209" s="142">
        <v>654.79999999999995</v>
      </c>
      <c r="O209" s="142"/>
      <c r="P209" s="142">
        <v>188.89</v>
      </c>
      <c r="Q209" s="142"/>
      <c r="R209" s="142"/>
    </row>
    <row r="210" spans="1:18" s="73" customFormat="1" ht="24">
      <c r="A210" s="155" t="s">
        <v>2396</v>
      </c>
      <c r="B210" s="141" t="s">
        <v>2403</v>
      </c>
      <c r="C210" s="142">
        <v>299.27999999999997</v>
      </c>
      <c r="D210" s="184">
        <v>299.27999999999997</v>
      </c>
      <c r="E210" s="142">
        <v>9.08</v>
      </c>
      <c r="F210" s="133">
        <v>290.2</v>
      </c>
      <c r="G210" s="142">
        <v>30.95</v>
      </c>
      <c r="H210" s="142">
        <v>16.170000000000002</v>
      </c>
      <c r="I210" s="142">
        <v>14.4</v>
      </c>
      <c r="J210" s="142">
        <v>30.18</v>
      </c>
      <c r="K210" s="142">
        <v>124.7</v>
      </c>
      <c r="L210" s="142">
        <v>14.9</v>
      </c>
      <c r="M210" s="142">
        <v>27.63</v>
      </c>
      <c r="N210" s="142">
        <v>25.27</v>
      </c>
      <c r="O210" s="142"/>
      <c r="P210" s="142">
        <v>6</v>
      </c>
      <c r="Q210" s="142"/>
      <c r="R210" s="142"/>
    </row>
    <row r="211" spans="1:18" s="73" customFormat="1" ht="24">
      <c r="A211" s="155" t="s">
        <v>2398</v>
      </c>
      <c r="B211" s="141" t="s">
        <v>2404</v>
      </c>
      <c r="C211" s="142">
        <v>1523</v>
      </c>
      <c r="D211" s="184">
        <v>1523</v>
      </c>
      <c r="E211" s="142">
        <v>1523</v>
      </c>
      <c r="F211" s="133">
        <v>0</v>
      </c>
      <c r="G211" s="142"/>
      <c r="H211" s="142"/>
      <c r="I211" s="142"/>
      <c r="J211" s="142"/>
      <c r="K211" s="142"/>
      <c r="L211" s="142"/>
      <c r="M211" s="142"/>
      <c r="N211" s="142"/>
      <c r="O211" s="142"/>
      <c r="P211" s="142"/>
      <c r="Q211" s="142"/>
      <c r="R211" s="142"/>
    </row>
    <row r="212" spans="1:18" s="73" customFormat="1" ht="24">
      <c r="A212" s="155" t="s">
        <v>2405</v>
      </c>
      <c r="B212" s="141" t="s">
        <v>2406</v>
      </c>
      <c r="C212" s="142">
        <v>5513.63</v>
      </c>
      <c r="D212" s="184">
        <v>5513.630000000001</v>
      </c>
      <c r="E212" s="142">
        <v>141.04999999999998</v>
      </c>
      <c r="F212" s="133">
        <v>5372.5800000000008</v>
      </c>
      <c r="G212" s="142">
        <v>635.51</v>
      </c>
      <c r="H212" s="142">
        <v>331.28</v>
      </c>
      <c r="I212" s="142">
        <v>297.94</v>
      </c>
      <c r="J212" s="142">
        <v>674.38</v>
      </c>
      <c r="K212" s="142">
        <v>1913.39</v>
      </c>
      <c r="L212" s="142">
        <v>300.60000000000002</v>
      </c>
      <c r="M212" s="142">
        <v>568.64</v>
      </c>
      <c r="N212" s="142">
        <v>521.12</v>
      </c>
      <c r="O212" s="142"/>
      <c r="P212" s="142">
        <v>129.72</v>
      </c>
      <c r="Q212" s="142"/>
      <c r="R212" s="142"/>
    </row>
    <row r="213" spans="1:18" s="73" customFormat="1" ht="24">
      <c r="A213" s="155" t="s">
        <v>2407</v>
      </c>
      <c r="B213" s="141" t="s">
        <v>2408</v>
      </c>
      <c r="C213" s="142">
        <v>296.94</v>
      </c>
      <c r="D213" s="184">
        <v>296.94</v>
      </c>
      <c r="E213" s="142"/>
      <c r="F213" s="133">
        <v>296.94</v>
      </c>
      <c r="G213" s="142">
        <v>113.04</v>
      </c>
      <c r="H213" s="142">
        <v>29.06</v>
      </c>
      <c r="I213" s="142">
        <v>24.95</v>
      </c>
      <c r="J213" s="142">
        <v>15.17</v>
      </c>
      <c r="K213" s="142"/>
      <c r="L213" s="142">
        <v>23.53</v>
      </c>
      <c r="M213" s="142">
        <v>41.79</v>
      </c>
      <c r="N213" s="142">
        <v>41.68</v>
      </c>
      <c r="O213" s="142"/>
      <c r="P213" s="142">
        <v>7.72</v>
      </c>
      <c r="Q213" s="142"/>
      <c r="R213" s="142"/>
    </row>
    <row r="214" spans="1:18" s="73" customFormat="1" ht="24">
      <c r="A214" s="140" t="s">
        <v>2409</v>
      </c>
      <c r="B214" s="141" t="s">
        <v>2410</v>
      </c>
      <c r="C214" s="142">
        <v>8500</v>
      </c>
      <c r="D214" s="184">
        <v>8500</v>
      </c>
      <c r="E214" s="142">
        <v>3500</v>
      </c>
      <c r="F214" s="133">
        <v>5000</v>
      </c>
      <c r="G214" s="143"/>
      <c r="H214" s="142"/>
      <c r="I214" s="142"/>
      <c r="J214" s="142">
        <v>5000</v>
      </c>
      <c r="K214" s="142"/>
      <c r="L214" s="142"/>
      <c r="M214" s="142"/>
      <c r="N214" s="142"/>
      <c r="O214" s="142"/>
      <c r="P214" s="142"/>
      <c r="Q214" s="142"/>
      <c r="R214" s="142"/>
    </row>
    <row r="215" spans="1:18" s="73" customFormat="1" ht="24">
      <c r="A215" s="140" t="s">
        <v>2411</v>
      </c>
      <c r="B215" s="141" t="s">
        <v>2412</v>
      </c>
      <c r="C215" s="142">
        <v>3600</v>
      </c>
      <c r="D215" s="184">
        <v>3600</v>
      </c>
      <c r="E215" s="142">
        <v>3600</v>
      </c>
      <c r="F215" s="133">
        <v>0</v>
      </c>
      <c r="G215" s="143"/>
      <c r="H215" s="142"/>
      <c r="I215" s="142"/>
      <c r="J215" s="142"/>
      <c r="K215" s="142"/>
      <c r="L215" s="142"/>
      <c r="M215" s="142"/>
      <c r="N215" s="142"/>
      <c r="O215" s="142"/>
      <c r="P215" s="142"/>
      <c r="Q215" s="142"/>
      <c r="R215" s="142"/>
    </row>
    <row r="216" spans="1:18" s="73" customFormat="1" ht="24">
      <c r="A216" s="140" t="s">
        <v>2413</v>
      </c>
      <c r="B216" s="141" t="s">
        <v>2414</v>
      </c>
      <c r="C216" s="142">
        <v>2793</v>
      </c>
      <c r="D216" s="184">
        <v>2793</v>
      </c>
      <c r="E216" s="142">
        <v>0</v>
      </c>
      <c r="F216" s="142">
        <v>2793</v>
      </c>
      <c r="G216" s="142">
        <v>0</v>
      </c>
      <c r="H216" s="142">
        <v>13</v>
      </c>
      <c r="I216" s="142">
        <v>0</v>
      </c>
      <c r="J216" s="142">
        <v>2180</v>
      </c>
      <c r="K216" s="142">
        <v>350</v>
      </c>
      <c r="L216" s="142">
        <v>0</v>
      </c>
      <c r="M216" s="142">
        <v>0</v>
      </c>
      <c r="N216" s="142">
        <v>0</v>
      </c>
      <c r="O216" s="142">
        <v>0</v>
      </c>
      <c r="P216" s="142">
        <v>250</v>
      </c>
      <c r="Q216" s="142">
        <v>0</v>
      </c>
      <c r="R216" s="142">
        <v>0</v>
      </c>
    </row>
    <row r="217" spans="1:18" s="73" customFormat="1">
      <c r="A217" s="155" t="s">
        <v>2224</v>
      </c>
      <c r="B217" s="141" t="s">
        <v>2415</v>
      </c>
      <c r="C217" s="142">
        <v>2080</v>
      </c>
      <c r="D217" s="184">
        <v>2080</v>
      </c>
      <c r="E217" s="142"/>
      <c r="F217" s="133">
        <v>2080</v>
      </c>
      <c r="G217" s="143"/>
      <c r="H217" s="142"/>
      <c r="I217" s="142"/>
      <c r="J217" s="142">
        <v>2080</v>
      </c>
      <c r="K217" s="142"/>
      <c r="L217" s="142"/>
      <c r="M217" s="142"/>
      <c r="N217" s="142"/>
      <c r="O217" s="142"/>
      <c r="P217" s="142"/>
      <c r="Q217" s="142"/>
      <c r="R217" s="142"/>
    </row>
    <row r="218" spans="1:18" s="73" customFormat="1">
      <c r="A218" s="155" t="s">
        <v>2226</v>
      </c>
      <c r="B218" s="141" t="s">
        <v>2416</v>
      </c>
      <c r="C218" s="142">
        <v>713</v>
      </c>
      <c r="D218" s="184">
        <v>713</v>
      </c>
      <c r="E218" s="142"/>
      <c r="F218" s="133">
        <v>713</v>
      </c>
      <c r="G218" s="143"/>
      <c r="H218" s="142">
        <v>13</v>
      </c>
      <c r="I218" s="142"/>
      <c r="J218" s="142">
        <v>100</v>
      </c>
      <c r="K218" s="142">
        <v>350</v>
      </c>
      <c r="L218" s="142"/>
      <c r="M218" s="142"/>
      <c r="N218" s="142"/>
      <c r="O218" s="142"/>
      <c r="P218" s="142">
        <v>250</v>
      </c>
      <c r="Q218" s="142"/>
      <c r="R218" s="142"/>
    </row>
    <row r="219" spans="1:18" s="73" customFormat="1" ht="24">
      <c r="A219" s="140" t="s">
        <v>2288</v>
      </c>
      <c r="B219" s="141" t="s">
        <v>2417</v>
      </c>
      <c r="C219" s="142">
        <v>315</v>
      </c>
      <c r="D219" s="184">
        <v>315</v>
      </c>
      <c r="E219" s="142">
        <v>315</v>
      </c>
      <c r="F219" s="133">
        <v>0</v>
      </c>
      <c r="G219" s="143"/>
      <c r="H219" s="142"/>
      <c r="I219" s="142"/>
      <c r="J219" s="142"/>
      <c r="K219" s="142"/>
      <c r="L219" s="142"/>
      <c r="M219" s="142"/>
      <c r="N219" s="142"/>
      <c r="O219" s="142"/>
      <c r="P219" s="142"/>
      <c r="Q219" s="142"/>
      <c r="R219" s="142"/>
    </row>
    <row r="220" spans="1:18" s="73" customFormat="1" ht="24">
      <c r="A220" s="140" t="s">
        <v>2290</v>
      </c>
      <c r="B220" s="141" t="s">
        <v>2418</v>
      </c>
      <c r="C220" s="142">
        <v>1841</v>
      </c>
      <c r="D220" s="184">
        <v>1841</v>
      </c>
      <c r="E220" s="142">
        <v>59.45</v>
      </c>
      <c r="F220" s="133">
        <v>1781.55</v>
      </c>
      <c r="G220" s="143">
        <v>179.28</v>
      </c>
      <c r="H220" s="143">
        <v>94.9</v>
      </c>
      <c r="I220" s="143">
        <v>85.13</v>
      </c>
      <c r="J220" s="143">
        <v>195.82</v>
      </c>
      <c r="K220" s="143">
        <v>787.83999999999992</v>
      </c>
      <c r="L220" s="143">
        <v>86.8</v>
      </c>
      <c r="M220" s="143">
        <v>161.85</v>
      </c>
      <c r="N220" s="143">
        <v>149.92000000000002</v>
      </c>
      <c r="O220" s="143">
        <v>0</v>
      </c>
      <c r="P220" s="143">
        <v>40.010000000000005</v>
      </c>
      <c r="Q220" s="143">
        <v>0</v>
      </c>
      <c r="R220" s="143">
        <v>0</v>
      </c>
    </row>
    <row r="221" spans="1:18" s="43" customFormat="1">
      <c r="A221" s="152" t="s">
        <v>2224</v>
      </c>
      <c r="B221" s="136" t="s">
        <v>2419</v>
      </c>
      <c r="C221" s="137">
        <v>793.93</v>
      </c>
      <c r="D221" s="184">
        <v>793.93000000000006</v>
      </c>
      <c r="E221" s="137">
        <v>20.310000000000002</v>
      </c>
      <c r="F221" s="133">
        <v>773.62</v>
      </c>
      <c r="G221" s="139">
        <v>91.51</v>
      </c>
      <c r="H221" s="137">
        <v>47.71</v>
      </c>
      <c r="I221" s="137">
        <v>42.89</v>
      </c>
      <c r="J221" s="137">
        <v>97.1</v>
      </c>
      <c r="K221" s="137">
        <v>275.51</v>
      </c>
      <c r="L221" s="137">
        <v>43.29</v>
      </c>
      <c r="M221" s="137">
        <v>81.88</v>
      </c>
      <c r="N221" s="137">
        <v>75.040000000000006</v>
      </c>
      <c r="O221" s="137"/>
      <c r="P221" s="137">
        <v>18.690000000000001</v>
      </c>
      <c r="Q221" s="137"/>
      <c r="R221" s="137"/>
    </row>
    <row r="222" spans="1:18" s="43" customFormat="1">
      <c r="A222" s="152" t="s">
        <v>2226</v>
      </c>
      <c r="B222" s="136" t="s">
        <v>2420</v>
      </c>
      <c r="C222" s="137">
        <v>80.8</v>
      </c>
      <c r="D222" s="184">
        <v>80.800000000000011</v>
      </c>
      <c r="E222" s="137">
        <v>3.02</v>
      </c>
      <c r="F222" s="133">
        <v>77.780000000000015</v>
      </c>
      <c r="G222" s="139">
        <v>6.77</v>
      </c>
      <c r="H222" s="137">
        <v>3.64</v>
      </c>
      <c r="I222" s="137">
        <v>3.26</v>
      </c>
      <c r="J222" s="137">
        <v>7.62</v>
      </c>
      <c r="K222" s="137">
        <v>39.53</v>
      </c>
      <c r="L222" s="137">
        <v>3.36</v>
      </c>
      <c r="M222" s="137">
        <v>6.17</v>
      </c>
      <c r="N222" s="137">
        <v>5.78</v>
      </c>
      <c r="O222" s="137"/>
      <c r="P222" s="137">
        <v>1.65</v>
      </c>
      <c r="Q222" s="137"/>
      <c r="R222" s="137"/>
    </row>
    <row r="223" spans="1:18" s="43" customFormat="1">
      <c r="A223" s="152" t="s">
        <v>2421</v>
      </c>
      <c r="B223" s="136" t="s">
        <v>2422</v>
      </c>
      <c r="C223" s="137">
        <v>966.27</v>
      </c>
      <c r="D223" s="184">
        <v>966.27</v>
      </c>
      <c r="E223" s="137">
        <v>36.120000000000005</v>
      </c>
      <c r="F223" s="133">
        <v>930.15</v>
      </c>
      <c r="G223" s="139">
        <v>81</v>
      </c>
      <c r="H223" s="137">
        <v>43.55</v>
      </c>
      <c r="I223" s="137">
        <v>38.979999999999997</v>
      </c>
      <c r="J223" s="137">
        <v>91.1</v>
      </c>
      <c r="K223" s="137">
        <v>472.8</v>
      </c>
      <c r="L223" s="137">
        <v>40.15</v>
      </c>
      <c r="M223" s="137">
        <v>73.8</v>
      </c>
      <c r="N223" s="137">
        <v>69.099999999999994</v>
      </c>
      <c r="O223" s="137"/>
      <c r="P223" s="137">
        <v>19.670000000000002</v>
      </c>
      <c r="Q223" s="137"/>
      <c r="R223" s="137"/>
    </row>
    <row r="224" spans="1:18" s="43" customFormat="1" ht="64.5" customHeight="1">
      <c r="A224" s="134" t="s">
        <v>2292</v>
      </c>
      <c r="B224" s="136" t="s">
        <v>2423</v>
      </c>
      <c r="C224" s="137">
        <v>4863</v>
      </c>
      <c r="D224" s="184">
        <v>4863</v>
      </c>
      <c r="E224" s="137">
        <v>4863</v>
      </c>
      <c r="F224" s="133">
        <v>0</v>
      </c>
      <c r="G224" s="139"/>
      <c r="H224" s="137"/>
      <c r="I224" s="137"/>
      <c r="J224" s="137"/>
      <c r="K224" s="137"/>
      <c r="L224" s="137"/>
      <c r="M224" s="137"/>
      <c r="N224" s="137"/>
      <c r="O224" s="137"/>
      <c r="P224" s="137"/>
      <c r="Q224" s="137"/>
      <c r="R224" s="137"/>
    </row>
    <row r="225" spans="1:18" s="43" customFormat="1" ht="38.25" customHeight="1">
      <c r="A225" s="134" t="s">
        <v>2294</v>
      </c>
      <c r="B225" s="136" t="s">
        <v>2424</v>
      </c>
      <c r="C225" s="137">
        <v>3117.0000000000005</v>
      </c>
      <c r="D225" s="137">
        <v>3117.0000000000005</v>
      </c>
      <c r="E225" s="137">
        <v>1763.23</v>
      </c>
      <c r="F225" s="137">
        <v>1353.7700000000002</v>
      </c>
      <c r="G225" s="137">
        <v>121.7</v>
      </c>
      <c r="H225" s="137">
        <v>77.75</v>
      </c>
      <c r="I225" s="137">
        <v>63.92</v>
      </c>
      <c r="J225" s="137">
        <v>134.83000000000001</v>
      </c>
      <c r="K225" s="137">
        <v>621.75</v>
      </c>
      <c r="L225" s="137">
        <v>62.97</v>
      </c>
      <c r="M225" s="137">
        <v>126.73</v>
      </c>
      <c r="N225" s="137">
        <v>116.49</v>
      </c>
      <c r="O225" s="137">
        <v>0</v>
      </c>
      <c r="P225" s="137">
        <v>27.63</v>
      </c>
      <c r="Q225" s="137">
        <v>0</v>
      </c>
      <c r="R225" s="137">
        <v>0</v>
      </c>
    </row>
    <row r="226" spans="1:18" s="73" customFormat="1">
      <c r="A226" s="155" t="s">
        <v>2224</v>
      </c>
      <c r="B226" s="156" t="s">
        <v>2425</v>
      </c>
      <c r="C226" s="142">
        <v>2118.5500000000002</v>
      </c>
      <c r="D226" s="184">
        <v>2118.5500000000002</v>
      </c>
      <c r="E226" s="142">
        <v>879.78</v>
      </c>
      <c r="F226" s="133">
        <v>1238.7700000000002</v>
      </c>
      <c r="G226" s="143">
        <v>111.7</v>
      </c>
      <c r="H226" s="142">
        <v>67.75</v>
      </c>
      <c r="I226" s="142">
        <v>53.92</v>
      </c>
      <c r="J226" s="142">
        <v>124.83000000000001</v>
      </c>
      <c r="K226" s="142">
        <v>576.75</v>
      </c>
      <c r="L226" s="142">
        <v>52.97</v>
      </c>
      <c r="M226" s="142">
        <v>116.73</v>
      </c>
      <c r="N226" s="142">
        <v>106.49</v>
      </c>
      <c r="O226" s="142"/>
      <c r="P226" s="142">
        <v>27.63</v>
      </c>
      <c r="Q226" s="142"/>
      <c r="R226" s="142"/>
    </row>
    <row r="227" spans="1:18" s="73" customFormat="1">
      <c r="A227" s="155" t="s">
        <v>2226</v>
      </c>
      <c r="B227" s="156" t="s">
        <v>2426</v>
      </c>
      <c r="C227" s="142">
        <v>105.3</v>
      </c>
      <c r="D227" s="184">
        <v>105.3</v>
      </c>
      <c r="E227" s="142">
        <v>105.3</v>
      </c>
      <c r="F227" s="133">
        <v>0</v>
      </c>
      <c r="G227" s="143"/>
      <c r="H227" s="142"/>
      <c r="I227" s="142"/>
      <c r="J227" s="142"/>
      <c r="K227" s="142"/>
      <c r="L227" s="142"/>
      <c r="M227" s="142"/>
      <c r="N227" s="142"/>
      <c r="O227" s="142"/>
      <c r="P227" s="142"/>
      <c r="Q227" s="142"/>
      <c r="R227" s="142"/>
    </row>
    <row r="228" spans="1:18" s="73" customFormat="1">
      <c r="A228" s="155" t="s">
        <v>2421</v>
      </c>
      <c r="B228" s="156" t="s">
        <v>2427</v>
      </c>
      <c r="C228" s="142">
        <v>893.15</v>
      </c>
      <c r="D228" s="184">
        <v>893.15</v>
      </c>
      <c r="E228" s="142">
        <v>778.15</v>
      </c>
      <c r="F228" s="133">
        <v>115</v>
      </c>
      <c r="G228" s="143">
        <v>10</v>
      </c>
      <c r="H228" s="142">
        <v>10</v>
      </c>
      <c r="I228" s="142">
        <v>10</v>
      </c>
      <c r="J228" s="142">
        <v>10</v>
      </c>
      <c r="K228" s="142">
        <v>45</v>
      </c>
      <c r="L228" s="142">
        <v>10</v>
      </c>
      <c r="M228" s="142">
        <v>10</v>
      </c>
      <c r="N228" s="142">
        <v>10</v>
      </c>
      <c r="O228" s="142"/>
      <c r="P228" s="142"/>
      <c r="Q228" s="142"/>
      <c r="R228" s="142"/>
    </row>
    <row r="229" spans="1:18" s="73" customFormat="1">
      <c r="A229" s="140" t="s">
        <v>2296</v>
      </c>
      <c r="B229" s="141" t="s">
        <v>2428</v>
      </c>
      <c r="C229" s="142"/>
      <c r="D229" s="184">
        <v>0</v>
      </c>
      <c r="E229" s="142">
        <v>-246.89</v>
      </c>
      <c r="F229" s="133">
        <v>246.89</v>
      </c>
      <c r="G229" s="143">
        <v>20.8</v>
      </c>
      <c r="H229" s="142">
        <v>46.24</v>
      </c>
      <c r="I229" s="142">
        <v>17.55</v>
      </c>
      <c r="J229" s="142">
        <v>-248.6</v>
      </c>
      <c r="K229" s="142">
        <v>384.21999999999997</v>
      </c>
      <c r="L229" s="142">
        <v>11.87</v>
      </c>
      <c r="M229" s="142">
        <v>18.05</v>
      </c>
      <c r="N229" s="142">
        <v>22.51</v>
      </c>
      <c r="O229" s="142"/>
      <c r="P229" s="142">
        <v>-25.75</v>
      </c>
      <c r="Q229" s="142"/>
      <c r="R229" s="142"/>
    </row>
    <row r="230" spans="1:18" s="73" customFormat="1" ht="24">
      <c r="A230" s="140" t="s">
        <v>2429</v>
      </c>
      <c r="B230" s="141" t="s">
        <v>2430</v>
      </c>
      <c r="C230" s="142"/>
      <c r="D230" s="184">
        <v>0</v>
      </c>
      <c r="E230" s="142">
        <v>-545.71</v>
      </c>
      <c r="F230" s="133">
        <v>545.71</v>
      </c>
      <c r="G230" s="143">
        <v>12.41</v>
      </c>
      <c r="H230" s="142">
        <v>6.92</v>
      </c>
      <c r="I230" s="142">
        <v>14.21</v>
      </c>
      <c r="J230" s="142">
        <v>147.75</v>
      </c>
      <c r="K230" s="142">
        <v>224.93</v>
      </c>
      <c r="L230" s="142">
        <v>15.2</v>
      </c>
      <c r="M230" s="142">
        <v>12.98</v>
      </c>
      <c r="N230" s="142">
        <v>10.52</v>
      </c>
      <c r="O230" s="142"/>
      <c r="P230" s="142">
        <v>100.79</v>
      </c>
      <c r="Q230" s="142"/>
      <c r="R230" s="142"/>
    </row>
    <row r="231" spans="1:18" s="73" customFormat="1" ht="24">
      <c r="A231" s="140" t="s">
        <v>2431</v>
      </c>
      <c r="B231" s="141" t="s">
        <v>2432</v>
      </c>
      <c r="C231" s="142"/>
      <c r="D231" s="184">
        <v>0</v>
      </c>
      <c r="E231" s="142">
        <v>-267.79000000000002</v>
      </c>
      <c r="F231" s="133">
        <v>267.79000000000002</v>
      </c>
      <c r="G231" s="143"/>
      <c r="H231" s="142"/>
      <c r="I231" s="142"/>
      <c r="J231" s="142">
        <v>267.79000000000002</v>
      </c>
      <c r="K231" s="142"/>
      <c r="L231" s="142"/>
      <c r="M231" s="142"/>
      <c r="N231" s="142"/>
      <c r="O231" s="142"/>
      <c r="P231" s="142"/>
      <c r="Q231" s="142"/>
      <c r="R231" s="142"/>
    </row>
    <row r="232" spans="1:18" s="43" customFormat="1">
      <c r="A232" s="134" t="s">
        <v>2433</v>
      </c>
      <c r="B232" s="136" t="s">
        <v>2434</v>
      </c>
      <c r="C232" s="137">
        <v>2868</v>
      </c>
      <c r="D232" s="184">
        <v>2868</v>
      </c>
      <c r="E232" s="137">
        <v>2868</v>
      </c>
      <c r="F232" s="133">
        <v>0</v>
      </c>
      <c r="G232" s="137">
        <v>0</v>
      </c>
      <c r="H232" s="137">
        <v>0</v>
      </c>
      <c r="I232" s="137">
        <v>0</v>
      </c>
      <c r="J232" s="137">
        <v>0</v>
      </c>
      <c r="K232" s="137">
        <v>0</v>
      </c>
      <c r="L232" s="137">
        <v>0</v>
      </c>
      <c r="M232" s="137">
        <v>0</v>
      </c>
      <c r="N232" s="137">
        <v>0</v>
      </c>
      <c r="O232" s="137">
        <v>0</v>
      </c>
      <c r="P232" s="137">
        <v>0</v>
      </c>
      <c r="Q232" s="137">
        <v>0</v>
      </c>
      <c r="R232" s="137">
        <v>0</v>
      </c>
    </row>
    <row r="233" spans="1:18" s="43" customFormat="1" ht="24">
      <c r="A233" s="152" t="s">
        <v>2394</v>
      </c>
      <c r="B233" s="136" t="s">
        <v>2435</v>
      </c>
      <c r="C233" s="137">
        <v>135</v>
      </c>
      <c r="D233" s="184">
        <v>135</v>
      </c>
      <c r="E233" s="137">
        <v>135</v>
      </c>
      <c r="F233" s="133">
        <v>0</v>
      </c>
      <c r="G233" s="137"/>
      <c r="H233" s="137"/>
      <c r="I233" s="137"/>
      <c r="J233" s="137"/>
      <c r="K233" s="137"/>
      <c r="L233" s="137"/>
      <c r="M233" s="137"/>
      <c r="N233" s="137"/>
      <c r="O233" s="137"/>
      <c r="P233" s="137"/>
      <c r="Q233" s="137"/>
      <c r="R233" s="137"/>
    </row>
    <row r="234" spans="1:18" s="73" customFormat="1" ht="24">
      <c r="A234" s="155" t="s">
        <v>2396</v>
      </c>
      <c r="B234" s="141" t="s">
        <v>2436</v>
      </c>
      <c r="C234" s="142">
        <v>5.4</v>
      </c>
      <c r="D234" s="184">
        <v>5.4</v>
      </c>
      <c r="E234" s="142">
        <v>5.4</v>
      </c>
      <c r="F234" s="133">
        <v>0</v>
      </c>
      <c r="G234" s="142"/>
      <c r="H234" s="142"/>
      <c r="I234" s="142"/>
      <c r="J234" s="142"/>
      <c r="K234" s="142"/>
      <c r="L234" s="142"/>
      <c r="M234" s="142"/>
      <c r="N234" s="142"/>
      <c r="O234" s="142"/>
      <c r="P234" s="142"/>
      <c r="Q234" s="142"/>
      <c r="R234" s="142"/>
    </row>
    <row r="235" spans="1:18" s="73" customFormat="1" ht="24">
      <c r="A235" s="155" t="s">
        <v>2398</v>
      </c>
      <c r="B235" s="141" t="s">
        <v>2437</v>
      </c>
      <c r="C235" s="142">
        <v>1550.58</v>
      </c>
      <c r="D235" s="184">
        <v>1550.58</v>
      </c>
      <c r="E235" s="142">
        <v>1550.58</v>
      </c>
      <c r="F235" s="133">
        <v>0</v>
      </c>
      <c r="G235" s="142"/>
      <c r="H235" s="142"/>
      <c r="I235" s="142"/>
      <c r="J235" s="142"/>
      <c r="K235" s="142"/>
      <c r="L235" s="142"/>
      <c r="M235" s="142"/>
      <c r="N235" s="142"/>
      <c r="O235" s="142"/>
      <c r="P235" s="142"/>
      <c r="Q235" s="142"/>
      <c r="R235" s="142"/>
    </row>
    <row r="236" spans="1:18" s="73" customFormat="1" ht="24">
      <c r="A236" s="155" t="s">
        <v>2405</v>
      </c>
      <c r="B236" s="141" t="s">
        <v>2438</v>
      </c>
      <c r="C236" s="142">
        <v>1177.02</v>
      </c>
      <c r="D236" s="184">
        <v>1177.02</v>
      </c>
      <c r="E236" s="142">
        <v>1177.02</v>
      </c>
      <c r="F236" s="133">
        <v>0</v>
      </c>
      <c r="G236" s="142"/>
      <c r="H236" s="142"/>
      <c r="I236" s="142"/>
      <c r="J236" s="142"/>
      <c r="K236" s="142"/>
      <c r="L236" s="142"/>
      <c r="M236" s="142"/>
      <c r="N236" s="142"/>
      <c r="O236" s="142"/>
      <c r="P236" s="142"/>
      <c r="Q236" s="142"/>
      <c r="R236" s="142"/>
    </row>
    <row r="237" spans="1:18" s="43" customFormat="1" ht="24">
      <c r="A237" s="134" t="s">
        <v>1427</v>
      </c>
      <c r="B237" s="136" t="s">
        <v>1508</v>
      </c>
      <c r="C237" s="137">
        <v>0</v>
      </c>
      <c r="D237" s="184">
        <v>0</v>
      </c>
      <c r="E237" s="137">
        <v>-6189.02</v>
      </c>
      <c r="F237" s="133">
        <v>6189.0199999999995</v>
      </c>
      <c r="G237" s="137">
        <v>108.37</v>
      </c>
      <c r="H237" s="137">
        <v>265.99</v>
      </c>
      <c r="I237" s="137">
        <v>235.59</v>
      </c>
      <c r="J237" s="137">
        <v>76.83</v>
      </c>
      <c r="K237" s="137">
        <v>3693.54</v>
      </c>
      <c r="L237" s="137">
        <v>1540.73</v>
      </c>
      <c r="M237" s="137">
        <v>139.72</v>
      </c>
      <c r="N237" s="137">
        <v>115.84</v>
      </c>
      <c r="O237" s="137">
        <v>0</v>
      </c>
      <c r="P237" s="137">
        <v>12.41</v>
      </c>
      <c r="Q237" s="137">
        <v>0</v>
      </c>
      <c r="R237" s="137">
        <v>0</v>
      </c>
    </row>
    <row r="238" spans="1:18" s="73" customFormat="1" ht="24">
      <c r="A238" s="140" t="s">
        <v>2278</v>
      </c>
      <c r="B238" s="141" t="s">
        <v>1509</v>
      </c>
      <c r="C238" s="142"/>
      <c r="D238" s="184">
        <v>0</v>
      </c>
      <c r="E238" s="142">
        <v>-345.38</v>
      </c>
      <c r="F238" s="133">
        <v>345.38</v>
      </c>
      <c r="G238" s="143"/>
      <c r="H238" s="142"/>
      <c r="I238" s="142"/>
      <c r="J238" s="142"/>
      <c r="K238" s="142">
        <v>345.38</v>
      </c>
      <c r="L238" s="142"/>
      <c r="M238" s="142"/>
      <c r="N238" s="142"/>
      <c r="O238" s="142"/>
      <c r="P238" s="142"/>
      <c r="Q238" s="142"/>
      <c r="R238" s="142"/>
    </row>
    <row r="239" spans="1:18" s="73" customFormat="1">
      <c r="A239" s="140" t="s">
        <v>2280</v>
      </c>
      <c r="B239" s="141" t="s">
        <v>1510</v>
      </c>
      <c r="C239" s="142"/>
      <c r="D239" s="184">
        <v>0</v>
      </c>
      <c r="E239" s="142">
        <v>-673.99</v>
      </c>
      <c r="F239" s="133">
        <v>673.99</v>
      </c>
      <c r="G239" s="143">
        <v>108.37</v>
      </c>
      <c r="H239" s="142">
        <v>65.989999999999995</v>
      </c>
      <c r="I239" s="142">
        <v>35.590000000000003</v>
      </c>
      <c r="J239" s="142">
        <v>76.83</v>
      </c>
      <c r="K239" s="142">
        <v>78.510000000000005</v>
      </c>
      <c r="L239" s="142">
        <v>40.729999999999997</v>
      </c>
      <c r="M239" s="142">
        <v>139.72</v>
      </c>
      <c r="N239" s="142">
        <v>115.84</v>
      </c>
      <c r="O239" s="142"/>
      <c r="P239" s="142">
        <v>12.41</v>
      </c>
      <c r="Q239" s="142"/>
      <c r="R239" s="142"/>
    </row>
    <row r="240" spans="1:18" s="73" customFormat="1">
      <c r="A240" s="140" t="s">
        <v>2282</v>
      </c>
      <c r="B240" s="141" t="s">
        <v>1511</v>
      </c>
      <c r="C240" s="142"/>
      <c r="D240" s="184">
        <v>0</v>
      </c>
      <c r="E240" s="142">
        <v>-15</v>
      </c>
      <c r="F240" s="133">
        <v>15</v>
      </c>
      <c r="G240" s="143"/>
      <c r="H240" s="142"/>
      <c r="I240" s="142"/>
      <c r="J240" s="142"/>
      <c r="K240" s="142">
        <v>15</v>
      </c>
      <c r="L240" s="142"/>
      <c r="M240" s="142"/>
      <c r="N240" s="142"/>
      <c r="O240" s="142"/>
      <c r="P240" s="142"/>
      <c r="Q240" s="142"/>
      <c r="R240" s="142"/>
    </row>
    <row r="241" spans="1:18" s="73" customFormat="1">
      <c r="A241" s="140" t="s">
        <v>2284</v>
      </c>
      <c r="B241" s="141" t="s">
        <v>2439</v>
      </c>
      <c r="C241" s="142"/>
      <c r="D241" s="184">
        <v>0</v>
      </c>
      <c r="E241" s="142">
        <v>-400</v>
      </c>
      <c r="F241" s="133">
        <v>400</v>
      </c>
      <c r="G241" s="143"/>
      <c r="H241" s="142">
        <v>200</v>
      </c>
      <c r="I241" s="142">
        <v>200</v>
      </c>
      <c r="J241" s="142"/>
      <c r="K241" s="142"/>
      <c r="L241" s="142"/>
      <c r="M241" s="142"/>
      <c r="N241" s="142"/>
      <c r="O241" s="142"/>
      <c r="P241" s="142"/>
      <c r="Q241" s="142"/>
      <c r="R241" s="142"/>
    </row>
    <row r="242" spans="1:18" s="73" customFormat="1">
      <c r="A242" s="140" t="s">
        <v>2286</v>
      </c>
      <c r="B242" s="141" t="s">
        <v>2440</v>
      </c>
      <c r="C242" s="142"/>
      <c r="D242" s="184">
        <v>0</v>
      </c>
      <c r="E242" s="142">
        <v>-1500</v>
      </c>
      <c r="F242" s="133">
        <v>1500</v>
      </c>
      <c r="G242" s="143"/>
      <c r="H242" s="142"/>
      <c r="I242" s="142"/>
      <c r="J242" s="142"/>
      <c r="K242" s="142"/>
      <c r="L242" s="142">
        <v>1500</v>
      </c>
      <c r="M242" s="142"/>
      <c r="N242" s="142"/>
      <c r="O242" s="142"/>
      <c r="P242" s="142"/>
      <c r="Q242" s="142"/>
      <c r="R242" s="142"/>
    </row>
    <row r="243" spans="1:18" s="73" customFormat="1">
      <c r="A243" s="140" t="s">
        <v>2288</v>
      </c>
      <c r="B243" s="141" t="s">
        <v>1512</v>
      </c>
      <c r="C243" s="142"/>
      <c r="D243" s="184">
        <v>0</v>
      </c>
      <c r="E243" s="142">
        <v>-3254.65</v>
      </c>
      <c r="F243" s="133">
        <v>3254.65</v>
      </c>
      <c r="G243" s="143"/>
      <c r="H243" s="142"/>
      <c r="I243" s="142"/>
      <c r="J243" s="142"/>
      <c r="K243" s="142">
        <v>3254.65</v>
      </c>
      <c r="L243" s="142"/>
      <c r="M243" s="142"/>
      <c r="N243" s="142"/>
      <c r="O243" s="142"/>
      <c r="P243" s="142"/>
      <c r="Q243" s="142"/>
      <c r="R243" s="142"/>
    </row>
    <row r="244" spans="1:18" s="42" customFormat="1" ht="24">
      <c r="A244" s="157" t="s">
        <v>1513</v>
      </c>
      <c r="B244" s="128" t="s">
        <v>2441</v>
      </c>
      <c r="C244" s="184">
        <v>60</v>
      </c>
      <c r="D244" s="184">
        <v>60</v>
      </c>
      <c r="E244" s="133">
        <v>-251.8</v>
      </c>
      <c r="F244" s="133">
        <v>311.8</v>
      </c>
      <c r="G244" s="133">
        <v>38.450000000000003</v>
      </c>
      <c r="H244" s="133">
        <v>44.25</v>
      </c>
      <c r="I244" s="133">
        <v>27.4</v>
      </c>
      <c r="J244" s="133">
        <v>32.299999999999997</v>
      </c>
      <c r="K244" s="133">
        <v>14.8</v>
      </c>
      <c r="L244" s="133">
        <v>30.7</v>
      </c>
      <c r="M244" s="133">
        <v>54.15</v>
      </c>
      <c r="N244" s="133">
        <v>63.449999999999996</v>
      </c>
      <c r="O244" s="133">
        <v>0</v>
      </c>
      <c r="P244" s="133">
        <v>6.3</v>
      </c>
      <c r="Q244" s="133">
        <v>0</v>
      </c>
      <c r="R244" s="133">
        <v>0</v>
      </c>
    </row>
    <row r="245" spans="1:18" s="73" customFormat="1" ht="24">
      <c r="A245" s="140" t="s">
        <v>2186</v>
      </c>
      <c r="B245" s="141" t="s">
        <v>2074</v>
      </c>
      <c r="C245" s="142"/>
      <c r="D245" s="184">
        <v>0</v>
      </c>
      <c r="E245" s="142"/>
      <c r="F245" s="133">
        <v>0</v>
      </c>
      <c r="G245" s="143"/>
      <c r="H245" s="142"/>
      <c r="I245" s="142"/>
      <c r="J245" s="142"/>
      <c r="K245" s="142"/>
      <c r="L245" s="142"/>
      <c r="M245" s="142"/>
      <c r="N245" s="142"/>
      <c r="O245" s="142"/>
      <c r="P245" s="142"/>
      <c r="Q245" s="142"/>
      <c r="R245" s="142"/>
    </row>
    <row r="246" spans="1:18" s="73" customFormat="1" ht="24">
      <c r="A246" s="140" t="s">
        <v>2210</v>
      </c>
      <c r="B246" s="141" t="s">
        <v>2075</v>
      </c>
      <c r="C246" s="142"/>
      <c r="D246" s="184">
        <v>0</v>
      </c>
      <c r="E246" s="142"/>
      <c r="F246" s="133">
        <v>0</v>
      </c>
      <c r="G246" s="143"/>
      <c r="H246" s="142"/>
      <c r="I246" s="142"/>
      <c r="J246" s="142"/>
      <c r="K246" s="142"/>
      <c r="L246" s="142"/>
      <c r="M246" s="142"/>
      <c r="N246" s="142"/>
      <c r="O246" s="142"/>
      <c r="P246" s="142"/>
      <c r="Q246" s="142"/>
      <c r="R246" s="142"/>
    </row>
    <row r="247" spans="1:18" s="73" customFormat="1" ht="24">
      <c r="A247" s="140" t="s">
        <v>2442</v>
      </c>
      <c r="B247" s="141" t="s">
        <v>2076</v>
      </c>
      <c r="C247" s="142"/>
      <c r="D247" s="184">
        <v>0</v>
      </c>
      <c r="E247" s="142"/>
      <c r="F247" s="133">
        <v>0</v>
      </c>
      <c r="G247" s="143"/>
      <c r="H247" s="142"/>
      <c r="I247" s="142"/>
      <c r="J247" s="142"/>
      <c r="K247" s="142"/>
      <c r="L247" s="142"/>
      <c r="M247" s="142"/>
      <c r="N247" s="142"/>
      <c r="O247" s="142"/>
      <c r="P247" s="142"/>
      <c r="Q247" s="142"/>
      <c r="R247" s="142"/>
    </row>
    <row r="248" spans="1:18" s="73" customFormat="1" ht="24">
      <c r="A248" s="140" t="s">
        <v>2443</v>
      </c>
      <c r="B248" s="141" t="s">
        <v>1542</v>
      </c>
      <c r="C248" s="142"/>
      <c r="D248" s="184">
        <v>0</v>
      </c>
      <c r="E248" s="142">
        <v>-311.8</v>
      </c>
      <c r="F248" s="133">
        <v>311.8</v>
      </c>
      <c r="G248" s="143">
        <v>38.450000000000003</v>
      </c>
      <c r="H248" s="142">
        <v>44.25</v>
      </c>
      <c r="I248" s="142">
        <v>27.4</v>
      </c>
      <c r="J248" s="142">
        <v>32.299999999999997</v>
      </c>
      <c r="K248" s="142">
        <v>14.8</v>
      </c>
      <c r="L248" s="142">
        <v>30.7</v>
      </c>
      <c r="M248" s="142">
        <v>54.15</v>
      </c>
      <c r="N248" s="142">
        <v>63.449999999999996</v>
      </c>
      <c r="O248" s="142"/>
      <c r="P248" s="142">
        <v>6.3</v>
      </c>
      <c r="Q248" s="142"/>
      <c r="R248" s="142"/>
    </row>
    <row r="249" spans="1:18" s="73" customFormat="1" ht="24">
      <c r="A249" s="140" t="s">
        <v>2228</v>
      </c>
      <c r="B249" s="141" t="s">
        <v>2077</v>
      </c>
      <c r="C249" s="142">
        <v>60</v>
      </c>
      <c r="D249" s="184">
        <v>60</v>
      </c>
      <c r="E249" s="142">
        <v>60</v>
      </c>
      <c r="F249" s="133">
        <v>0</v>
      </c>
      <c r="G249" s="143"/>
      <c r="H249" s="142"/>
      <c r="I249" s="142"/>
      <c r="J249" s="142"/>
      <c r="K249" s="142"/>
      <c r="L249" s="142"/>
      <c r="M249" s="142"/>
      <c r="N249" s="142"/>
      <c r="O249" s="142"/>
      <c r="P249" s="142"/>
      <c r="Q249" s="142"/>
      <c r="R249" s="142"/>
    </row>
    <row r="250" spans="1:18" s="42" customFormat="1" ht="24">
      <c r="A250" s="157" t="s">
        <v>2444</v>
      </c>
      <c r="B250" s="128" t="s">
        <v>2445</v>
      </c>
      <c r="C250" s="184">
        <v>9671</v>
      </c>
      <c r="D250" s="184">
        <v>9671</v>
      </c>
      <c r="E250" s="184">
        <v>4925.88</v>
      </c>
      <c r="F250" s="184">
        <v>4745.12</v>
      </c>
      <c r="G250" s="184">
        <v>301.61</v>
      </c>
      <c r="H250" s="184">
        <v>302.45</v>
      </c>
      <c r="I250" s="184">
        <v>935.84999999999991</v>
      </c>
      <c r="J250" s="184">
        <v>971.2</v>
      </c>
      <c r="K250" s="184">
        <v>-582.13</v>
      </c>
      <c r="L250" s="184">
        <v>239.07</v>
      </c>
      <c r="M250" s="184">
        <v>737.41000000000008</v>
      </c>
      <c r="N250" s="184">
        <v>1817.2300000000002</v>
      </c>
      <c r="O250" s="184">
        <v>1.8</v>
      </c>
      <c r="P250" s="184">
        <v>17.02</v>
      </c>
      <c r="Q250" s="184">
        <v>3.61</v>
      </c>
      <c r="R250" s="184">
        <v>0</v>
      </c>
    </row>
    <row r="251" spans="1:18" s="73" customFormat="1" ht="24">
      <c r="A251" s="140" t="s">
        <v>2186</v>
      </c>
      <c r="B251" s="141" t="s">
        <v>2446</v>
      </c>
      <c r="C251" s="142">
        <v>471</v>
      </c>
      <c r="D251" s="184">
        <v>471</v>
      </c>
      <c r="E251" s="142">
        <v>471</v>
      </c>
      <c r="F251" s="133">
        <v>0</v>
      </c>
      <c r="G251" s="143"/>
      <c r="H251" s="142"/>
      <c r="I251" s="142"/>
      <c r="J251" s="142"/>
      <c r="K251" s="142"/>
      <c r="L251" s="142"/>
      <c r="M251" s="142"/>
      <c r="N251" s="142"/>
      <c r="O251" s="142"/>
      <c r="P251" s="142"/>
      <c r="Q251" s="142"/>
      <c r="R251" s="142"/>
    </row>
    <row r="252" spans="1:18" s="73" customFormat="1" ht="24">
      <c r="A252" s="140" t="s">
        <v>1424</v>
      </c>
      <c r="B252" s="141" t="s">
        <v>2447</v>
      </c>
      <c r="C252" s="142">
        <v>200</v>
      </c>
      <c r="D252" s="184">
        <v>200</v>
      </c>
      <c r="E252" s="142">
        <v>200</v>
      </c>
      <c r="F252" s="133">
        <v>0</v>
      </c>
      <c r="G252" s="143"/>
      <c r="H252" s="142"/>
      <c r="I252" s="142"/>
      <c r="J252" s="142"/>
      <c r="K252" s="142"/>
      <c r="L252" s="142"/>
      <c r="M252" s="142"/>
      <c r="N252" s="142"/>
      <c r="O252" s="142"/>
      <c r="P252" s="142"/>
      <c r="Q252" s="142"/>
      <c r="R252" s="142"/>
    </row>
    <row r="253" spans="1:18" s="73" customFormat="1" ht="30" customHeight="1">
      <c r="A253" s="140" t="s">
        <v>1425</v>
      </c>
      <c r="B253" s="141" t="s">
        <v>2448</v>
      </c>
      <c r="C253" s="142">
        <v>20</v>
      </c>
      <c r="D253" s="184">
        <v>20</v>
      </c>
      <c r="E253" s="142">
        <v>20</v>
      </c>
      <c r="F253" s="133">
        <v>0</v>
      </c>
      <c r="G253" s="143"/>
      <c r="H253" s="142"/>
      <c r="I253" s="142"/>
      <c r="J253" s="142"/>
      <c r="K253" s="142"/>
      <c r="L253" s="142"/>
      <c r="M253" s="142"/>
      <c r="N253" s="142"/>
      <c r="O253" s="142"/>
      <c r="P253" s="142"/>
      <c r="Q253" s="142"/>
      <c r="R253" s="142"/>
    </row>
    <row r="254" spans="1:18" s="73" customFormat="1" ht="24">
      <c r="A254" s="140" t="s">
        <v>1426</v>
      </c>
      <c r="B254" s="141" t="s">
        <v>2078</v>
      </c>
      <c r="C254" s="142"/>
      <c r="D254" s="184">
        <v>0</v>
      </c>
      <c r="E254" s="142"/>
      <c r="F254" s="133">
        <v>0</v>
      </c>
      <c r="G254" s="143"/>
      <c r="H254" s="142"/>
      <c r="I254" s="142"/>
      <c r="J254" s="142"/>
      <c r="K254" s="142"/>
      <c r="L254" s="142"/>
      <c r="M254" s="142"/>
      <c r="N254" s="142"/>
      <c r="O254" s="142"/>
      <c r="P254" s="142"/>
      <c r="Q254" s="142"/>
      <c r="R254" s="142"/>
    </row>
    <row r="255" spans="1:18" s="43" customFormat="1" ht="24">
      <c r="A255" s="140" t="s">
        <v>1427</v>
      </c>
      <c r="B255" s="136" t="s">
        <v>1515</v>
      </c>
      <c r="C255" s="137"/>
      <c r="D255" s="184">
        <v>0</v>
      </c>
      <c r="E255" s="158"/>
      <c r="F255" s="133">
        <v>0</v>
      </c>
      <c r="G255" s="137"/>
      <c r="H255" s="137"/>
      <c r="I255" s="137"/>
      <c r="J255" s="137"/>
      <c r="K255" s="137"/>
      <c r="L255" s="137"/>
      <c r="M255" s="137"/>
      <c r="N255" s="137"/>
      <c r="O255" s="137"/>
      <c r="P255" s="137"/>
      <c r="Q255" s="137"/>
      <c r="R255" s="137"/>
    </row>
    <row r="256" spans="1:18" s="73" customFormat="1" ht="24">
      <c r="A256" s="140" t="s">
        <v>1428</v>
      </c>
      <c r="B256" s="141" t="s">
        <v>2079</v>
      </c>
      <c r="C256" s="142"/>
      <c r="D256" s="184">
        <v>0</v>
      </c>
      <c r="E256" s="142"/>
      <c r="F256" s="133">
        <v>0</v>
      </c>
      <c r="G256" s="143"/>
      <c r="H256" s="142"/>
      <c r="I256" s="142"/>
      <c r="J256" s="142"/>
      <c r="K256" s="142"/>
      <c r="L256" s="142"/>
      <c r="M256" s="142"/>
      <c r="N256" s="142"/>
      <c r="O256" s="142"/>
      <c r="P256" s="142"/>
      <c r="Q256" s="142"/>
      <c r="R256" s="142"/>
    </row>
    <row r="257" spans="1:18" s="73" customFormat="1" ht="24">
      <c r="A257" s="140" t="s">
        <v>1429</v>
      </c>
      <c r="B257" s="141" t="s">
        <v>2449</v>
      </c>
      <c r="C257" s="142">
        <v>84</v>
      </c>
      <c r="D257" s="184">
        <v>84</v>
      </c>
      <c r="E257" s="142">
        <v>-1.82</v>
      </c>
      <c r="F257" s="133">
        <v>85.82</v>
      </c>
      <c r="G257" s="143">
        <v>8.7899999999999991</v>
      </c>
      <c r="H257" s="142">
        <v>10.01</v>
      </c>
      <c r="I257" s="142">
        <v>6.07</v>
      </c>
      <c r="J257" s="142">
        <v>9.6999999999999993</v>
      </c>
      <c r="K257" s="142">
        <v>15.77</v>
      </c>
      <c r="L257" s="142">
        <v>6.67</v>
      </c>
      <c r="M257" s="142">
        <v>12.43</v>
      </c>
      <c r="N257" s="142">
        <v>13.95</v>
      </c>
      <c r="O257" s="142">
        <v>0.3</v>
      </c>
      <c r="P257" s="142">
        <v>1.52</v>
      </c>
      <c r="Q257" s="142">
        <v>0.61</v>
      </c>
      <c r="R257" s="142"/>
    </row>
    <row r="258" spans="1:18" s="43" customFormat="1" ht="24">
      <c r="A258" s="140" t="s">
        <v>1430</v>
      </c>
      <c r="B258" s="136" t="s">
        <v>2450</v>
      </c>
      <c r="C258" s="137">
        <v>1473</v>
      </c>
      <c r="D258" s="184">
        <v>1473</v>
      </c>
      <c r="E258" s="137">
        <v>973</v>
      </c>
      <c r="F258" s="133">
        <v>500</v>
      </c>
      <c r="G258" s="139"/>
      <c r="H258" s="137"/>
      <c r="I258" s="137"/>
      <c r="J258" s="137"/>
      <c r="K258" s="137"/>
      <c r="L258" s="137"/>
      <c r="M258" s="137"/>
      <c r="N258" s="137">
        <v>500</v>
      </c>
      <c r="O258" s="137"/>
      <c r="P258" s="137"/>
      <c r="Q258" s="137"/>
      <c r="R258" s="137"/>
    </row>
    <row r="259" spans="1:18" s="73" customFormat="1" ht="24">
      <c r="A259" s="140" t="s">
        <v>1431</v>
      </c>
      <c r="B259" s="141" t="s">
        <v>2080</v>
      </c>
      <c r="C259" s="142"/>
      <c r="D259" s="184">
        <v>0</v>
      </c>
      <c r="E259" s="142"/>
      <c r="F259" s="133">
        <v>0</v>
      </c>
      <c r="G259" s="143"/>
      <c r="H259" s="142"/>
      <c r="I259" s="142"/>
      <c r="J259" s="142"/>
      <c r="K259" s="142"/>
      <c r="L259" s="142"/>
      <c r="M259" s="142"/>
      <c r="N259" s="142"/>
      <c r="O259" s="142"/>
      <c r="P259" s="142"/>
      <c r="Q259" s="142"/>
      <c r="R259" s="142"/>
    </row>
    <row r="260" spans="1:18" s="73" customFormat="1" ht="24">
      <c r="A260" s="140" t="s">
        <v>1432</v>
      </c>
      <c r="B260" s="141" t="s">
        <v>2081</v>
      </c>
      <c r="C260" s="142">
        <v>61</v>
      </c>
      <c r="D260" s="184">
        <v>61</v>
      </c>
      <c r="E260" s="142">
        <v>-2.84</v>
      </c>
      <c r="F260" s="133">
        <v>63.84</v>
      </c>
      <c r="G260" s="143">
        <v>5.04</v>
      </c>
      <c r="H260" s="142">
        <v>5.04</v>
      </c>
      <c r="I260" s="142">
        <v>10.08</v>
      </c>
      <c r="J260" s="142"/>
      <c r="K260" s="142">
        <v>10.08</v>
      </c>
      <c r="L260" s="142"/>
      <c r="M260" s="142">
        <v>23.52</v>
      </c>
      <c r="N260" s="142">
        <v>10.08</v>
      </c>
      <c r="O260" s="142"/>
      <c r="P260" s="142"/>
      <c r="Q260" s="142"/>
      <c r="R260" s="142"/>
    </row>
    <row r="261" spans="1:18" s="73" customFormat="1" ht="24">
      <c r="A261" s="140" t="s">
        <v>1433</v>
      </c>
      <c r="B261" s="141" t="s">
        <v>2082</v>
      </c>
      <c r="C261" s="142"/>
      <c r="D261" s="184">
        <v>0</v>
      </c>
      <c r="E261" s="142">
        <v>-114.24</v>
      </c>
      <c r="F261" s="133">
        <v>114.24</v>
      </c>
      <c r="G261" s="143">
        <v>10.08</v>
      </c>
      <c r="H261" s="142"/>
      <c r="I261" s="142">
        <v>23.52</v>
      </c>
      <c r="J261" s="142">
        <v>10.08</v>
      </c>
      <c r="K261" s="142">
        <v>3.36</v>
      </c>
      <c r="L261" s="142">
        <v>13.44</v>
      </c>
      <c r="M261" s="142">
        <v>53.76</v>
      </c>
      <c r="N261" s="142"/>
      <c r="O261" s="142"/>
      <c r="P261" s="142"/>
      <c r="Q261" s="142"/>
      <c r="R261" s="142"/>
    </row>
    <row r="262" spans="1:18" s="73" customFormat="1" ht="24">
      <c r="A262" s="140" t="s">
        <v>1434</v>
      </c>
      <c r="B262" s="141" t="s">
        <v>2451</v>
      </c>
      <c r="C262" s="142"/>
      <c r="D262" s="184">
        <v>0</v>
      </c>
      <c r="E262" s="142"/>
      <c r="F262" s="133">
        <v>0</v>
      </c>
      <c r="G262" s="143"/>
      <c r="H262" s="142"/>
      <c r="I262" s="142"/>
      <c r="J262" s="142"/>
      <c r="K262" s="142"/>
      <c r="L262" s="142"/>
      <c r="M262" s="142"/>
      <c r="N262" s="142"/>
      <c r="O262" s="142"/>
      <c r="P262" s="142"/>
      <c r="Q262" s="142"/>
      <c r="R262" s="142"/>
    </row>
    <row r="263" spans="1:18" s="73" customFormat="1" ht="24">
      <c r="A263" s="140" t="s">
        <v>1435</v>
      </c>
      <c r="B263" s="141" t="s">
        <v>2452</v>
      </c>
      <c r="C263" s="142"/>
      <c r="D263" s="184">
        <v>0</v>
      </c>
      <c r="E263" s="142">
        <v>-406.72</v>
      </c>
      <c r="F263" s="133">
        <v>406.72</v>
      </c>
      <c r="G263" s="143"/>
      <c r="H263" s="142"/>
      <c r="I263" s="142"/>
      <c r="J263" s="142">
        <v>406.72</v>
      </c>
      <c r="K263" s="142"/>
      <c r="L263" s="142"/>
      <c r="M263" s="142"/>
      <c r="N263" s="142"/>
      <c r="O263" s="142"/>
      <c r="P263" s="142"/>
      <c r="Q263" s="142"/>
      <c r="R263" s="142"/>
    </row>
    <row r="264" spans="1:18" s="73" customFormat="1" ht="24">
      <c r="A264" s="140" t="s">
        <v>1436</v>
      </c>
      <c r="B264" s="141" t="s">
        <v>2453</v>
      </c>
      <c r="C264" s="142"/>
      <c r="D264" s="184">
        <v>0</v>
      </c>
      <c r="E264" s="142">
        <v>1574</v>
      </c>
      <c r="F264" s="133">
        <v>-1574</v>
      </c>
      <c r="G264" s="143"/>
      <c r="H264" s="142"/>
      <c r="I264" s="142"/>
      <c r="J264" s="142"/>
      <c r="K264" s="142">
        <v>-1574</v>
      </c>
      <c r="L264" s="142"/>
      <c r="M264" s="142"/>
      <c r="N264" s="142"/>
      <c r="O264" s="142"/>
      <c r="P264" s="142"/>
      <c r="Q264" s="142"/>
      <c r="R264" s="142"/>
    </row>
    <row r="265" spans="1:18" s="73" customFormat="1" ht="24">
      <c r="A265" s="140" t="s">
        <v>1437</v>
      </c>
      <c r="B265" s="141" t="s">
        <v>2083</v>
      </c>
      <c r="C265" s="142">
        <v>2509</v>
      </c>
      <c r="D265" s="184">
        <v>2509</v>
      </c>
      <c r="E265" s="142">
        <v>237</v>
      </c>
      <c r="F265" s="133">
        <v>2272</v>
      </c>
      <c r="G265" s="143"/>
      <c r="H265" s="142"/>
      <c r="I265" s="142">
        <v>659</v>
      </c>
      <c r="J265" s="142">
        <v>300</v>
      </c>
      <c r="K265" s="142">
        <v>0</v>
      </c>
      <c r="L265" s="142"/>
      <c r="M265" s="142">
        <v>329</v>
      </c>
      <c r="N265" s="142">
        <v>984</v>
      </c>
      <c r="O265" s="142"/>
      <c r="P265" s="142"/>
      <c r="Q265" s="142"/>
      <c r="R265" s="142"/>
    </row>
    <row r="266" spans="1:18" s="73" customFormat="1" ht="24">
      <c r="A266" s="140" t="s">
        <v>1438</v>
      </c>
      <c r="B266" s="141" t="s">
        <v>1545</v>
      </c>
      <c r="C266" s="142">
        <v>117</v>
      </c>
      <c r="D266" s="184">
        <v>117</v>
      </c>
      <c r="E266" s="142">
        <v>117</v>
      </c>
      <c r="F266" s="133">
        <v>0</v>
      </c>
      <c r="G266" s="142"/>
      <c r="H266" s="142"/>
      <c r="I266" s="142"/>
      <c r="J266" s="142"/>
      <c r="K266" s="142"/>
      <c r="L266" s="142"/>
      <c r="M266" s="142"/>
      <c r="N266" s="142"/>
      <c r="O266" s="142"/>
      <c r="P266" s="142"/>
      <c r="Q266" s="142"/>
      <c r="R266" s="142"/>
    </row>
    <row r="267" spans="1:18" s="73" customFormat="1" ht="24">
      <c r="A267" s="140" t="s">
        <v>1439</v>
      </c>
      <c r="B267" s="141" t="s">
        <v>1516</v>
      </c>
      <c r="C267" s="142"/>
      <c r="D267" s="184">
        <v>0</v>
      </c>
      <c r="E267" s="142">
        <v>-450</v>
      </c>
      <c r="F267" s="133">
        <v>450</v>
      </c>
      <c r="G267" s="143">
        <v>50</v>
      </c>
      <c r="H267" s="142">
        <v>50</v>
      </c>
      <c r="I267" s="142">
        <v>50</v>
      </c>
      <c r="J267" s="142">
        <v>50</v>
      </c>
      <c r="K267" s="142">
        <v>100</v>
      </c>
      <c r="L267" s="142">
        <v>50</v>
      </c>
      <c r="M267" s="142">
        <v>50</v>
      </c>
      <c r="N267" s="142">
        <v>50</v>
      </c>
      <c r="O267" s="142"/>
      <c r="P267" s="142"/>
      <c r="Q267" s="142"/>
      <c r="R267" s="142"/>
    </row>
    <row r="268" spans="1:18" s="73" customFormat="1" ht="24">
      <c r="A268" s="140" t="s">
        <v>1440</v>
      </c>
      <c r="B268" s="141" t="s">
        <v>2454</v>
      </c>
      <c r="C268" s="142"/>
      <c r="D268" s="184">
        <v>0</v>
      </c>
      <c r="E268" s="142">
        <v>-142.5</v>
      </c>
      <c r="F268" s="133">
        <v>142.5</v>
      </c>
      <c r="G268" s="143">
        <v>14.5</v>
      </c>
      <c r="H268" s="142">
        <v>16.5</v>
      </c>
      <c r="I268" s="142">
        <v>10.5</v>
      </c>
      <c r="J268" s="142">
        <v>17</v>
      </c>
      <c r="K268" s="142">
        <v>25.5</v>
      </c>
      <c r="L268" s="142">
        <v>11</v>
      </c>
      <c r="M268" s="142">
        <v>20.5</v>
      </c>
      <c r="N268" s="142">
        <v>23</v>
      </c>
      <c r="O268" s="142">
        <v>0.5</v>
      </c>
      <c r="P268" s="142">
        <v>2.5</v>
      </c>
      <c r="Q268" s="142">
        <v>1</v>
      </c>
      <c r="R268" s="142"/>
    </row>
    <row r="269" spans="1:18" s="73" customFormat="1" ht="36">
      <c r="A269" s="140" t="s">
        <v>1441</v>
      </c>
      <c r="B269" s="141" t="s">
        <v>2455</v>
      </c>
      <c r="C269" s="142"/>
      <c r="D269" s="184">
        <v>0</v>
      </c>
      <c r="E269" s="142">
        <v>-49</v>
      </c>
      <c r="F269" s="133">
        <v>49</v>
      </c>
      <c r="G269" s="143">
        <v>14</v>
      </c>
      <c r="H269" s="142"/>
      <c r="I269" s="142"/>
      <c r="J269" s="142">
        <v>14</v>
      </c>
      <c r="K269" s="142">
        <v>11</v>
      </c>
      <c r="L269" s="142">
        <v>10</v>
      </c>
      <c r="M269" s="142"/>
      <c r="N269" s="142"/>
      <c r="O269" s="142"/>
      <c r="P269" s="142"/>
      <c r="Q269" s="142"/>
      <c r="R269" s="142"/>
    </row>
    <row r="270" spans="1:18" s="43" customFormat="1" ht="24">
      <c r="A270" s="140" t="s">
        <v>1442</v>
      </c>
      <c r="B270" s="136" t="s">
        <v>2456</v>
      </c>
      <c r="C270" s="137">
        <v>4736</v>
      </c>
      <c r="D270" s="184">
        <v>4736</v>
      </c>
      <c r="E270" s="137">
        <v>2501</v>
      </c>
      <c r="F270" s="133">
        <v>2235</v>
      </c>
      <c r="G270" s="137">
        <v>199.2</v>
      </c>
      <c r="H270" s="137">
        <v>220.9</v>
      </c>
      <c r="I270" s="137">
        <v>176.68</v>
      </c>
      <c r="J270" s="137">
        <v>163.69999999999999</v>
      </c>
      <c r="K270" s="137">
        <v>826.16</v>
      </c>
      <c r="L270" s="137">
        <v>147.96</v>
      </c>
      <c r="M270" s="137">
        <v>248.2</v>
      </c>
      <c r="N270" s="137">
        <v>236.2</v>
      </c>
      <c r="O270" s="137">
        <v>1</v>
      </c>
      <c r="P270" s="137">
        <v>13</v>
      </c>
      <c r="Q270" s="137">
        <v>2</v>
      </c>
      <c r="R270" s="137">
        <v>0</v>
      </c>
    </row>
    <row r="271" spans="1:18" s="291" customFormat="1" ht="24">
      <c r="A271" s="159" t="s">
        <v>2278</v>
      </c>
      <c r="B271" s="160" t="s">
        <v>2457</v>
      </c>
      <c r="C271" s="161">
        <v>412</v>
      </c>
      <c r="D271" s="184">
        <v>412</v>
      </c>
      <c r="E271" s="161"/>
      <c r="F271" s="290">
        <v>412</v>
      </c>
      <c r="G271" s="161">
        <v>75.2</v>
      </c>
      <c r="H271" s="161">
        <v>84</v>
      </c>
      <c r="I271" s="161">
        <v>57.6</v>
      </c>
      <c r="J271" s="161"/>
      <c r="K271" s="161"/>
      <c r="L271" s="161">
        <v>31.2</v>
      </c>
      <c r="M271" s="161">
        <v>97.6</v>
      </c>
      <c r="N271" s="161">
        <v>66.400000000000006</v>
      </c>
      <c r="O271" s="161"/>
      <c r="P271" s="161"/>
      <c r="Q271" s="161"/>
      <c r="R271" s="161"/>
    </row>
    <row r="272" spans="1:18" s="291" customFormat="1">
      <c r="A272" s="159" t="s">
        <v>2280</v>
      </c>
      <c r="B272" s="160" t="s">
        <v>2458</v>
      </c>
      <c r="C272" s="161">
        <v>53</v>
      </c>
      <c r="D272" s="184">
        <v>53</v>
      </c>
      <c r="E272" s="161"/>
      <c r="F272" s="290">
        <v>53</v>
      </c>
      <c r="G272" s="161">
        <v>6</v>
      </c>
      <c r="H272" s="161">
        <v>8.4</v>
      </c>
      <c r="I272" s="161">
        <v>4.08</v>
      </c>
      <c r="J272" s="161">
        <v>7.2</v>
      </c>
      <c r="K272" s="161">
        <v>2.16</v>
      </c>
      <c r="L272" s="161">
        <v>4.76</v>
      </c>
      <c r="M272" s="161">
        <v>9.6</v>
      </c>
      <c r="N272" s="161">
        <v>10.8</v>
      </c>
      <c r="O272" s="161"/>
      <c r="P272" s="161"/>
      <c r="Q272" s="161"/>
      <c r="R272" s="161"/>
    </row>
    <row r="273" spans="1:18" s="291" customFormat="1">
      <c r="A273" s="159" t="s">
        <v>2282</v>
      </c>
      <c r="B273" s="160" t="s">
        <v>2459</v>
      </c>
      <c r="C273" s="161">
        <v>280</v>
      </c>
      <c r="D273" s="184">
        <v>280</v>
      </c>
      <c r="E273" s="161"/>
      <c r="F273" s="290">
        <v>280</v>
      </c>
      <c r="G273" s="161">
        <v>29</v>
      </c>
      <c r="H273" s="161">
        <v>33</v>
      </c>
      <c r="I273" s="161">
        <v>20</v>
      </c>
      <c r="J273" s="161">
        <v>31</v>
      </c>
      <c r="K273" s="161">
        <v>51</v>
      </c>
      <c r="L273" s="161">
        <v>22</v>
      </c>
      <c r="M273" s="161">
        <v>41</v>
      </c>
      <c r="N273" s="161">
        <v>45</v>
      </c>
      <c r="O273" s="161">
        <v>1</v>
      </c>
      <c r="P273" s="161">
        <v>5</v>
      </c>
      <c r="Q273" s="161">
        <v>2</v>
      </c>
      <c r="R273" s="161"/>
    </row>
    <row r="274" spans="1:18" s="291" customFormat="1">
      <c r="A274" s="159" t="s">
        <v>2284</v>
      </c>
      <c r="B274" s="160" t="s">
        <v>2460</v>
      </c>
      <c r="C274" s="161">
        <v>540</v>
      </c>
      <c r="D274" s="184">
        <v>540</v>
      </c>
      <c r="E274" s="161"/>
      <c r="F274" s="290">
        <v>540</v>
      </c>
      <c r="G274" s="161">
        <v>60</v>
      </c>
      <c r="H274" s="161">
        <v>60</v>
      </c>
      <c r="I274" s="161">
        <v>60</v>
      </c>
      <c r="J274" s="161">
        <v>60</v>
      </c>
      <c r="K274" s="161">
        <v>120</v>
      </c>
      <c r="L274" s="161">
        <v>60</v>
      </c>
      <c r="M274" s="161">
        <v>60</v>
      </c>
      <c r="N274" s="161">
        <v>60</v>
      </c>
      <c r="O274" s="161"/>
      <c r="P274" s="161"/>
      <c r="Q274" s="161"/>
      <c r="R274" s="161"/>
    </row>
    <row r="275" spans="1:18" s="291" customFormat="1">
      <c r="A275" s="159" t="s">
        <v>2286</v>
      </c>
      <c r="B275" s="160" t="s">
        <v>2461</v>
      </c>
      <c r="C275" s="161">
        <v>195</v>
      </c>
      <c r="D275" s="184">
        <v>195</v>
      </c>
      <c r="E275" s="161"/>
      <c r="F275" s="290">
        <v>195</v>
      </c>
      <c r="G275" s="161">
        <v>24</v>
      </c>
      <c r="H275" s="161">
        <v>24</v>
      </c>
      <c r="I275" s="161">
        <v>18</v>
      </c>
      <c r="J275" s="161">
        <v>18</v>
      </c>
      <c r="K275" s="161">
        <v>36</v>
      </c>
      <c r="L275" s="161">
        <v>18</v>
      </c>
      <c r="M275" s="161">
        <v>24</v>
      </c>
      <c r="N275" s="161">
        <v>30</v>
      </c>
      <c r="O275" s="161"/>
      <c r="P275" s="161">
        <v>3</v>
      </c>
      <c r="Q275" s="161"/>
      <c r="R275" s="161"/>
    </row>
    <row r="276" spans="1:18" s="165" customFormat="1">
      <c r="A276" s="162" t="s">
        <v>2288</v>
      </c>
      <c r="B276" s="163" t="s">
        <v>2462</v>
      </c>
      <c r="C276" s="164">
        <v>90</v>
      </c>
      <c r="D276" s="184">
        <v>90</v>
      </c>
      <c r="E276" s="164">
        <v>0</v>
      </c>
      <c r="F276" s="292">
        <v>90</v>
      </c>
      <c r="G276" s="164"/>
      <c r="H276" s="164">
        <v>6.5</v>
      </c>
      <c r="I276" s="164">
        <v>7</v>
      </c>
      <c r="J276" s="164">
        <v>37.5</v>
      </c>
      <c r="K276" s="164">
        <v>7</v>
      </c>
      <c r="L276" s="164">
        <v>7</v>
      </c>
      <c r="M276" s="164">
        <v>11</v>
      </c>
      <c r="N276" s="164">
        <v>14</v>
      </c>
      <c r="O276" s="164"/>
      <c r="P276" s="164"/>
      <c r="Q276" s="164"/>
      <c r="R276" s="164"/>
    </row>
    <row r="277" spans="1:18" s="291" customFormat="1">
      <c r="A277" s="159" t="s">
        <v>2290</v>
      </c>
      <c r="B277" s="160" t="s">
        <v>2463</v>
      </c>
      <c r="C277" s="161">
        <v>20</v>
      </c>
      <c r="D277" s="184">
        <v>20</v>
      </c>
      <c r="E277" s="161">
        <v>20</v>
      </c>
      <c r="F277" s="290">
        <v>0</v>
      </c>
      <c r="G277" s="161"/>
      <c r="H277" s="161"/>
      <c r="I277" s="161"/>
      <c r="J277" s="161"/>
      <c r="K277" s="161"/>
      <c r="L277" s="161"/>
      <c r="M277" s="161"/>
      <c r="N277" s="161"/>
      <c r="O277" s="161"/>
      <c r="P277" s="161"/>
      <c r="Q277" s="161"/>
      <c r="R277" s="161"/>
    </row>
    <row r="278" spans="1:18" s="291" customFormat="1">
      <c r="A278" s="159" t="s">
        <v>2292</v>
      </c>
      <c r="B278" s="160" t="s">
        <v>2464</v>
      </c>
      <c r="C278" s="161">
        <v>20</v>
      </c>
      <c r="D278" s="184">
        <v>20</v>
      </c>
      <c r="E278" s="161">
        <v>20</v>
      </c>
      <c r="F278" s="290">
        <v>0</v>
      </c>
      <c r="G278" s="161"/>
      <c r="H278" s="161"/>
      <c r="I278" s="161"/>
      <c r="J278" s="161"/>
      <c r="K278" s="161"/>
      <c r="L278" s="161"/>
      <c r="M278" s="161"/>
      <c r="N278" s="161"/>
      <c r="O278" s="161"/>
      <c r="P278" s="161"/>
      <c r="Q278" s="161"/>
      <c r="R278" s="161"/>
    </row>
    <row r="279" spans="1:18" s="291" customFormat="1" ht="24">
      <c r="A279" s="159" t="s">
        <v>2294</v>
      </c>
      <c r="B279" s="160" t="s">
        <v>2465</v>
      </c>
      <c r="C279" s="161">
        <v>65</v>
      </c>
      <c r="D279" s="184">
        <v>65</v>
      </c>
      <c r="E279" s="161"/>
      <c r="F279" s="290">
        <v>65</v>
      </c>
      <c r="G279" s="161">
        <v>5</v>
      </c>
      <c r="H279" s="161">
        <v>5</v>
      </c>
      <c r="I279" s="161">
        <v>10</v>
      </c>
      <c r="J279" s="161">
        <v>10</v>
      </c>
      <c r="K279" s="161">
        <v>10</v>
      </c>
      <c r="L279" s="161">
        <v>5</v>
      </c>
      <c r="M279" s="161">
        <v>5</v>
      </c>
      <c r="N279" s="161">
        <v>10</v>
      </c>
      <c r="O279" s="161"/>
      <c r="P279" s="161">
        <v>5</v>
      </c>
      <c r="Q279" s="161"/>
      <c r="R279" s="161"/>
    </row>
    <row r="280" spans="1:18" s="291" customFormat="1" ht="24">
      <c r="A280" s="159" t="s">
        <v>2296</v>
      </c>
      <c r="B280" s="160" t="s">
        <v>2466</v>
      </c>
      <c r="C280" s="161">
        <v>600</v>
      </c>
      <c r="D280" s="184">
        <v>600</v>
      </c>
      <c r="E280" s="161"/>
      <c r="F280" s="290">
        <v>600</v>
      </c>
      <c r="G280" s="161"/>
      <c r="H280" s="161"/>
      <c r="I280" s="161"/>
      <c r="J280" s="161"/>
      <c r="K280" s="161">
        <v>600</v>
      </c>
      <c r="L280" s="161"/>
      <c r="M280" s="161"/>
      <c r="N280" s="161"/>
      <c r="O280" s="161"/>
      <c r="P280" s="161"/>
      <c r="Q280" s="161"/>
      <c r="R280" s="161"/>
    </row>
    <row r="281" spans="1:18" s="165" customFormat="1">
      <c r="A281" s="162" t="s">
        <v>2429</v>
      </c>
      <c r="B281" s="163" t="s">
        <v>2467</v>
      </c>
      <c r="C281" s="164">
        <v>2461</v>
      </c>
      <c r="D281" s="184">
        <v>2461</v>
      </c>
      <c r="E281" s="164">
        <v>2461</v>
      </c>
      <c r="F281" s="290">
        <v>0</v>
      </c>
      <c r="G281" s="164"/>
      <c r="H281" s="164"/>
      <c r="I281" s="164"/>
      <c r="J281" s="164"/>
      <c r="K281" s="164"/>
      <c r="L281" s="164"/>
      <c r="M281" s="164"/>
      <c r="N281" s="164"/>
      <c r="O281" s="164"/>
      <c r="P281" s="164"/>
      <c r="Q281" s="164"/>
      <c r="R281" s="164"/>
    </row>
    <row r="282" spans="1:18" s="42" customFormat="1" ht="24">
      <c r="A282" s="157" t="s">
        <v>2468</v>
      </c>
      <c r="B282" s="128" t="s">
        <v>2469</v>
      </c>
      <c r="C282" s="184">
        <v>99177</v>
      </c>
      <c r="D282" s="184">
        <v>99177.000000000029</v>
      </c>
      <c r="E282" s="184">
        <v>36739.900000000009</v>
      </c>
      <c r="F282" s="133">
        <v>62437.100000000013</v>
      </c>
      <c r="G282" s="184">
        <v>3644.3800000000006</v>
      </c>
      <c r="H282" s="184">
        <v>2864.71</v>
      </c>
      <c r="I282" s="184">
        <v>2489.75</v>
      </c>
      <c r="J282" s="184">
        <v>4861.76</v>
      </c>
      <c r="K282" s="184">
        <v>33697.810000000005</v>
      </c>
      <c r="L282" s="184">
        <v>2646.48</v>
      </c>
      <c r="M282" s="184">
        <v>4900.62</v>
      </c>
      <c r="N282" s="184">
        <v>5037</v>
      </c>
      <c r="O282" s="184">
        <v>639.25</v>
      </c>
      <c r="P282" s="184">
        <v>1276.26</v>
      </c>
      <c r="Q282" s="184">
        <v>379.08</v>
      </c>
      <c r="R282" s="184">
        <v>0</v>
      </c>
    </row>
    <row r="283" spans="1:18" s="73" customFormat="1" ht="24">
      <c r="A283" s="140" t="s">
        <v>2186</v>
      </c>
      <c r="B283" s="141" t="s">
        <v>2470</v>
      </c>
      <c r="C283" s="142">
        <v>5</v>
      </c>
      <c r="D283" s="184">
        <v>5</v>
      </c>
      <c r="E283" s="142">
        <v>0</v>
      </c>
      <c r="F283" s="133">
        <v>5</v>
      </c>
      <c r="G283" s="142"/>
      <c r="H283" s="142"/>
      <c r="I283" s="142">
        <v>5</v>
      </c>
      <c r="J283" s="142"/>
      <c r="K283" s="142"/>
      <c r="L283" s="142"/>
      <c r="M283" s="142"/>
      <c r="N283" s="142"/>
      <c r="O283" s="142"/>
      <c r="P283" s="142"/>
      <c r="Q283" s="142"/>
      <c r="R283" s="142"/>
    </row>
    <row r="284" spans="1:18" s="43" customFormat="1" ht="24">
      <c r="A284" s="134" t="s">
        <v>1424</v>
      </c>
      <c r="B284" s="136" t="s">
        <v>2470</v>
      </c>
      <c r="C284" s="137">
        <v>56</v>
      </c>
      <c r="D284" s="184">
        <v>56</v>
      </c>
      <c r="E284" s="166">
        <v>38.299999999999997</v>
      </c>
      <c r="F284" s="133">
        <v>17.7</v>
      </c>
      <c r="G284" s="139">
        <v>2.4</v>
      </c>
      <c r="H284" s="137">
        <v>0.9</v>
      </c>
      <c r="I284" s="137">
        <v>0.9</v>
      </c>
      <c r="J284" s="137">
        <v>1.1800000000000002</v>
      </c>
      <c r="K284" s="137">
        <v>1.4100000000000001</v>
      </c>
      <c r="L284" s="137">
        <v>1.69</v>
      </c>
      <c r="M284" s="137">
        <v>4.0600000000000005</v>
      </c>
      <c r="N284" s="137">
        <v>4.26</v>
      </c>
      <c r="O284" s="137"/>
      <c r="P284" s="137">
        <v>0.9</v>
      </c>
      <c r="Q284" s="137"/>
      <c r="R284" s="137"/>
    </row>
    <row r="285" spans="1:18" s="73" customFormat="1" ht="48">
      <c r="A285" s="140" t="s">
        <v>1425</v>
      </c>
      <c r="B285" s="141" t="s">
        <v>2471</v>
      </c>
      <c r="C285" s="142">
        <v>6312</v>
      </c>
      <c r="D285" s="184">
        <v>6312.0000000000009</v>
      </c>
      <c r="E285" s="142">
        <v>695.75</v>
      </c>
      <c r="F285" s="133">
        <v>5616.2500000000009</v>
      </c>
      <c r="G285" s="143">
        <v>488.72</v>
      </c>
      <c r="H285" s="142">
        <v>387.07</v>
      </c>
      <c r="I285" s="142">
        <v>386.65</v>
      </c>
      <c r="J285" s="142">
        <v>413.28</v>
      </c>
      <c r="K285" s="142">
        <v>1909.28</v>
      </c>
      <c r="L285" s="142">
        <v>266.01</v>
      </c>
      <c r="M285" s="142">
        <v>802.93</v>
      </c>
      <c r="N285" s="142">
        <v>905.13</v>
      </c>
      <c r="O285" s="142"/>
      <c r="P285" s="142">
        <v>57.18</v>
      </c>
      <c r="Q285" s="142"/>
      <c r="R285" s="142"/>
    </row>
    <row r="286" spans="1:18" s="73" customFormat="1" ht="60">
      <c r="A286" s="140" t="s">
        <v>1426</v>
      </c>
      <c r="B286" s="141" t="s">
        <v>2472</v>
      </c>
      <c r="C286" s="142"/>
      <c r="D286" s="184">
        <v>0</v>
      </c>
      <c r="E286" s="142">
        <v>-833.92</v>
      </c>
      <c r="F286" s="133">
        <v>833.92</v>
      </c>
      <c r="G286" s="142">
        <v>81.819999999999993</v>
      </c>
      <c r="H286" s="142">
        <v>34.08</v>
      </c>
      <c r="I286" s="142">
        <v>48</v>
      </c>
      <c r="J286" s="142">
        <v>54.85</v>
      </c>
      <c r="K286" s="142">
        <v>399.73</v>
      </c>
      <c r="L286" s="142">
        <v>33.130000000000003</v>
      </c>
      <c r="M286" s="142">
        <v>94.41</v>
      </c>
      <c r="N286" s="142">
        <v>87.9</v>
      </c>
      <c r="O286" s="142"/>
      <c r="P286" s="142"/>
      <c r="Q286" s="142"/>
      <c r="R286" s="142"/>
    </row>
    <row r="287" spans="1:18" s="73" customFormat="1" ht="24">
      <c r="A287" s="140" t="s">
        <v>1427</v>
      </c>
      <c r="B287" s="141" t="s">
        <v>2473</v>
      </c>
      <c r="C287" s="142">
        <v>2900</v>
      </c>
      <c r="D287" s="184">
        <v>2900</v>
      </c>
      <c r="E287" s="142">
        <v>2078</v>
      </c>
      <c r="F287" s="133">
        <v>822</v>
      </c>
      <c r="G287" s="143">
        <v>65</v>
      </c>
      <c r="H287" s="142">
        <v>20</v>
      </c>
      <c r="I287" s="142">
        <v>0</v>
      </c>
      <c r="J287" s="142">
        <v>72</v>
      </c>
      <c r="K287" s="142">
        <v>595</v>
      </c>
      <c r="L287" s="142">
        <v>53</v>
      </c>
      <c r="M287" s="142">
        <v>0</v>
      </c>
      <c r="N287" s="142">
        <v>12</v>
      </c>
      <c r="O287" s="142"/>
      <c r="P287" s="142">
        <v>5</v>
      </c>
      <c r="Q287" s="142"/>
      <c r="R287" s="142"/>
    </row>
    <row r="288" spans="1:18" s="43" customFormat="1" ht="24">
      <c r="A288" s="140" t="s">
        <v>1428</v>
      </c>
      <c r="B288" s="136" t="s">
        <v>1517</v>
      </c>
      <c r="C288" s="142" t="s">
        <v>3082</v>
      </c>
      <c r="D288" s="142" t="s">
        <v>3082</v>
      </c>
      <c r="E288" s="142" t="s">
        <v>3082</v>
      </c>
      <c r="F288" s="142" t="s">
        <v>3082</v>
      </c>
      <c r="G288" s="142" t="s">
        <v>3082</v>
      </c>
      <c r="H288" s="142" t="s">
        <v>3082</v>
      </c>
      <c r="I288" s="142" t="s">
        <v>3082</v>
      </c>
      <c r="J288" s="142" t="s">
        <v>3082</v>
      </c>
      <c r="K288" s="142" t="s">
        <v>3082</v>
      </c>
      <c r="L288" s="142" t="s">
        <v>3082</v>
      </c>
      <c r="M288" s="142" t="s">
        <v>3082</v>
      </c>
      <c r="N288" s="142" t="s">
        <v>3082</v>
      </c>
      <c r="O288" s="142" t="s">
        <v>3082</v>
      </c>
      <c r="P288" s="142" t="s">
        <v>3082</v>
      </c>
      <c r="Q288" s="142" t="s">
        <v>3082</v>
      </c>
      <c r="R288" s="142" t="s">
        <v>3082</v>
      </c>
    </row>
    <row r="289" spans="1:18" s="43" customFormat="1" ht="36">
      <c r="A289" s="134" t="s">
        <v>2474</v>
      </c>
      <c r="B289" s="136" t="s">
        <v>2475</v>
      </c>
      <c r="C289" s="137">
        <v>610</v>
      </c>
      <c r="D289" s="184">
        <v>610.00000000000011</v>
      </c>
      <c r="E289" s="137">
        <v>0.57999999999999996</v>
      </c>
      <c r="F289" s="133">
        <v>609.42000000000007</v>
      </c>
      <c r="G289" s="139">
        <v>99</v>
      </c>
      <c r="H289" s="137">
        <v>32.11</v>
      </c>
      <c r="I289" s="137">
        <v>123.21</v>
      </c>
      <c r="J289" s="137">
        <v>44.28</v>
      </c>
      <c r="K289" s="137">
        <v>81.5</v>
      </c>
      <c r="L289" s="137">
        <v>25.92</v>
      </c>
      <c r="M289" s="137">
        <v>84.17</v>
      </c>
      <c r="N289" s="137">
        <v>104.18</v>
      </c>
      <c r="O289" s="137"/>
      <c r="P289" s="137">
        <v>15.05</v>
      </c>
      <c r="Q289" s="137"/>
      <c r="R289" s="137"/>
    </row>
    <row r="290" spans="1:18" s="73" customFormat="1" ht="36">
      <c r="A290" s="140" t="s">
        <v>1430</v>
      </c>
      <c r="B290" s="136" t="s">
        <v>2476</v>
      </c>
      <c r="C290" s="142"/>
      <c r="D290" s="184">
        <v>0</v>
      </c>
      <c r="E290" s="142">
        <v>-172.33</v>
      </c>
      <c r="F290" s="133">
        <v>172.33</v>
      </c>
      <c r="G290" s="143">
        <v>30.75</v>
      </c>
      <c r="H290" s="142">
        <v>10.71</v>
      </c>
      <c r="I290" s="142">
        <v>19.2</v>
      </c>
      <c r="J290" s="142">
        <v>13.95</v>
      </c>
      <c r="K290" s="142">
        <v>25.85</v>
      </c>
      <c r="L290" s="142">
        <v>8.16</v>
      </c>
      <c r="M290" s="142">
        <v>26</v>
      </c>
      <c r="N290" s="142">
        <v>32.159999999999997</v>
      </c>
      <c r="O290" s="142"/>
      <c r="P290" s="142">
        <v>5.55</v>
      </c>
      <c r="Q290" s="142"/>
      <c r="R290" s="142"/>
    </row>
    <row r="291" spans="1:18" s="73" customFormat="1" ht="24">
      <c r="A291" s="140" t="s">
        <v>1431</v>
      </c>
      <c r="B291" s="141" t="s">
        <v>1518</v>
      </c>
      <c r="C291" s="142">
        <v>3427</v>
      </c>
      <c r="D291" s="184">
        <v>3427</v>
      </c>
      <c r="E291" s="142">
        <v>0</v>
      </c>
      <c r="F291" s="133">
        <v>3427</v>
      </c>
      <c r="G291" s="143">
        <v>434.03</v>
      </c>
      <c r="H291" s="142">
        <v>298.39</v>
      </c>
      <c r="I291" s="142">
        <v>180.84</v>
      </c>
      <c r="J291" s="142">
        <v>452.11</v>
      </c>
      <c r="K291" s="142">
        <v>705.29</v>
      </c>
      <c r="L291" s="142">
        <v>198.93</v>
      </c>
      <c r="M291" s="142">
        <v>524.45000000000005</v>
      </c>
      <c r="N291" s="142">
        <v>524.45000000000005</v>
      </c>
      <c r="O291" s="142">
        <v>9.0500000000000007</v>
      </c>
      <c r="P291" s="142">
        <v>81.38</v>
      </c>
      <c r="Q291" s="142">
        <v>18.079999999999998</v>
      </c>
      <c r="R291" s="142"/>
    </row>
    <row r="292" spans="1:18" s="43" customFormat="1" ht="24">
      <c r="A292" s="134" t="s">
        <v>1432</v>
      </c>
      <c r="B292" s="136" t="s">
        <v>1519</v>
      </c>
      <c r="C292" s="137">
        <v>364</v>
      </c>
      <c r="D292" s="184">
        <v>364</v>
      </c>
      <c r="E292" s="137">
        <v>60</v>
      </c>
      <c r="F292" s="133">
        <v>304</v>
      </c>
      <c r="G292" s="139">
        <v>50</v>
      </c>
      <c r="H292" s="137">
        <v>0</v>
      </c>
      <c r="I292" s="137">
        <v>50</v>
      </c>
      <c r="J292" s="137">
        <v>0</v>
      </c>
      <c r="K292" s="137">
        <v>40</v>
      </c>
      <c r="L292" s="137">
        <v>54</v>
      </c>
      <c r="M292" s="137">
        <v>0</v>
      </c>
      <c r="N292" s="137">
        <v>60</v>
      </c>
      <c r="O292" s="137"/>
      <c r="P292" s="137">
        <v>30</v>
      </c>
      <c r="Q292" s="137">
        <v>20</v>
      </c>
      <c r="R292" s="137"/>
    </row>
    <row r="293" spans="1:18" s="73" customFormat="1" ht="24">
      <c r="A293" s="140" t="s">
        <v>1433</v>
      </c>
      <c r="B293" s="141" t="s">
        <v>1520</v>
      </c>
      <c r="C293" s="142">
        <v>1373</v>
      </c>
      <c r="D293" s="184">
        <v>1373</v>
      </c>
      <c r="E293" s="142">
        <v>356.83</v>
      </c>
      <c r="F293" s="133">
        <v>1016.17</v>
      </c>
      <c r="G293" s="143">
        <v>89.29</v>
      </c>
      <c r="H293" s="142">
        <v>148.07</v>
      </c>
      <c r="I293" s="142">
        <v>158.35</v>
      </c>
      <c r="J293" s="142">
        <v>129.02000000000001</v>
      </c>
      <c r="K293" s="142">
        <v>97.31</v>
      </c>
      <c r="L293" s="142">
        <v>120.56</v>
      </c>
      <c r="M293" s="142">
        <v>153.37</v>
      </c>
      <c r="N293" s="142">
        <v>120.2</v>
      </c>
      <c r="O293" s="142"/>
      <c r="P293" s="142"/>
      <c r="Q293" s="142"/>
      <c r="R293" s="142"/>
    </row>
    <row r="294" spans="1:18" s="73" customFormat="1" ht="24">
      <c r="A294" s="140" t="s">
        <v>2477</v>
      </c>
      <c r="B294" s="141" t="s">
        <v>2478</v>
      </c>
      <c r="C294" s="142">
        <v>24247</v>
      </c>
      <c r="D294" s="184">
        <v>24247</v>
      </c>
      <c r="E294" s="142">
        <v>4553</v>
      </c>
      <c r="F294" s="133">
        <v>19694</v>
      </c>
      <c r="G294" s="142">
        <v>900</v>
      </c>
      <c r="H294" s="142">
        <v>904</v>
      </c>
      <c r="I294" s="142">
        <v>666</v>
      </c>
      <c r="J294" s="142">
        <v>1141</v>
      </c>
      <c r="K294" s="142">
        <v>12086</v>
      </c>
      <c r="L294" s="142">
        <v>810</v>
      </c>
      <c r="M294" s="142">
        <v>1094</v>
      </c>
      <c r="N294" s="142">
        <v>1257</v>
      </c>
      <c r="O294" s="142">
        <v>300</v>
      </c>
      <c r="P294" s="142">
        <v>300</v>
      </c>
      <c r="Q294" s="142">
        <v>236</v>
      </c>
      <c r="R294" s="142">
        <v>0</v>
      </c>
    </row>
    <row r="295" spans="1:18" s="73" customFormat="1" ht="24">
      <c r="A295" s="140" t="s">
        <v>1446</v>
      </c>
      <c r="B295" s="141" t="s">
        <v>2479</v>
      </c>
      <c r="C295" s="142">
        <v>17385</v>
      </c>
      <c r="D295" s="184">
        <v>17385</v>
      </c>
      <c r="E295" s="142">
        <v>4053</v>
      </c>
      <c r="F295" s="133">
        <v>13332</v>
      </c>
      <c r="G295" s="143">
        <v>700</v>
      </c>
      <c r="H295" s="142">
        <v>704</v>
      </c>
      <c r="I295" s="142">
        <v>466</v>
      </c>
      <c r="J295" s="142">
        <v>641</v>
      </c>
      <c r="K295" s="142">
        <v>8724</v>
      </c>
      <c r="L295" s="142">
        <v>510</v>
      </c>
      <c r="M295" s="142">
        <v>594</v>
      </c>
      <c r="N295" s="142">
        <v>957</v>
      </c>
      <c r="O295" s="142"/>
      <c r="P295" s="142"/>
      <c r="Q295" s="142">
        <v>36</v>
      </c>
      <c r="R295" s="142"/>
    </row>
    <row r="296" spans="1:18" s="73" customFormat="1" ht="24">
      <c r="A296" s="140" t="s">
        <v>1448</v>
      </c>
      <c r="B296" s="141" t="s">
        <v>2480</v>
      </c>
      <c r="C296" s="142">
        <v>6862</v>
      </c>
      <c r="D296" s="184">
        <v>6862</v>
      </c>
      <c r="E296" s="142">
        <v>500</v>
      </c>
      <c r="F296" s="133">
        <v>6362</v>
      </c>
      <c r="G296" s="143">
        <v>200</v>
      </c>
      <c r="H296" s="142">
        <v>200</v>
      </c>
      <c r="I296" s="142">
        <v>200</v>
      </c>
      <c r="J296" s="142">
        <v>500</v>
      </c>
      <c r="K296" s="142">
        <v>3362</v>
      </c>
      <c r="L296" s="142">
        <v>300</v>
      </c>
      <c r="M296" s="142">
        <v>500</v>
      </c>
      <c r="N296" s="142">
        <v>300</v>
      </c>
      <c r="O296" s="142">
        <v>300</v>
      </c>
      <c r="P296" s="142">
        <v>300</v>
      </c>
      <c r="Q296" s="142">
        <v>200</v>
      </c>
      <c r="R296" s="142"/>
    </row>
    <row r="297" spans="1:18" s="43" customFormat="1" ht="24">
      <c r="A297" s="134" t="s">
        <v>1435</v>
      </c>
      <c r="B297" s="136" t="s">
        <v>1521</v>
      </c>
      <c r="C297" s="137">
        <v>52</v>
      </c>
      <c r="D297" s="184">
        <v>52</v>
      </c>
      <c r="E297" s="167">
        <v>0</v>
      </c>
      <c r="F297" s="133">
        <v>52</v>
      </c>
      <c r="G297" s="139">
        <v>6.12</v>
      </c>
      <c r="H297" s="137">
        <v>1.8</v>
      </c>
      <c r="I297" s="137">
        <v>4.87</v>
      </c>
      <c r="J297" s="137">
        <v>0.75</v>
      </c>
      <c r="K297" s="137">
        <v>27.68</v>
      </c>
      <c r="L297" s="137">
        <v>0.36</v>
      </c>
      <c r="M297" s="137">
        <v>5.76</v>
      </c>
      <c r="N297" s="137">
        <v>4.5199999999999996</v>
      </c>
      <c r="O297" s="137"/>
      <c r="P297" s="137">
        <v>0.14000000000000001</v>
      </c>
      <c r="Q297" s="137"/>
      <c r="R297" s="137"/>
    </row>
    <row r="298" spans="1:18" s="43" customFormat="1" ht="24">
      <c r="A298" s="134" t="s">
        <v>2481</v>
      </c>
      <c r="B298" s="136" t="s">
        <v>1522</v>
      </c>
      <c r="C298" s="137">
        <v>7000</v>
      </c>
      <c r="D298" s="184">
        <v>7000</v>
      </c>
      <c r="E298" s="137">
        <v>300</v>
      </c>
      <c r="F298" s="133">
        <v>6700</v>
      </c>
      <c r="G298" s="139">
        <v>200</v>
      </c>
      <c r="H298" s="137">
        <v>0</v>
      </c>
      <c r="I298" s="137">
        <v>100</v>
      </c>
      <c r="J298" s="137">
        <v>500</v>
      </c>
      <c r="K298" s="137">
        <v>4100</v>
      </c>
      <c r="L298" s="137">
        <v>150</v>
      </c>
      <c r="M298" s="137">
        <v>500</v>
      </c>
      <c r="N298" s="137">
        <v>250</v>
      </c>
      <c r="O298" s="137">
        <v>300</v>
      </c>
      <c r="P298" s="137">
        <v>500</v>
      </c>
      <c r="Q298" s="137">
        <v>100</v>
      </c>
      <c r="R298" s="137"/>
    </row>
    <row r="299" spans="1:18" s="43" customFormat="1" ht="24">
      <c r="A299" s="134" t="s">
        <v>1437</v>
      </c>
      <c r="B299" s="136" t="s">
        <v>2084</v>
      </c>
      <c r="C299" s="142" t="s">
        <v>3082</v>
      </c>
      <c r="D299" s="142" t="s">
        <v>3082</v>
      </c>
      <c r="E299" s="142" t="s">
        <v>3082</v>
      </c>
      <c r="F299" s="142" t="s">
        <v>3082</v>
      </c>
      <c r="G299" s="142" t="s">
        <v>3082</v>
      </c>
      <c r="H299" s="142" t="s">
        <v>3082</v>
      </c>
      <c r="I299" s="142" t="s">
        <v>3082</v>
      </c>
      <c r="J299" s="142" t="s">
        <v>3082</v>
      </c>
      <c r="K299" s="142" t="s">
        <v>3082</v>
      </c>
      <c r="L299" s="142" t="s">
        <v>3082</v>
      </c>
      <c r="M299" s="142" t="s">
        <v>3082</v>
      </c>
      <c r="N299" s="142" t="s">
        <v>3082</v>
      </c>
      <c r="O299" s="142" t="s">
        <v>3082</v>
      </c>
      <c r="P299" s="142" t="s">
        <v>3082</v>
      </c>
      <c r="Q299" s="142" t="s">
        <v>3082</v>
      </c>
      <c r="R299" s="142" t="s">
        <v>3082</v>
      </c>
    </row>
    <row r="300" spans="1:18" s="73" customFormat="1" ht="24">
      <c r="A300" s="140" t="s">
        <v>1438</v>
      </c>
      <c r="B300" s="141" t="s">
        <v>2085</v>
      </c>
      <c r="C300" s="142" t="s">
        <v>3082</v>
      </c>
      <c r="D300" s="142" t="s">
        <v>3082</v>
      </c>
      <c r="E300" s="142" t="s">
        <v>3082</v>
      </c>
      <c r="F300" s="142" t="s">
        <v>3082</v>
      </c>
      <c r="G300" s="142" t="s">
        <v>3082</v>
      </c>
      <c r="H300" s="142" t="s">
        <v>3082</v>
      </c>
      <c r="I300" s="142" t="s">
        <v>3082</v>
      </c>
      <c r="J300" s="142" t="s">
        <v>3082</v>
      </c>
      <c r="K300" s="142" t="s">
        <v>3082</v>
      </c>
      <c r="L300" s="142" t="s">
        <v>3082</v>
      </c>
      <c r="M300" s="142" t="s">
        <v>3082</v>
      </c>
      <c r="N300" s="142" t="s">
        <v>3082</v>
      </c>
      <c r="O300" s="142" t="s">
        <v>3082</v>
      </c>
      <c r="P300" s="142" t="s">
        <v>3082</v>
      </c>
      <c r="Q300" s="142" t="s">
        <v>3082</v>
      </c>
      <c r="R300" s="142" t="s">
        <v>3082</v>
      </c>
    </row>
    <row r="301" spans="1:18" s="73" customFormat="1" ht="24">
      <c r="A301" s="140" t="s">
        <v>1439</v>
      </c>
      <c r="B301" s="141" t="s">
        <v>2482</v>
      </c>
      <c r="C301" s="142" t="s">
        <v>3082</v>
      </c>
      <c r="D301" s="142" t="s">
        <v>3082</v>
      </c>
      <c r="E301" s="142" t="s">
        <v>3082</v>
      </c>
      <c r="F301" s="142" t="s">
        <v>3082</v>
      </c>
      <c r="G301" s="142" t="s">
        <v>3082</v>
      </c>
      <c r="H301" s="142" t="s">
        <v>3082</v>
      </c>
      <c r="I301" s="142" t="s">
        <v>3082</v>
      </c>
      <c r="J301" s="142" t="s">
        <v>3082</v>
      </c>
      <c r="K301" s="142" t="s">
        <v>3082</v>
      </c>
      <c r="L301" s="142" t="s">
        <v>3082</v>
      </c>
      <c r="M301" s="142" t="s">
        <v>3082</v>
      </c>
      <c r="N301" s="142" t="s">
        <v>3082</v>
      </c>
      <c r="O301" s="142" t="s">
        <v>3082</v>
      </c>
      <c r="P301" s="142" t="s">
        <v>3082</v>
      </c>
      <c r="Q301" s="142" t="s">
        <v>3082</v>
      </c>
      <c r="R301" s="142" t="s">
        <v>3082</v>
      </c>
    </row>
    <row r="302" spans="1:18" s="73" customFormat="1" ht="24">
      <c r="A302" s="140" t="s">
        <v>1440</v>
      </c>
      <c r="B302" s="141" t="s">
        <v>2482</v>
      </c>
      <c r="C302" s="142" t="s">
        <v>3082</v>
      </c>
      <c r="D302" s="142" t="s">
        <v>3082</v>
      </c>
      <c r="E302" s="142" t="s">
        <v>3082</v>
      </c>
      <c r="F302" s="142" t="s">
        <v>3082</v>
      </c>
      <c r="G302" s="142" t="s">
        <v>3082</v>
      </c>
      <c r="H302" s="142" t="s">
        <v>3082</v>
      </c>
      <c r="I302" s="142" t="s">
        <v>3082</v>
      </c>
      <c r="J302" s="142" t="s">
        <v>3082</v>
      </c>
      <c r="K302" s="142" t="s">
        <v>3082</v>
      </c>
      <c r="L302" s="142" t="s">
        <v>3082</v>
      </c>
      <c r="M302" s="142" t="s">
        <v>3082</v>
      </c>
      <c r="N302" s="142" t="s">
        <v>3082</v>
      </c>
      <c r="O302" s="142" t="s">
        <v>3082</v>
      </c>
      <c r="P302" s="142" t="s">
        <v>3082</v>
      </c>
      <c r="Q302" s="142" t="s">
        <v>3082</v>
      </c>
      <c r="R302" s="142" t="s">
        <v>3082</v>
      </c>
    </row>
    <row r="303" spans="1:18" s="43" customFormat="1" ht="24">
      <c r="A303" s="134" t="s">
        <v>1441</v>
      </c>
      <c r="B303" s="136" t="s">
        <v>2086</v>
      </c>
      <c r="C303" s="142" t="s">
        <v>3082</v>
      </c>
      <c r="D303" s="142" t="s">
        <v>3082</v>
      </c>
      <c r="E303" s="142" t="s">
        <v>3082</v>
      </c>
      <c r="F303" s="142" t="s">
        <v>3082</v>
      </c>
      <c r="G303" s="142" t="s">
        <v>3082</v>
      </c>
      <c r="H303" s="142" t="s">
        <v>3082</v>
      </c>
      <c r="I303" s="142" t="s">
        <v>3082</v>
      </c>
      <c r="J303" s="142" t="s">
        <v>3082</v>
      </c>
      <c r="K303" s="142" t="s">
        <v>3082</v>
      </c>
      <c r="L303" s="142" t="s">
        <v>3082</v>
      </c>
      <c r="M303" s="142" t="s">
        <v>3082</v>
      </c>
      <c r="N303" s="142" t="s">
        <v>3082</v>
      </c>
      <c r="O303" s="142" t="s">
        <v>3082</v>
      </c>
      <c r="P303" s="142" t="s">
        <v>3082</v>
      </c>
      <c r="Q303" s="142" t="s">
        <v>3082</v>
      </c>
      <c r="R303" s="142" t="s">
        <v>3082</v>
      </c>
    </row>
    <row r="304" spans="1:18" s="73" customFormat="1" ht="24">
      <c r="A304" s="140" t="s">
        <v>1442</v>
      </c>
      <c r="B304" s="141" t="s">
        <v>2483</v>
      </c>
      <c r="C304" s="142">
        <v>426</v>
      </c>
      <c r="D304" s="184">
        <v>426</v>
      </c>
      <c r="E304" s="168"/>
      <c r="F304" s="133">
        <v>426</v>
      </c>
      <c r="G304" s="143">
        <v>52.8</v>
      </c>
      <c r="H304" s="142">
        <v>0</v>
      </c>
      <c r="I304" s="142">
        <v>0</v>
      </c>
      <c r="J304" s="142">
        <v>40</v>
      </c>
      <c r="K304" s="142">
        <v>254.2</v>
      </c>
      <c r="L304" s="142">
        <v>24</v>
      </c>
      <c r="M304" s="142">
        <v>0</v>
      </c>
      <c r="N304" s="142">
        <v>35</v>
      </c>
      <c r="O304" s="142"/>
      <c r="P304" s="142">
        <v>20</v>
      </c>
      <c r="Q304" s="142"/>
      <c r="R304" s="142"/>
    </row>
    <row r="305" spans="1:18" s="73" customFormat="1" ht="24">
      <c r="A305" s="140" t="s">
        <v>1443</v>
      </c>
      <c r="B305" s="141" t="s">
        <v>2087</v>
      </c>
      <c r="C305" s="142">
        <v>32</v>
      </c>
      <c r="D305" s="184">
        <v>32</v>
      </c>
      <c r="E305" s="142">
        <v>32</v>
      </c>
      <c r="F305" s="133">
        <v>0</v>
      </c>
      <c r="G305" s="143"/>
      <c r="H305" s="142"/>
      <c r="I305" s="142"/>
      <c r="J305" s="142"/>
      <c r="K305" s="142"/>
      <c r="L305" s="142"/>
      <c r="M305" s="142"/>
      <c r="N305" s="142"/>
      <c r="O305" s="142"/>
      <c r="P305" s="142"/>
      <c r="Q305" s="142"/>
      <c r="R305" s="142"/>
    </row>
    <row r="306" spans="1:18" s="73" customFormat="1" ht="24">
      <c r="A306" s="140" t="s">
        <v>1444</v>
      </c>
      <c r="B306" s="141" t="s">
        <v>2484</v>
      </c>
      <c r="C306" s="142"/>
      <c r="D306" s="184">
        <v>0</v>
      </c>
      <c r="E306" s="142">
        <v>-1114.8900000000001</v>
      </c>
      <c r="F306" s="133">
        <v>1114.8900000000001</v>
      </c>
      <c r="G306" s="143">
        <v>78.31</v>
      </c>
      <c r="H306" s="142">
        <v>47.99</v>
      </c>
      <c r="I306" s="142">
        <v>44.79</v>
      </c>
      <c r="J306" s="142">
        <v>172.76</v>
      </c>
      <c r="K306" s="142">
        <v>543.88</v>
      </c>
      <c r="L306" s="142">
        <v>89.58</v>
      </c>
      <c r="M306" s="142">
        <v>67.19</v>
      </c>
      <c r="N306" s="142">
        <v>67.19</v>
      </c>
      <c r="O306" s="142">
        <v>3.2</v>
      </c>
      <c r="P306" s="142"/>
      <c r="Q306" s="142"/>
      <c r="R306" s="142"/>
    </row>
    <row r="307" spans="1:18" s="43" customFormat="1" ht="24">
      <c r="A307" s="140" t="s">
        <v>2056</v>
      </c>
      <c r="B307" s="136" t="s">
        <v>2485</v>
      </c>
      <c r="C307" s="137"/>
      <c r="D307" s="184">
        <v>0</v>
      </c>
      <c r="E307" s="137">
        <v>-1155</v>
      </c>
      <c r="F307" s="133">
        <v>1155</v>
      </c>
      <c r="G307" s="139">
        <v>60</v>
      </c>
      <c r="H307" s="137">
        <v>33</v>
      </c>
      <c r="I307" s="137">
        <v>30</v>
      </c>
      <c r="J307" s="137">
        <v>135</v>
      </c>
      <c r="K307" s="137">
        <v>700</v>
      </c>
      <c r="L307" s="137">
        <v>37</v>
      </c>
      <c r="M307" s="137">
        <v>75</v>
      </c>
      <c r="N307" s="137">
        <v>80</v>
      </c>
      <c r="O307" s="137"/>
      <c r="P307" s="137"/>
      <c r="Q307" s="137">
        <v>5</v>
      </c>
      <c r="R307" s="137">
        <v>0</v>
      </c>
    </row>
    <row r="308" spans="1:18" s="73" customFormat="1" ht="24">
      <c r="A308" s="140" t="s">
        <v>2088</v>
      </c>
      <c r="B308" s="141" t="s">
        <v>2486</v>
      </c>
      <c r="C308" s="142"/>
      <c r="D308" s="184">
        <v>0</v>
      </c>
      <c r="E308" s="142">
        <v>-2800</v>
      </c>
      <c r="F308" s="133">
        <v>2800</v>
      </c>
      <c r="G308" s="143">
        <v>30</v>
      </c>
      <c r="H308" s="142"/>
      <c r="I308" s="142"/>
      <c r="J308" s="142">
        <v>287</v>
      </c>
      <c r="K308" s="142">
        <v>2325</v>
      </c>
      <c r="L308" s="142">
        <v>7</v>
      </c>
      <c r="M308" s="142">
        <v>9</v>
      </c>
      <c r="N308" s="142"/>
      <c r="O308" s="142">
        <v>27</v>
      </c>
      <c r="P308" s="142">
        <v>115</v>
      </c>
      <c r="Q308" s="142"/>
      <c r="R308" s="142"/>
    </row>
    <row r="309" spans="1:18" s="73" customFormat="1" ht="24">
      <c r="A309" s="140" t="s">
        <v>2089</v>
      </c>
      <c r="B309" s="141" t="s">
        <v>2487</v>
      </c>
      <c r="C309" s="142"/>
      <c r="D309" s="184">
        <v>0</v>
      </c>
      <c r="E309" s="142">
        <v>-394.2</v>
      </c>
      <c r="F309" s="133">
        <v>394.2</v>
      </c>
      <c r="G309" s="143">
        <v>64.8</v>
      </c>
      <c r="H309" s="142">
        <v>18</v>
      </c>
      <c r="I309" s="142">
        <v>24</v>
      </c>
      <c r="J309" s="142">
        <v>24</v>
      </c>
      <c r="K309" s="142">
        <v>135.6</v>
      </c>
      <c r="L309" s="142">
        <v>23.4</v>
      </c>
      <c r="M309" s="142">
        <v>45.6</v>
      </c>
      <c r="N309" s="142">
        <v>55.2</v>
      </c>
      <c r="O309" s="142"/>
      <c r="P309" s="142">
        <v>3.6</v>
      </c>
      <c r="Q309" s="142"/>
      <c r="R309" s="142"/>
    </row>
    <row r="310" spans="1:18" s="43" customFormat="1" ht="24">
      <c r="A310" s="140" t="s">
        <v>2090</v>
      </c>
      <c r="B310" s="136" t="s">
        <v>2488</v>
      </c>
      <c r="C310" s="137">
        <v>300</v>
      </c>
      <c r="D310" s="184">
        <v>300</v>
      </c>
      <c r="E310" s="137">
        <v>300</v>
      </c>
      <c r="F310" s="133">
        <v>0</v>
      </c>
      <c r="G310" s="139"/>
      <c r="H310" s="137"/>
      <c r="I310" s="137"/>
      <c r="J310" s="137"/>
      <c r="K310" s="137"/>
      <c r="L310" s="137"/>
      <c r="M310" s="137"/>
      <c r="N310" s="137"/>
      <c r="O310" s="137"/>
      <c r="P310" s="137"/>
      <c r="Q310" s="137"/>
      <c r="R310" s="137"/>
    </row>
    <row r="311" spans="1:18" s="73" customFormat="1" ht="48">
      <c r="A311" s="140" t="s">
        <v>2489</v>
      </c>
      <c r="B311" s="141" t="s">
        <v>2490</v>
      </c>
      <c r="C311" s="142"/>
      <c r="D311" s="184">
        <v>0</v>
      </c>
      <c r="E311" s="142">
        <v>-1717.22</v>
      </c>
      <c r="F311" s="133">
        <v>1717.22</v>
      </c>
      <c r="G311" s="143">
        <v>227.34</v>
      </c>
      <c r="H311" s="142">
        <v>198.59</v>
      </c>
      <c r="I311" s="142">
        <v>140.94</v>
      </c>
      <c r="J311" s="142">
        <v>198.72</v>
      </c>
      <c r="K311" s="142">
        <v>222.08</v>
      </c>
      <c r="L311" s="142">
        <v>161.6</v>
      </c>
      <c r="M311" s="142">
        <v>238.68</v>
      </c>
      <c r="N311" s="142">
        <v>297.81</v>
      </c>
      <c r="O311" s="142"/>
      <c r="P311" s="142">
        <v>31.46</v>
      </c>
      <c r="Q311" s="142"/>
      <c r="R311" s="142"/>
    </row>
    <row r="312" spans="1:18" s="73" customFormat="1" ht="36">
      <c r="A312" s="140" t="s">
        <v>2091</v>
      </c>
      <c r="B312" s="141" t="s">
        <v>1523</v>
      </c>
      <c r="C312" s="142">
        <v>6278</v>
      </c>
      <c r="D312" s="184">
        <v>6278</v>
      </c>
      <c r="E312" s="142">
        <v>0</v>
      </c>
      <c r="F312" s="133">
        <v>6278</v>
      </c>
      <c r="G312" s="142">
        <v>684</v>
      </c>
      <c r="H312" s="142">
        <v>730</v>
      </c>
      <c r="I312" s="142">
        <v>507</v>
      </c>
      <c r="J312" s="142">
        <v>628</v>
      </c>
      <c r="K312" s="142">
        <v>745</v>
      </c>
      <c r="L312" s="142">
        <v>557</v>
      </c>
      <c r="M312" s="142">
        <v>1176</v>
      </c>
      <c r="N312" s="142">
        <v>1140</v>
      </c>
      <c r="O312" s="142"/>
      <c r="P312" s="142">
        <v>111</v>
      </c>
      <c r="Q312" s="142"/>
      <c r="R312" s="142"/>
    </row>
    <row r="313" spans="1:18" s="42" customFormat="1" ht="24">
      <c r="A313" s="157" t="s">
        <v>2491</v>
      </c>
      <c r="B313" s="128" t="s">
        <v>2492</v>
      </c>
      <c r="C313" s="184">
        <v>48101</v>
      </c>
      <c r="D313" s="184">
        <v>48101</v>
      </c>
      <c r="E313" s="184">
        <v>28708.59</v>
      </c>
      <c r="F313" s="133">
        <v>19392.410000000003</v>
      </c>
      <c r="G313" s="184">
        <v>1673.1599999999999</v>
      </c>
      <c r="H313" s="184">
        <v>1257.4799999999998</v>
      </c>
      <c r="I313" s="184">
        <v>1390.73</v>
      </c>
      <c r="J313" s="184">
        <v>2219.66</v>
      </c>
      <c r="K313" s="184">
        <v>7258.4500000000007</v>
      </c>
      <c r="L313" s="184">
        <v>1295.1599999999999</v>
      </c>
      <c r="M313" s="184">
        <v>1859.79</v>
      </c>
      <c r="N313" s="184">
        <v>1907.84</v>
      </c>
      <c r="O313" s="184">
        <v>24.49</v>
      </c>
      <c r="P313" s="184">
        <v>497.91</v>
      </c>
      <c r="Q313" s="184">
        <v>7.74</v>
      </c>
      <c r="R313" s="184">
        <v>0</v>
      </c>
    </row>
    <row r="314" spans="1:18" s="73" customFormat="1" ht="36">
      <c r="A314" s="140" t="s">
        <v>2186</v>
      </c>
      <c r="B314" s="141" t="s">
        <v>2493</v>
      </c>
      <c r="C314" s="142">
        <v>532</v>
      </c>
      <c r="D314" s="184">
        <v>532</v>
      </c>
      <c r="E314" s="142">
        <v>360</v>
      </c>
      <c r="F314" s="133">
        <v>172</v>
      </c>
      <c r="G314" s="143">
        <v>20</v>
      </c>
      <c r="H314" s="142">
        <v>20</v>
      </c>
      <c r="I314" s="142">
        <v>20</v>
      </c>
      <c r="J314" s="142">
        <v>20</v>
      </c>
      <c r="K314" s="142">
        <v>20</v>
      </c>
      <c r="L314" s="142">
        <v>20</v>
      </c>
      <c r="M314" s="142">
        <v>20</v>
      </c>
      <c r="N314" s="142">
        <v>20</v>
      </c>
      <c r="O314" s="142"/>
      <c r="P314" s="142">
        <v>12</v>
      </c>
      <c r="Q314" s="142"/>
      <c r="R314" s="142"/>
    </row>
    <row r="315" spans="1:18" s="73" customFormat="1" ht="24">
      <c r="A315" s="140" t="s">
        <v>1424</v>
      </c>
      <c r="B315" s="141" t="s">
        <v>2494</v>
      </c>
      <c r="C315" s="142">
        <v>68</v>
      </c>
      <c r="D315" s="184">
        <v>68</v>
      </c>
      <c r="E315" s="142">
        <v>10</v>
      </c>
      <c r="F315" s="133">
        <v>58</v>
      </c>
      <c r="G315" s="143">
        <v>7.12</v>
      </c>
      <c r="H315" s="142">
        <v>6.72</v>
      </c>
      <c r="I315" s="142">
        <v>6.72</v>
      </c>
      <c r="J315" s="142">
        <v>7.52</v>
      </c>
      <c r="K315" s="142">
        <v>6.72</v>
      </c>
      <c r="L315" s="142">
        <v>5.12</v>
      </c>
      <c r="M315" s="142">
        <v>7.52</v>
      </c>
      <c r="N315" s="142">
        <v>6.72</v>
      </c>
      <c r="O315" s="142"/>
      <c r="P315" s="142">
        <v>3.84</v>
      </c>
      <c r="Q315" s="142"/>
      <c r="R315" s="142"/>
    </row>
    <row r="316" spans="1:18" s="73" customFormat="1" ht="24">
      <c r="A316" s="140" t="s">
        <v>1425</v>
      </c>
      <c r="B316" s="141" t="s">
        <v>2495</v>
      </c>
      <c r="C316" s="142">
        <v>2600</v>
      </c>
      <c r="D316" s="184">
        <v>2600</v>
      </c>
      <c r="E316" s="142">
        <v>2600</v>
      </c>
      <c r="F316" s="133">
        <v>0</v>
      </c>
      <c r="G316" s="143"/>
      <c r="H316" s="142"/>
      <c r="I316" s="142"/>
      <c r="J316" s="142"/>
      <c r="K316" s="142"/>
      <c r="L316" s="142"/>
      <c r="M316" s="142"/>
      <c r="N316" s="142"/>
      <c r="O316" s="142"/>
      <c r="P316" s="142"/>
      <c r="Q316" s="142"/>
      <c r="R316" s="142"/>
    </row>
    <row r="317" spans="1:18" s="43" customFormat="1" ht="24">
      <c r="A317" s="140" t="s">
        <v>1426</v>
      </c>
      <c r="B317" s="136" t="s">
        <v>2496</v>
      </c>
      <c r="C317" s="137">
        <v>5969</v>
      </c>
      <c r="D317" s="184">
        <v>5969</v>
      </c>
      <c r="E317" s="137">
        <v>2157.59</v>
      </c>
      <c r="F317" s="133">
        <v>3811.4099999999994</v>
      </c>
      <c r="G317" s="139">
        <v>363.26</v>
      </c>
      <c r="H317" s="137">
        <v>286.39</v>
      </c>
      <c r="I317" s="137">
        <v>290.52999999999997</v>
      </c>
      <c r="J317" s="137">
        <v>417.07</v>
      </c>
      <c r="K317" s="137">
        <v>1326.09</v>
      </c>
      <c r="L317" s="137">
        <v>279.18</v>
      </c>
      <c r="M317" s="137">
        <v>378</v>
      </c>
      <c r="N317" s="137">
        <v>383.22</v>
      </c>
      <c r="O317" s="137">
        <v>24.49</v>
      </c>
      <c r="P317" s="137">
        <v>55.44</v>
      </c>
      <c r="Q317" s="137">
        <v>7.74</v>
      </c>
      <c r="R317" s="137"/>
    </row>
    <row r="318" spans="1:18" s="73" customFormat="1" ht="24">
      <c r="A318" s="140" t="s">
        <v>1427</v>
      </c>
      <c r="B318" s="141" t="s">
        <v>2497</v>
      </c>
      <c r="C318" s="142">
        <v>3732</v>
      </c>
      <c r="D318" s="184">
        <v>3732</v>
      </c>
      <c r="E318" s="142">
        <v>6.8</v>
      </c>
      <c r="F318" s="133">
        <v>3725.2</v>
      </c>
      <c r="G318" s="143">
        <v>205.68</v>
      </c>
      <c r="H318" s="142">
        <v>129.08000000000001</v>
      </c>
      <c r="I318" s="142">
        <v>179.48</v>
      </c>
      <c r="J318" s="142">
        <v>441.28</v>
      </c>
      <c r="K318" s="142">
        <v>2052.48</v>
      </c>
      <c r="L318" s="142">
        <v>138.58000000000001</v>
      </c>
      <c r="M318" s="142">
        <v>212.58</v>
      </c>
      <c r="N318" s="142">
        <v>217.68</v>
      </c>
      <c r="O318" s="142"/>
      <c r="P318" s="142">
        <v>148.36000000000001</v>
      </c>
      <c r="Q318" s="142"/>
      <c r="R318" s="142"/>
    </row>
    <row r="319" spans="1:18" s="43" customFormat="1" ht="24">
      <c r="A319" s="140" t="s">
        <v>1428</v>
      </c>
      <c r="B319" s="136" t="s">
        <v>2498</v>
      </c>
      <c r="C319" s="137">
        <v>789</v>
      </c>
      <c r="D319" s="184">
        <v>789</v>
      </c>
      <c r="E319" s="137"/>
      <c r="F319" s="133">
        <v>789</v>
      </c>
      <c r="G319" s="139">
        <v>127.46</v>
      </c>
      <c r="H319" s="137">
        <v>62.41</v>
      </c>
      <c r="I319" s="137">
        <v>77.010000000000005</v>
      </c>
      <c r="J319" s="137">
        <v>77.010000000000005</v>
      </c>
      <c r="K319" s="137">
        <v>103.56</v>
      </c>
      <c r="L319" s="137">
        <v>56.43</v>
      </c>
      <c r="M319" s="137">
        <v>126.63</v>
      </c>
      <c r="N319" s="137">
        <v>130.97</v>
      </c>
      <c r="O319" s="137"/>
      <c r="P319" s="137">
        <v>27.52</v>
      </c>
      <c r="Q319" s="137"/>
      <c r="R319" s="137"/>
    </row>
    <row r="320" spans="1:18" s="73" customFormat="1" ht="24">
      <c r="A320" s="140" t="s">
        <v>1429</v>
      </c>
      <c r="B320" s="169" t="s">
        <v>2499</v>
      </c>
      <c r="C320" s="142">
        <v>268</v>
      </c>
      <c r="D320" s="184">
        <v>268</v>
      </c>
      <c r="E320" s="142">
        <v>135</v>
      </c>
      <c r="F320" s="133">
        <v>133</v>
      </c>
      <c r="G320" s="143">
        <v>18.96</v>
      </c>
      <c r="H320" s="142">
        <v>17.16</v>
      </c>
      <c r="I320" s="142">
        <v>10.98</v>
      </c>
      <c r="J320" s="142">
        <v>16.600000000000001</v>
      </c>
      <c r="K320" s="142">
        <v>15.72</v>
      </c>
      <c r="L320" s="142">
        <v>11.7</v>
      </c>
      <c r="M320" s="142">
        <v>17.88</v>
      </c>
      <c r="N320" s="142">
        <v>20</v>
      </c>
      <c r="O320" s="142"/>
      <c r="P320" s="142">
        <v>4</v>
      </c>
      <c r="Q320" s="142"/>
      <c r="R320" s="142"/>
    </row>
    <row r="321" spans="1:18" s="73" customFormat="1" ht="24">
      <c r="A321" s="140" t="s">
        <v>1430</v>
      </c>
      <c r="B321" s="141" t="s">
        <v>2500</v>
      </c>
      <c r="C321" s="142">
        <v>18278</v>
      </c>
      <c r="D321" s="184">
        <v>18278</v>
      </c>
      <c r="E321" s="142">
        <v>18278</v>
      </c>
      <c r="F321" s="133">
        <v>0</v>
      </c>
      <c r="G321" s="143"/>
      <c r="H321" s="142"/>
      <c r="I321" s="142"/>
      <c r="J321" s="142"/>
      <c r="K321" s="142"/>
      <c r="L321" s="142"/>
      <c r="M321" s="142"/>
      <c r="N321" s="142"/>
      <c r="O321" s="142"/>
      <c r="P321" s="142"/>
      <c r="Q321" s="142"/>
      <c r="R321" s="142"/>
    </row>
    <row r="322" spans="1:18" s="73" customFormat="1" ht="24">
      <c r="A322" s="140" t="s">
        <v>1431</v>
      </c>
      <c r="B322" s="141" t="s">
        <v>2501</v>
      </c>
      <c r="C322" s="142">
        <v>4581</v>
      </c>
      <c r="D322" s="184">
        <v>4581</v>
      </c>
      <c r="E322" s="142">
        <v>4581</v>
      </c>
      <c r="F322" s="133">
        <v>0</v>
      </c>
      <c r="G322" s="143"/>
      <c r="H322" s="142"/>
      <c r="I322" s="142"/>
      <c r="J322" s="142"/>
      <c r="K322" s="142"/>
      <c r="L322" s="142"/>
      <c r="M322" s="142"/>
      <c r="N322" s="142"/>
      <c r="O322" s="142"/>
      <c r="P322" s="142"/>
      <c r="Q322" s="142"/>
      <c r="R322" s="142"/>
    </row>
    <row r="323" spans="1:18" s="73" customFormat="1" ht="24">
      <c r="A323" s="140" t="s">
        <v>1432</v>
      </c>
      <c r="B323" s="141" t="s">
        <v>2502</v>
      </c>
      <c r="C323" s="142">
        <v>5580</v>
      </c>
      <c r="D323" s="184">
        <v>5580.0000000000009</v>
      </c>
      <c r="E323" s="142"/>
      <c r="F323" s="133">
        <v>5580.0000000000009</v>
      </c>
      <c r="G323" s="143">
        <v>308</v>
      </c>
      <c r="H323" s="142">
        <v>193.3</v>
      </c>
      <c r="I323" s="142">
        <v>268.7</v>
      </c>
      <c r="J323" s="142">
        <v>661.09</v>
      </c>
      <c r="K323" s="142">
        <v>3075.44</v>
      </c>
      <c r="L323" s="142">
        <v>207.48</v>
      </c>
      <c r="M323" s="142">
        <v>318.3</v>
      </c>
      <c r="N323" s="142">
        <v>325.39</v>
      </c>
      <c r="O323" s="142"/>
      <c r="P323" s="142">
        <v>222.3</v>
      </c>
      <c r="Q323" s="142"/>
      <c r="R323" s="142"/>
    </row>
    <row r="324" spans="1:18" s="73" customFormat="1" ht="24">
      <c r="A324" s="140" t="s">
        <v>1433</v>
      </c>
      <c r="B324" s="141" t="s">
        <v>2503</v>
      </c>
      <c r="C324" s="142">
        <v>964</v>
      </c>
      <c r="D324" s="184">
        <v>964</v>
      </c>
      <c r="E324" s="142">
        <v>300</v>
      </c>
      <c r="F324" s="133">
        <v>664</v>
      </c>
      <c r="G324" s="143">
        <v>88</v>
      </c>
      <c r="H324" s="142">
        <v>88</v>
      </c>
      <c r="I324" s="142">
        <v>88</v>
      </c>
      <c r="J324" s="142">
        <v>88</v>
      </c>
      <c r="K324" s="142">
        <v>28</v>
      </c>
      <c r="L324" s="142">
        <v>88</v>
      </c>
      <c r="M324" s="142">
        <v>108</v>
      </c>
      <c r="N324" s="142">
        <v>88</v>
      </c>
      <c r="O324" s="142"/>
      <c r="P324" s="142"/>
      <c r="Q324" s="142"/>
      <c r="R324" s="142"/>
    </row>
    <row r="325" spans="1:18" s="43" customFormat="1" ht="24">
      <c r="A325" s="140" t="s">
        <v>1434</v>
      </c>
      <c r="B325" s="136" t="s">
        <v>2504</v>
      </c>
      <c r="C325" s="137">
        <v>0</v>
      </c>
      <c r="D325" s="184">
        <v>0</v>
      </c>
      <c r="E325" s="137">
        <v>0</v>
      </c>
      <c r="F325" s="133">
        <v>0</v>
      </c>
      <c r="G325" s="137">
        <v>0</v>
      </c>
      <c r="H325" s="137">
        <v>0</v>
      </c>
      <c r="I325" s="137">
        <v>0</v>
      </c>
      <c r="J325" s="137">
        <v>0</v>
      </c>
      <c r="K325" s="137">
        <v>0</v>
      </c>
      <c r="L325" s="137">
        <v>0</v>
      </c>
      <c r="M325" s="137">
        <v>0</v>
      </c>
      <c r="N325" s="137">
        <v>0</v>
      </c>
      <c r="O325" s="137">
        <v>0</v>
      </c>
      <c r="P325" s="137">
        <v>0</v>
      </c>
      <c r="Q325" s="137">
        <v>0</v>
      </c>
      <c r="R325" s="137">
        <v>0</v>
      </c>
    </row>
    <row r="326" spans="1:18" s="73" customFormat="1" ht="24">
      <c r="A326" s="140" t="s">
        <v>2278</v>
      </c>
      <c r="B326" s="141" t="s">
        <v>2505</v>
      </c>
      <c r="C326" s="142"/>
      <c r="D326" s="184">
        <v>0</v>
      </c>
      <c r="E326" s="142"/>
      <c r="F326" s="133">
        <v>0</v>
      </c>
      <c r="G326" s="142"/>
      <c r="H326" s="142"/>
      <c r="I326" s="142"/>
      <c r="J326" s="142"/>
      <c r="K326" s="142"/>
      <c r="L326" s="142"/>
      <c r="M326" s="142"/>
      <c r="N326" s="142"/>
      <c r="O326" s="142"/>
      <c r="P326" s="142"/>
      <c r="Q326" s="142"/>
      <c r="R326" s="142"/>
    </row>
    <row r="327" spans="1:18" s="73" customFormat="1">
      <c r="A327" s="140" t="s">
        <v>2280</v>
      </c>
      <c r="B327" s="141" t="s">
        <v>2506</v>
      </c>
      <c r="C327" s="142"/>
      <c r="D327" s="184">
        <v>0</v>
      </c>
      <c r="E327" s="142"/>
      <c r="F327" s="133">
        <v>0</v>
      </c>
      <c r="G327" s="142"/>
      <c r="H327" s="142"/>
      <c r="I327" s="142"/>
      <c r="J327" s="142"/>
      <c r="K327" s="142"/>
      <c r="L327" s="142"/>
      <c r="M327" s="142"/>
      <c r="N327" s="142"/>
      <c r="O327" s="142"/>
      <c r="P327" s="142"/>
      <c r="Q327" s="142"/>
      <c r="R327" s="142"/>
    </row>
    <row r="328" spans="1:18" s="73" customFormat="1">
      <c r="A328" s="140" t="s">
        <v>2282</v>
      </c>
      <c r="B328" s="141" t="s">
        <v>2507</v>
      </c>
      <c r="C328" s="142"/>
      <c r="D328" s="184">
        <v>0</v>
      </c>
      <c r="E328" s="142"/>
      <c r="F328" s="133">
        <v>0</v>
      </c>
      <c r="G328" s="142"/>
      <c r="H328" s="142"/>
      <c r="I328" s="142"/>
      <c r="J328" s="142"/>
      <c r="K328" s="142"/>
      <c r="L328" s="142"/>
      <c r="M328" s="142"/>
      <c r="N328" s="142"/>
      <c r="O328" s="142"/>
      <c r="P328" s="142"/>
      <c r="Q328" s="142"/>
      <c r="R328" s="142"/>
    </row>
    <row r="329" spans="1:18" s="73" customFormat="1">
      <c r="A329" s="140" t="s">
        <v>2284</v>
      </c>
      <c r="B329" s="141" t="s">
        <v>2508</v>
      </c>
      <c r="C329" s="142"/>
      <c r="D329" s="184">
        <v>0</v>
      </c>
      <c r="E329" s="142"/>
      <c r="F329" s="133">
        <v>0</v>
      </c>
      <c r="G329" s="143"/>
      <c r="H329" s="142"/>
      <c r="I329" s="142"/>
      <c r="J329" s="142"/>
      <c r="K329" s="142"/>
      <c r="L329" s="142"/>
      <c r="M329" s="142"/>
      <c r="N329" s="142"/>
      <c r="O329" s="142"/>
      <c r="P329" s="142"/>
      <c r="Q329" s="142"/>
      <c r="R329" s="142"/>
    </row>
    <row r="330" spans="1:18" s="293" customFormat="1" ht="24">
      <c r="A330" s="140" t="s">
        <v>2509</v>
      </c>
      <c r="B330" s="141" t="s">
        <v>2510</v>
      </c>
      <c r="C330" s="142">
        <v>18</v>
      </c>
      <c r="D330" s="184">
        <v>18</v>
      </c>
      <c r="E330" s="142">
        <v>18</v>
      </c>
      <c r="F330" s="133">
        <v>0</v>
      </c>
      <c r="G330" s="142"/>
      <c r="H330" s="142"/>
      <c r="I330" s="142"/>
      <c r="J330" s="142"/>
      <c r="K330" s="142"/>
      <c r="L330" s="142"/>
      <c r="M330" s="142"/>
      <c r="N330" s="142"/>
      <c r="O330" s="142"/>
      <c r="P330" s="142"/>
      <c r="Q330" s="142"/>
      <c r="R330" s="142"/>
    </row>
    <row r="331" spans="1:18" s="73" customFormat="1" ht="36">
      <c r="A331" s="140" t="s">
        <v>1436</v>
      </c>
      <c r="B331" s="141" t="s">
        <v>2511</v>
      </c>
      <c r="C331" s="142">
        <v>3830</v>
      </c>
      <c r="D331" s="184">
        <v>3830</v>
      </c>
      <c r="E331" s="142">
        <v>52.5</v>
      </c>
      <c r="F331" s="133">
        <v>3777.5</v>
      </c>
      <c r="G331" s="143">
        <v>447.5</v>
      </c>
      <c r="H331" s="142">
        <v>407</v>
      </c>
      <c r="I331" s="142">
        <v>407</v>
      </c>
      <c r="J331" s="142">
        <v>407</v>
      </c>
      <c r="K331" s="142">
        <v>407</v>
      </c>
      <c r="L331" s="142">
        <v>447.5</v>
      </c>
      <c r="M331" s="142">
        <v>607</v>
      </c>
      <c r="N331" s="142">
        <v>647.5</v>
      </c>
      <c r="O331" s="142">
        <v>0</v>
      </c>
      <c r="P331" s="142">
        <v>0</v>
      </c>
      <c r="Q331" s="142">
        <v>0</v>
      </c>
      <c r="R331" s="142">
        <v>0</v>
      </c>
    </row>
    <row r="332" spans="1:18" s="73" customFormat="1" ht="24">
      <c r="A332" s="140" t="s">
        <v>1437</v>
      </c>
      <c r="B332" s="141" t="s">
        <v>2512</v>
      </c>
      <c r="C332" s="142">
        <v>146</v>
      </c>
      <c r="D332" s="184">
        <v>146</v>
      </c>
      <c r="E332" s="142">
        <v>109.7</v>
      </c>
      <c r="F332" s="133">
        <v>36.299999999999997</v>
      </c>
      <c r="G332" s="143">
        <v>4.32</v>
      </c>
      <c r="H332" s="142">
        <v>4.32</v>
      </c>
      <c r="I332" s="142">
        <v>4.1100000000000003</v>
      </c>
      <c r="J332" s="142">
        <v>4.3099999999999996</v>
      </c>
      <c r="K332" s="142">
        <v>4.0999999999999996</v>
      </c>
      <c r="L332" s="142">
        <v>4.1100000000000003</v>
      </c>
      <c r="M332" s="142">
        <v>4.32</v>
      </c>
      <c r="N332" s="142">
        <v>4.32</v>
      </c>
      <c r="O332" s="142"/>
      <c r="P332" s="142">
        <v>2.39</v>
      </c>
      <c r="Q332" s="142"/>
      <c r="R332" s="142"/>
    </row>
    <row r="333" spans="1:18" s="73" customFormat="1" ht="36">
      <c r="A333" s="140" t="s">
        <v>1438</v>
      </c>
      <c r="B333" s="141" t="s">
        <v>2513</v>
      </c>
      <c r="C333" s="142">
        <v>0</v>
      </c>
      <c r="D333" s="184">
        <v>0</v>
      </c>
      <c r="E333" s="142">
        <v>0</v>
      </c>
      <c r="F333" s="133">
        <v>0</v>
      </c>
      <c r="G333" s="143"/>
      <c r="H333" s="142"/>
      <c r="I333" s="142"/>
      <c r="J333" s="142"/>
      <c r="K333" s="142"/>
      <c r="L333" s="142"/>
      <c r="M333" s="142"/>
      <c r="N333" s="142"/>
      <c r="O333" s="142"/>
      <c r="P333" s="142"/>
      <c r="Q333" s="142"/>
      <c r="R333" s="142"/>
    </row>
    <row r="334" spans="1:18" s="73" customFormat="1" ht="24">
      <c r="A334" s="140" t="s">
        <v>1439</v>
      </c>
      <c r="B334" s="141" t="s">
        <v>2514</v>
      </c>
      <c r="C334" s="142">
        <v>87</v>
      </c>
      <c r="D334" s="184">
        <v>87</v>
      </c>
      <c r="E334" s="142">
        <v>87</v>
      </c>
      <c r="F334" s="133">
        <v>0</v>
      </c>
      <c r="G334" s="143"/>
      <c r="H334" s="142"/>
      <c r="I334" s="142"/>
      <c r="J334" s="142"/>
      <c r="K334" s="142"/>
      <c r="L334" s="142"/>
      <c r="M334" s="142"/>
      <c r="N334" s="142"/>
      <c r="O334" s="142"/>
      <c r="P334" s="142"/>
      <c r="Q334" s="142"/>
      <c r="R334" s="142"/>
    </row>
    <row r="335" spans="1:18" s="73" customFormat="1" ht="24">
      <c r="A335" s="140" t="s">
        <v>1440</v>
      </c>
      <c r="B335" s="141" t="s">
        <v>2515</v>
      </c>
      <c r="C335" s="142"/>
      <c r="D335" s="184">
        <v>0</v>
      </c>
      <c r="E335" s="142"/>
      <c r="F335" s="133"/>
      <c r="G335" s="143"/>
      <c r="H335" s="142"/>
      <c r="I335" s="142"/>
      <c r="J335" s="142"/>
      <c r="K335" s="142"/>
      <c r="L335" s="142"/>
      <c r="M335" s="142"/>
      <c r="N335" s="142"/>
      <c r="O335" s="142"/>
      <c r="P335" s="142"/>
      <c r="Q335" s="142"/>
      <c r="R335" s="142"/>
    </row>
    <row r="336" spans="1:18" s="73" customFormat="1" ht="24">
      <c r="A336" s="140" t="s">
        <v>1441</v>
      </c>
      <c r="B336" s="141" t="s">
        <v>2516</v>
      </c>
      <c r="C336" s="142"/>
      <c r="D336" s="184">
        <v>0</v>
      </c>
      <c r="E336" s="142"/>
      <c r="F336" s="133"/>
      <c r="G336" s="143"/>
      <c r="H336" s="142"/>
      <c r="I336" s="142"/>
      <c r="J336" s="142"/>
      <c r="K336" s="142"/>
      <c r="L336" s="142"/>
      <c r="M336" s="142"/>
      <c r="N336" s="142"/>
      <c r="O336" s="142"/>
      <c r="P336" s="142"/>
      <c r="Q336" s="142"/>
      <c r="R336" s="142"/>
    </row>
    <row r="337" spans="1:18" s="73" customFormat="1" ht="36">
      <c r="A337" s="140" t="s">
        <v>1442</v>
      </c>
      <c r="B337" s="141" t="s">
        <v>2517</v>
      </c>
      <c r="C337" s="142">
        <v>27</v>
      </c>
      <c r="D337" s="184">
        <v>27</v>
      </c>
      <c r="E337" s="142"/>
      <c r="F337" s="133">
        <v>27</v>
      </c>
      <c r="G337" s="143">
        <v>27</v>
      </c>
      <c r="H337" s="142"/>
      <c r="I337" s="142"/>
      <c r="J337" s="142"/>
      <c r="K337" s="142"/>
      <c r="L337" s="142"/>
      <c r="M337" s="142"/>
      <c r="N337" s="142"/>
      <c r="O337" s="142"/>
      <c r="P337" s="142"/>
      <c r="Q337" s="142"/>
      <c r="R337" s="142"/>
    </row>
    <row r="338" spans="1:18" s="73" customFormat="1" ht="24">
      <c r="A338" s="140" t="s">
        <v>1443</v>
      </c>
      <c r="B338" s="141" t="s">
        <v>2518</v>
      </c>
      <c r="C338" s="142"/>
      <c r="D338" s="184">
        <v>0</v>
      </c>
      <c r="E338" s="142"/>
      <c r="F338" s="133"/>
      <c r="G338" s="143"/>
      <c r="H338" s="142"/>
      <c r="I338" s="142"/>
      <c r="J338" s="142"/>
      <c r="K338" s="142"/>
      <c r="L338" s="142"/>
      <c r="M338" s="142"/>
      <c r="N338" s="142"/>
      <c r="O338" s="142"/>
      <c r="P338" s="142"/>
      <c r="Q338" s="142"/>
      <c r="R338" s="142"/>
    </row>
    <row r="339" spans="1:18" s="73" customFormat="1" ht="24">
      <c r="A339" s="140" t="s">
        <v>1444</v>
      </c>
      <c r="B339" s="141" t="s">
        <v>2519</v>
      </c>
      <c r="C339" s="142"/>
      <c r="D339" s="184">
        <v>0</v>
      </c>
      <c r="E339" s="142"/>
      <c r="F339" s="133"/>
      <c r="G339" s="143"/>
      <c r="H339" s="142"/>
      <c r="I339" s="142"/>
      <c r="J339" s="142"/>
      <c r="K339" s="142"/>
      <c r="L339" s="142"/>
      <c r="M339" s="142"/>
      <c r="N339" s="142"/>
      <c r="O339" s="142"/>
      <c r="P339" s="142"/>
      <c r="Q339" s="142"/>
      <c r="R339" s="142"/>
    </row>
    <row r="340" spans="1:18" s="73" customFormat="1" ht="24">
      <c r="A340" s="140" t="s">
        <v>2056</v>
      </c>
      <c r="B340" s="141" t="s">
        <v>2520</v>
      </c>
      <c r="C340" s="142"/>
      <c r="D340" s="184">
        <v>0</v>
      </c>
      <c r="E340" s="142"/>
      <c r="F340" s="133"/>
      <c r="G340" s="142"/>
      <c r="H340" s="142"/>
      <c r="I340" s="142"/>
      <c r="J340" s="142"/>
      <c r="K340" s="142"/>
      <c r="L340" s="142"/>
      <c r="M340" s="142"/>
      <c r="N340" s="142"/>
      <c r="O340" s="142"/>
      <c r="P340" s="142"/>
      <c r="Q340" s="142"/>
      <c r="R340" s="142"/>
    </row>
    <row r="341" spans="1:18" s="73" customFormat="1" ht="24">
      <c r="A341" s="140" t="s">
        <v>2088</v>
      </c>
      <c r="B341" s="141" t="s">
        <v>2092</v>
      </c>
      <c r="C341" s="142"/>
      <c r="D341" s="184">
        <v>0</v>
      </c>
      <c r="E341" s="142"/>
      <c r="F341" s="290">
        <v>0</v>
      </c>
      <c r="G341" s="143"/>
      <c r="H341" s="142"/>
      <c r="I341" s="142"/>
      <c r="J341" s="142"/>
      <c r="K341" s="142"/>
      <c r="L341" s="142"/>
      <c r="M341" s="142"/>
      <c r="N341" s="142"/>
      <c r="O341" s="142"/>
      <c r="P341" s="142"/>
      <c r="Q341" s="142"/>
      <c r="R341" s="142"/>
    </row>
    <row r="342" spans="1:18" s="73" customFormat="1" ht="24">
      <c r="A342" s="140" t="s">
        <v>2089</v>
      </c>
      <c r="B342" s="141" t="s">
        <v>2521</v>
      </c>
      <c r="C342" s="142">
        <v>191</v>
      </c>
      <c r="D342" s="184">
        <v>191</v>
      </c>
      <c r="E342" s="142"/>
      <c r="F342" s="133">
        <v>191</v>
      </c>
      <c r="G342" s="143">
        <v>29</v>
      </c>
      <c r="H342" s="142">
        <v>24</v>
      </c>
      <c r="I342" s="142">
        <v>14</v>
      </c>
      <c r="J342" s="142">
        <v>29</v>
      </c>
      <c r="K342" s="142">
        <v>5</v>
      </c>
      <c r="L342" s="142">
        <v>17</v>
      </c>
      <c r="M342" s="142">
        <v>32</v>
      </c>
      <c r="N342" s="142">
        <v>36</v>
      </c>
      <c r="O342" s="142"/>
      <c r="P342" s="142">
        <v>5</v>
      </c>
      <c r="Q342" s="142"/>
      <c r="R342" s="142"/>
    </row>
    <row r="343" spans="1:18" s="73" customFormat="1" ht="24">
      <c r="A343" s="140" t="s">
        <v>2090</v>
      </c>
      <c r="B343" s="141" t="s">
        <v>2522</v>
      </c>
      <c r="C343" s="142">
        <v>63</v>
      </c>
      <c r="D343" s="184">
        <v>63</v>
      </c>
      <c r="E343" s="142">
        <v>13</v>
      </c>
      <c r="F343" s="133">
        <v>50</v>
      </c>
      <c r="G343" s="143">
        <v>6</v>
      </c>
      <c r="H343" s="142">
        <v>6</v>
      </c>
      <c r="I343" s="142">
        <v>6</v>
      </c>
      <c r="J343" s="142">
        <v>6</v>
      </c>
      <c r="K343" s="142">
        <v>6</v>
      </c>
      <c r="L343" s="142">
        <v>6</v>
      </c>
      <c r="M343" s="142">
        <v>6</v>
      </c>
      <c r="N343" s="142">
        <v>6</v>
      </c>
      <c r="O343" s="142"/>
      <c r="P343" s="142">
        <v>2</v>
      </c>
      <c r="Q343" s="142"/>
      <c r="R343" s="142"/>
    </row>
    <row r="344" spans="1:18" s="73" customFormat="1" ht="24">
      <c r="A344" s="140" t="s">
        <v>2489</v>
      </c>
      <c r="B344" s="141" t="s">
        <v>2523</v>
      </c>
      <c r="C344" s="142">
        <v>378</v>
      </c>
      <c r="D344" s="184">
        <v>378</v>
      </c>
      <c r="E344" s="142"/>
      <c r="F344" s="133">
        <v>378</v>
      </c>
      <c r="G344" s="143">
        <v>20.86</v>
      </c>
      <c r="H344" s="142">
        <v>13.1</v>
      </c>
      <c r="I344" s="142">
        <v>18.2</v>
      </c>
      <c r="J344" s="142">
        <v>44.78</v>
      </c>
      <c r="K344" s="142">
        <v>208.34</v>
      </c>
      <c r="L344" s="142">
        <v>14.06</v>
      </c>
      <c r="M344" s="142">
        <v>21.56</v>
      </c>
      <c r="N344" s="142">
        <v>22.04</v>
      </c>
      <c r="O344" s="142"/>
      <c r="P344" s="142">
        <v>15.06</v>
      </c>
      <c r="Q344" s="142"/>
      <c r="R344" s="142"/>
    </row>
    <row r="345" spans="1:18" s="42" customFormat="1" ht="24">
      <c r="A345" s="157" t="s">
        <v>2524</v>
      </c>
      <c r="B345" s="128" t="s">
        <v>2525</v>
      </c>
      <c r="C345" s="184">
        <v>13767</v>
      </c>
      <c r="D345" s="184">
        <v>13767</v>
      </c>
      <c r="E345" s="133">
        <v>4219.8</v>
      </c>
      <c r="F345" s="133">
        <v>9547.2000000000007</v>
      </c>
      <c r="G345" s="133">
        <v>917.56</v>
      </c>
      <c r="H345" s="133">
        <v>378.52</v>
      </c>
      <c r="I345" s="133">
        <v>1178.6599999999999</v>
      </c>
      <c r="J345" s="133">
        <v>1408.68</v>
      </c>
      <c r="K345" s="133">
        <v>44.2</v>
      </c>
      <c r="L345" s="133">
        <v>1567.12</v>
      </c>
      <c r="M345" s="133">
        <v>1655.8</v>
      </c>
      <c r="N345" s="133">
        <v>1072.5</v>
      </c>
      <c r="O345" s="133">
        <v>0</v>
      </c>
      <c r="P345" s="133">
        <v>1319.76</v>
      </c>
      <c r="Q345" s="133">
        <v>4.4000000000000004</v>
      </c>
      <c r="R345" s="133">
        <v>0</v>
      </c>
    </row>
    <row r="346" spans="1:18" s="179" customFormat="1" ht="24">
      <c r="A346" s="177" t="s">
        <v>2186</v>
      </c>
      <c r="B346" s="170" t="s">
        <v>2526</v>
      </c>
      <c r="C346" s="178">
        <v>13767</v>
      </c>
      <c r="D346" s="178">
        <v>13767</v>
      </c>
      <c r="E346" s="178">
        <v>4219.8</v>
      </c>
      <c r="F346" s="178">
        <v>9547.1999999999989</v>
      </c>
      <c r="G346" s="178">
        <v>917.56</v>
      </c>
      <c r="H346" s="178">
        <v>378.52</v>
      </c>
      <c r="I346" s="178">
        <v>1178.6599999999999</v>
      </c>
      <c r="J346" s="178">
        <v>1408.68</v>
      </c>
      <c r="K346" s="178">
        <v>44.2</v>
      </c>
      <c r="L346" s="178">
        <v>1567.12</v>
      </c>
      <c r="M346" s="178">
        <v>1655.8</v>
      </c>
      <c r="N346" s="178">
        <v>1072.5</v>
      </c>
      <c r="O346" s="178">
        <v>0</v>
      </c>
      <c r="P346" s="178">
        <v>1319.76</v>
      </c>
      <c r="Q346" s="178">
        <v>4.4000000000000004</v>
      </c>
      <c r="R346" s="178">
        <v>0</v>
      </c>
    </row>
    <row r="347" spans="1:18" s="73" customFormat="1" ht="46.5" customHeight="1">
      <c r="A347" s="171" t="s">
        <v>2278</v>
      </c>
      <c r="B347" s="136" t="s">
        <v>2527</v>
      </c>
      <c r="C347" s="137">
        <v>501</v>
      </c>
      <c r="D347" s="184">
        <v>501</v>
      </c>
      <c r="E347" s="137">
        <v>501</v>
      </c>
      <c r="F347" s="133">
        <v>0</v>
      </c>
      <c r="G347" s="137"/>
      <c r="H347" s="137"/>
      <c r="I347" s="137"/>
      <c r="J347" s="137"/>
      <c r="K347" s="137"/>
      <c r="L347" s="137"/>
      <c r="M347" s="137"/>
      <c r="N347" s="137"/>
      <c r="O347" s="137"/>
      <c r="P347" s="137"/>
      <c r="Q347" s="137"/>
      <c r="R347" s="137"/>
    </row>
    <row r="348" spans="1:18" s="73" customFormat="1" ht="46.5" customHeight="1">
      <c r="A348" s="171" t="s">
        <v>2528</v>
      </c>
      <c r="B348" s="136" t="s">
        <v>2529</v>
      </c>
      <c r="C348" s="137">
        <v>310</v>
      </c>
      <c r="D348" s="184">
        <v>310</v>
      </c>
      <c r="E348" s="137">
        <v>10</v>
      </c>
      <c r="F348" s="133">
        <v>300</v>
      </c>
      <c r="G348" s="137">
        <v>10</v>
      </c>
      <c r="H348" s="137"/>
      <c r="I348" s="137">
        <v>130</v>
      </c>
      <c r="J348" s="137">
        <v>150</v>
      </c>
      <c r="K348" s="137"/>
      <c r="L348" s="137"/>
      <c r="M348" s="137"/>
      <c r="N348" s="137">
        <v>10</v>
      </c>
      <c r="O348" s="137"/>
      <c r="P348" s="137"/>
      <c r="Q348" s="137"/>
      <c r="R348" s="137"/>
    </row>
    <row r="349" spans="1:18" s="73" customFormat="1" ht="46.5" customHeight="1">
      <c r="A349" s="171" t="s">
        <v>2530</v>
      </c>
      <c r="B349" s="136" t="s">
        <v>2531</v>
      </c>
      <c r="C349" s="137">
        <v>12475</v>
      </c>
      <c r="D349" s="184">
        <v>12475</v>
      </c>
      <c r="E349" s="137">
        <v>3519.8</v>
      </c>
      <c r="F349" s="133">
        <v>8955.1999999999989</v>
      </c>
      <c r="G349" s="137">
        <v>837.91</v>
      </c>
      <c r="H349" s="137">
        <v>349.12</v>
      </c>
      <c r="I349" s="137">
        <v>1029.6599999999999</v>
      </c>
      <c r="J349" s="137">
        <v>1234.8800000000001</v>
      </c>
      <c r="K349" s="137">
        <v>40</v>
      </c>
      <c r="L349" s="137">
        <v>1530.37</v>
      </c>
      <c r="M349" s="137">
        <v>1604</v>
      </c>
      <c r="N349" s="137">
        <v>1010</v>
      </c>
      <c r="O349" s="137">
        <v>0</v>
      </c>
      <c r="P349" s="137">
        <v>1316.26</v>
      </c>
      <c r="Q349" s="137">
        <v>3</v>
      </c>
      <c r="R349" s="137">
        <v>0</v>
      </c>
    </row>
    <row r="350" spans="1:18" s="73" customFormat="1" ht="46.5" customHeight="1">
      <c r="A350" s="172" t="s">
        <v>2224</v>
      </c>
      <c r="B350" s="173" t="s">
        <v>2532</v>
      </c>
      <c r="C350" s="137">
        <v>3850</v>
      </c>
      <c r="D350" s="184">
        <v>3850</v>
      </c>
      <c r="E350" s="137">
        <v>86</v>
      </c>
      <c r="F350" s="133">
        <v>3764</v>
      </c>
      <c r="G350" s="137">
        <v>426</v>
      </c>
      <c r="H350" s="137">
        <v>119</v>
      </c>
      <c r="I350" s="137">
        <v>316</v>
      </c>
      <c r="J350" s="137">
        <v>175</v>
      </c>
      <c r="K350" s="137">
        <v>28</v>
      </c>
      <c r="L350" s="137">
        <v>387</v>
      </c>
      <c r="M350" s="137">
        <v>1453</v>
      </c>
      <c r="N350" s="137">
        <v>860</v>
      </c>
      <c r="O350" s="137"/>
      <c r="P350" s="137"/>
      <c r="Q350" s="137"/>
      <c r="R350" s="137"/>
    </row>
    <row r="351" spans="1:18" s="73" customFormat="1" ht="46.5" customHeight="1">
      <c r="A351" s="172" t="s">
        <v>2226</v>
      </c>
      <c r="B351" s="173" t="s">
        <v>2533</v>
      </c>
      <c r="C351" s="137">
        <v>7816</v>
      </c>
      <c r="D351" s="184">
        <v>7816</v>
      </c>
      <c r="E351" s="174">
        <v>3433.8</v>
      </c>
      <c r="F351" s="133">
        <v>4382.2</v>
      </c>
      <c r="G351" s="174">
        <v>211.91</v>
      </c>
      <c r="H351" s="137">
        <v>142.12</v>
      </c>
      <c r="I351" s="137">
        <v>653.66</v>
      </c>
      <c r="J351" s="137">
        <v>989.88</v>
      </c>
      <c r="K351" s="137"/>
      <c r="L351" s="137">
        <v>1073.3699999999999</v>
      </c>
      <c r="M351" s="137"/>
      <c r="N351" s="137"/>
      <c r="O351" s="137"/>
      <c r="P351" s="137">
        <v>1311.26</v>
      </c>
      <c r="Q351" s="137"/>
      <c r="R351" s="137"/>
    </row>
    <row r="352" spans="1:18" s="73" customFormat="1" ht="46.5" customHeight="1">
      <c r="A352" s="172" t="s">
        <v>2421</v>
      </c>
      <c r="B352" s="173" t="s">
        <v>2534</v>
      </c>
      <c r="C352" s="137">
        <v>809</v>
      </c>
      <c r="D352" s="184">
        <v>809</v>
      </c>
      <c r="E352" s="137"/>
      <c r="F352" s="133">
        <v>809</v>
      </c>
      <c r="G352" s="137">
        <v>200</v>
      </c>
      <c r="H352" s="137">
        <v>88</v>
      </c>
      <c r="I352" s="137">
        <v>60</v>
      </c>
      <c r="J352" s="137">
        <v>70</v>
      </c>
      <c r="K352" s="137">
        <v>12</v>
      </c>
      <c r="L352" s="137">
        <v>70</v>
      </c>
      <c r="M352" s="137">
        <v>151</v>
      </c>
      <c r="N352" s="137">
        <v>150</v>
      </c>
      <c r="O352" s="137"/>
      <c r="P352" s="137">
        <v>5</v>
      </c>
      <c r="Q352" s="137">
        <v>3</v>
      </c>
      <c r="R352" s="137"/>
    </row>
    <row r="353" spans="1:18" s="73" customFormat="1" ht="46.5" customHeight="1">
      <c r="A353" s="171" t="s">
        <v>2535</v>
      </c>
      <c r="B353" s="136" t="s">
        <v>2536</v>
      </c>
      <c r="C353" s="137">
        <v>189</v>
      </c>
      <c r="D353" s="184">
        <v>189</v>
      </c>
      <c r="E353" s="137">
        <v>189</v>
      </c>
      <c r="F353" s="133">
        <v>0</v>
      </c>
      <c r="G353" s="137"/>
      <c r="H353" s="137"/>
      <c r="I353" s="137"/>
      <c r="J353" s="137"/>
      <c r="K353" s="137"/>
      <c r="L353" s="137"/>
      <c r="M353" s="137"/>
      <c r="N353" s="137"/>
      <c r="O353" s="137"/>
      <c r="P353" s="137"/>
      <c r="Q353" s="137"/>
      <c r="R353" s="137"/>
    </row>
    <row r="354" spans="1:18" s="73" customFormat="1" ht="24">
      <c r="A354" s="140" t="s">
        <v>2286</v>
      </c>
      <c r="B354" s="141" t="s">
        <v>2537</v>
      </c>
      <c r="C354" s="142">
        <v>292</v>
      </c>
      <c r="D354" s="184">
        <v>292</v>
      </c>
      <c r="E354" s="142"/>
      <c r="F354" s="133">
        <v>292</v>
      </c>
      <c r="G354" s="142">
        <v>69.650000000000006</v>
      </c>
      <c r="H354" s="142">
        <v>29.4</v>
      </c>
      <c r="I354" s="142">
        <v>19</v>
      </c>
      <c r="J354" s="142">
        <v>23.8</v>
      </c>
      <c r="K354" s="142">
        <v>4.2</v>
      </c>
      <c r="L354" s="142">
        <v>36.75</v>
      </c>
      <c r="M354" s="142">
        <v>51.8</v>
      </c>
      <c r="N354" s="142">
        <v>52.5</v>
      </c>
      <c r="O354" s="142"/>
      <c r="P354" s="142">
        <v>3.5</v>
      </c>
      <c r="Q354" s="142">
        <v>1.4</v>
      </c>
      <c r="R354" s="142"/>
    </row>
    <row r="355" spans="1:18" s="73" customFormat="1">
      <c r="A355" s="140" t="s">
        <v>2288</v>
      </c>
      <c r="B355" s="141" t="s">
        <v>2538</v>
      </c>
      <c r="C355" s="142"/>
      <c r="D355" s="184">
        <v>0</v>
      </c>
      <c r="E355" s="142"/>
      <c r="F355" s="133">
        <v>0</v>
      </c>
      <c r="G355" s="142"/>
      <c r="H355" s="142"/>
      <c r="I355" s="142"/>
      <c r="J355" s="142"/>
      <c r="K355" s="142"/>
      <c r="L355" s="142"/>
      <c r="M355" s="142"/>
      <c r="N355" s="142"/>
      <c r="O355" s="142"/>
      <c r="P355" s="142"/>
      <c r="Q355" s="142"/>
      <c r="R355" s="142"/>
    </row>
    <row r="356" spans="1:18" s="73" customFormat="1" ht="24">
      <c r="A356" s="140" t="s">
        <v>2210</v>
      </c>
      <c r="B356" s="141" t="s">
        <v>1525</v>
      </c>
      <c r="C356" s="142"/>
      <c r="D356" s="184">
        <v>0</v>
      </c>
      <c r="E356" s="158"/>
      <c r="F356" s="133">
        <v>0</v>
      </c>
      <c r="G356" s="142"/>
      <c r="H356" s="142"/>
      <c r="I356" s="142"/>
      <c r="J356" s="142"/>
      <c r="K356" s="142"/>
      <c r="L356" s="142"/>
      <c r="M356" s="142"/>
      <c r="N356" s="142"/>
      <c r="O356" s="142"/>
      <c r="P356" s="142"/>
      <c r="Q356" s="142"/>
      <c r="R356" s="142"/>
    </row>
    <row r="357" spans="1:18" s="42" customFormat="1" ht="24">
      <c r="A357" s="157" t="s">
        <v>2539</v>
      </c>
      <c r="B357" s="128" t="s">
        <v>2540</v>
      </c>
      <c r="C357" s="184">
        <v>150485</v>
      </c>
      <c r="D357" s="184">
        <v>150485</v>
      </c>
      <c r="E357" s="184">
        <v>94815.47</v>
      </c>
      <c r="F357" s="184">
        <v>55669.53</v>
      </c>
      <c r="G357" s="184">
        <v>13062.149999999998</v>
      </c>
      <c r="H357" s="184">
        <v>8274.4199999999983</v>
      </c>
      <c r="I357" s="184">
        <v>3814.35</v>
      </c>
      <c r="J357" s="184">
        <v>2910.32</v>
      </c>
      <c r="K357" s="184">
        <v>1169.45</v>
      </c>
      <c r="L357" s="184">
        <v>2649.6800000000003</v>
      </c>
      <c r="M357" s="184">
        <v>11145.2</v>
      </c>
      <c r="N357" s="184">
        <v>12247.289999999999</v>
      </c>
      <c r="O357" s="184">
        <v>0</v>
      </c>
      <c r="P357" s="184">
        <v>381.67</v>
      </c>
      <c r="Q357" s="184">
        <v>15</v>
      </c>
      <c r="R357" s="184">
        <v>0</v>
      </c>
    </row>
    <row r="358" spans="1:18" ht="24">
      <c r="A358" s="134" t="s">
        <v>2186</v>
      </c>
      <c r="B358" s="136" t="s">
        <v>2541</v>
      </c>
      <c r="C358" s="137">
        <v>7846</v>
      </c>
      <c r="D358" s="184">
        <v>7846</v>
      </c>
      <c r="E358" s="137">
        <v>-60</v>
      </c>
      <c r="F358" s="137">
        <v>7906</v>
      </c>
      <c r="G358" s="137">
        <v>4050</v>
      </c>
      <c r="H358" s="137">
        <v>1410.33</v>
      </c>
      <c r="I358" s="137">
        <v>703.67000000000007</v>
      </c>
      <c r="J358" s="137">
        <v>230</v>
      </c>
      <c r="K358" s="137">
        <v>94</v>
      </c>
      <c r="L358" s="137">
        <v>264</v>
      </c>
      <c r="M358" s="137">
        <v>331</v>
      </c>
      <c r="N358" s="137">
        <v>798</v>
      </c>
      <c r="O358" s="137">
        <v>0</v>
      </c>
      <c r="P358" s="137">
        <v>25</v>
      </c>
      <c r="Q358" s="137">
        <v>0</v>
      </c>
      <c r="R358" s="137">
        <v>0</v>
      </c>
    </row>
    <row r="359" spans="1:18">
      <c r="A359" s="136" t="s">
        <v>2542</v>
      </c>
      <c r="B359" s="136" t="s">
        <v>2543</v>
      </c>
      <c r="C359" s="137">
        <v>4000</v>
      </c>
      <c r="D359" s="184">
        <v>4000</v>
      </c>
      <c r="E359" s="175"/>
      <c r="F359" s="137">
        <v>4000</v>
      </c>
      <c r="G359" s="137">
        <v>4000</v>
      </c>
      <c r="H359" s="137"/>
      <c r="I359" s="137"/>
      <c r="J359" s="137"/>
      <c r="K359" s="137"/>
      <c r="L359" s="137"/>
      <c r="M359" s="137"/>
      <c r="N359" s="137"/>
      <c r="O359" s="137"/>
      <c r="P359" s="137"/>
      <c r="Q359" s="137"/>
      <c r="R359" s="137"/>
    </row>
    <row r="360" spans="1:18">
      <c r="A360" s="176" t="s">
        <v>2528</v>
      </c>
      <c r="B360" s="136" t="s">
        <v>2544</v>
      </c>
      <c r="C360" s="137">
        <v>1700</v>
      </c>
      <c r="D360" s="184">
        <v>1700</v>
      </c>
      <c r="E360" s="137"/>
      <c r="F360" s="137">
        <v>1700</v>
      </c>
      <c r="G360" s="137"/>
      <c r="H360" s="137">
        <v>1234.33</v>
      </c>
      <c r="I360" s="137">
        <v>378.67</v>
      </c>
      <c r="J360" s="137"/>
      <c r="K360" s="137">
        <v>87</v>
      </c>
      <c r="L360" s="137"/>
      <c r="M360" s="137"/>
      <c r="N360" s="137"/>
      <c r="O360" s="137"/>
      <c r="P360" s="137"/>
      <c r="Q360" s="137"/>
      <c r="R360" s="137"/>
    </row>
    <row r="361" spans="1:18">
      <c r="A361" s="134" t="s">
        <v>2530</v>
      </c>
      <c r="B361" s="136" t="s">
        <v>2545</v>
      </c>
      <c r="C361" s="137">
        <v>270</v>
      </c>
      <c r="D361" s="184">
        <v>270</v>
      </c>
      <c r="E361" s="137"/>
      <c r="F361" s="137">
        <v>270</v>
      </c>
      <c r="G361" s="137"/>
      <c r="H361" s="137"/>
      <c r="I361" s="137"/>
      <c r="J361" s="137"/>
      <c r="K361" s="137"/>
      <c r="L361" s="137"/>
      <c r="M361" s="137"/>
      <c r="N361" s="137">
        <v>270</v>
      </c>
      <c r="O361" s="137"/>
      <c r="P361" s="137"/>
      <c r="Q361" s="137"/>
      <c r="R361" s="137"/>
    </row>
    <row r="362" spans="1:18">
      <c r="A362" s="134" t="s">
        <v>2535</v>
      </c>
      <c r="B362" s="136" t="s">
        <v>2546</v>
      </c>
      <c r="C362" s="137">
        <v>300</v>
      </c>
      <c r="D362" s="184">
        <v>300</v>
      </c>
      <c r="E362" s="137"/>
      <c r="F362" s="137">
        <v>300</v>
      </c>
      <c r="G362" s="137"/>
      <c r="H362" s="137"/>
      <c r="I362" s="137"/>
      <c r="J362" s="137"/>
      <c r="K362" s="137"/>
      <c r="L362" s="137"/>
      <c r="M362" s="137"/>
      <c r="N362" s="137">
        <v>300</v>
      </c>
      <c r="O362" s="137"/>
      <c r="P362" s="137"/>
      <c r="Q362" s="137"/>
      <c r="R362" s="137"/>
    </row>
    <row r="363" spans="1:18">
      <c r="A363" s="134" t="s">
        <v>2547</v>
      </c>
      <c r="B363" s="136" t="s">
        <v>2548</v>
      </c>
      <c r="C363" s="137">
        <v>25</v>
      </c>
      <c r="D363" s="184">
        <v>25</v>
      </c>
      <c r="E363" s="137"/>
      <c r="F363" s="137">
        <v>25</v>
      </c>
      <c r="G363" s="137">
        <v>25</v>
      </c>
      <c r="H363" s="137"/>
      <c r="I363" s="137"/>
      <c r="J363" s="137"/>
      <c r="K363" s="137"/>
      <c r="L363" s="137"/>
      <c r="M363" s="137"/>
      <c r="N363" s="137"/>
      <c r="O363" s="137"/>
      <c r="P363" s="137"/>
      <c r="Q363" s="137"/>
      <c r="R363" s="137"/>
    </row>
    <row r="364" spans="1:18" s="43" customFormat="1">
      <c r="A364" s="134" t="s">
        <v>2549</v>
      </c>
      <c r="B364" s="136" t="s">
        <v>2550</v>
      </c>
      <c r="C364" s="137">
        <v>1551</v>
      </c>
      <c r="D364" s="184">
        <v>1551</v>
      </c>
      <c r="E364" s="137"/>
      <c r="F364" s="137">
        <v>1551</v>
      </c>
      <c r="G364" s="137">
        <v>25</v>
      </c>
      <c r="H364" s="137">
        <v>116</v>
      </c>
      <c r="I364" s="137">
        <v>325</v>
      </c>
      <c r="J364" s="137">
        <v>230</v>
      </c>
      <c r="K364" s="137">
        <v>7</v>
      </c>
      <c r="L364" s="137">
        <v>264</v>
      </c>
      <c r="M364" s="137">
        <v>331</v>
      </c>
      <c r="N364" s="137">
        <v>228</v>
      </c>
      <c r="O364" s="137"/>
      <c r="P364" s="137">
        <v>25</v>
      </c>
      <c r="Q364" s="137"/>
      <c r="R364" s="137"/>
    </row>
    <row r="365" spans="1:18" s="73" customFormat="1">
      <c r="A365" s="134" t="s">
        <v>2551</v>
      </c>
      <c r="B365" s="136" t="s">
        <v>2552</v>
      </c>
      <c r="C365" s="137"/>
      <c r="D365" s="184">
        <v>0</v>
      </c>
      <c r="E365" s="137">
        <v>-60</v>
      </c>
      <c r="F365" s="137">
        <v>60</v>
      </c>
      <c r="G365" s="137"/>
      <c r="H365" s="137">
        <v>60</v>
      </c>
      <c r="I365" s="137"/>
      <c r="J365" s="137"/>
      <c r="K365" s="137"/>
      <c r="L365" s="137"/>
      <c r="M365" s="137"/>
      <c r="N365" s="137"/>
      <c r="O365" s="137"/>
      <c r="P365" s="137"/>
      <c r="Q365" s="137"/>
      <c r="R365" s="137"/>
    </row>
    <row r="366" spans="1:18" ht="24">
      <c r="A366" s="134" t="s">
        <v>2210</v>
      </c>
      <c r="B366" s="136" t="s">
        <v>2553</v>
      </c>
      <c r="C366" s="137">
        <v>10600</v>
      </c>
      <c r="D366" s="184">
        <v>10600</v>
      </c>
      <c r="E366" s="137">
        <v>0</v>
      </c>
      <c r="F366" s="137">
        <v>10600</v>
      </c>
      <c r="G366" s="137">
        <v>3400</v>
      </c>
      <c r="H366" s="137">
        <v>1900</v>
      </c>
      <c r="I366" s="137">
        <v>530</v>
      </c>
      <c r="J366" s="137">
        <v>610</v>
      </c>
      <c r="K366" s="137">
        <v>150</v>
      </c>
      <c r="L366" s="137">
        <v>410</v>
      </c>
      <c r="M366" s="137">
        <v>2000</v>
      </c>
      <c r="N366" s="137">
        <v>1500</v>
      </c>
      <c r="O366" s="137">
        <v>0</v>
      </c>
      <c r="P366" s="137">
        <v>100</v>
      </c>
      <c r="Q366" s="137">
        <v>0</v>
      </c>
      <c r="R366" s="137">
        <v>0</v>
      </c>
    </row>
    <row r="367" spans="1:18" s="43" customFormat="1" ht="24">
      <c r="A367" s="134" t="s">
        <v>2392</v>
      </c>
      <c r="B367" s="136" t="s">
        <v>2554</v>
      </c>
      <c r="C367" s="137">
        <v>10600</v>
      </c>
      <c r="D367" s="184">
        <v>10600</v>
      </c>
      <c r="E367" s="137">
        <v>0</v>
      </c>
      <c r="F367" s="137">
        <v>10600</v>
      </c>
      <c r="G367" s="139">
        <v>3400</v>
      </c>
      <c r="H367" s="137">
        <v>1900</v>
      </c>
      <c r="I367" s="137">
        <v>530</v>
      </c>
      <c r="J367" s="137">
        <v>610</v>
      </c>
      <c r="K367" s="137">
        <v>150</v>
      </c>
      <c r="L367" s="137">
        <v>410</v>
      </c>
      <c r="M367" s="137">
        <v>2000</v>
      </c>
      <c r="N367" s="137">
        <v>1500</v>
      </c>
      <c r="O367" s="137"/>
      <c r="P367" s="137">
        <v>100</v>
      </c>
      <c r="Q367" s="137"/>
      <c r="R367" s="137"/>
    </row>
    <row r="368" spans="1:18" s="73" customFormat="1" ht="24">
      <c r="A368" s="140" t="s">
        <v>2400</v>
      </c>
      <c r="B368" s="141" t="s">
        <v>2555</v>
      </c>
      <c r="C368" s="142"/>
      <c r="D368" s="184">
        <v>0</v>
      </c>
      <c r="E368" s="142"/>
      <c r="F368" s="133">
        <v>0</v>
      </c>
      <c r="G368" s="143"/>
      <c r="H368" s="142"/>
      <c r="I368" s="142"/>
      <c r="J368" s="142"/>
      <c r="K368" s="142"/>
      <c r="L368" s="142"/>
      <c r="M368" s="142"/>
      <c r="N368" s="142"/>
      <c r="O368" s="142"/>
      <c r="P368" s="142"/>
      <c r="Q368" s="142"/>
      <c r="R368" s="142"/>
    </row>
    <row r="369" spans="1:18" ht="24">
      <c r="A369" s="134" t="s">
        <v>2442</v>
      </c>
      <c r="B369" s="136" t="s">
        <v>2556</v>
      </c>
      <c r="C369" s="137">
        <v>0</v>
      </c>
      <c r="D369" s="184">
        <v>0</v>
      </c>
      <c r="E369" s="137">
        <v>0</v>
      </c>
      <c r="F369" s="133">
        <v>0</v>
      </c>
      <c r="G369" s="137">
        <v>0</v>
      </c>
      <c r="H369" s="137">
        <v>0</v>
      </c>
      <c r="I369" s="137">
        <v>0</v>
      </c>
      <c r="J369" s="137">
        <v>0</v>
      </c>
      <c r="K369" s="137">
        <v>0</v>
      </c>
      <c r="L369" s="137">
        <v>0</v>
      </c>
      <c r="M369" s="137">
        <v>0</v>
      </c>
      <c r="N369" s="137">
        <v>0</v>
      </c>
      <c r="O369" s="137">
        <v>0</v>
      </c>
      <c r="P369" s="137">
        <v>0</v>
      </c>
      <c r="Q369" s="137">
        <v>0</v>
      </c>
      <c r="R369" s="137">
        <v>0</v>
      </c>
    </row>
    <row r="370" spans="1:18" s="73" customFormat="1" ht="24">
      <c r="A370" s="140" t="s">
        <v>2392</v>
      </c>
      <c r="B370" s="141" t="s">
        <v>2557</v>
      </c>
      <c r="C370" s="142"/>
      <c r="D370" s="184">
        <v>0</v>
      </c>
      <c r="E370" s="142"/>
      <c r="F370" s="133">
        <v>0</v>
      </c>
      <c r="G370" s="143"/>
      <c r="H370" s="142"/>
      <c r="I370" s="142"/>
      <c r="J370" s="142"/>
      <c r="K370" s="142"/>
      <c r="L370" s="142"/>
      <c r="M370" s="142"/>
      <c r="N370" s="142"/>
      <c r="O370" s="142"/>
      <c r="P370" s="142"/>
      <c r="Q370" s="142"/>
      <c r="R370" s="142"/>
    </row>
    <row r="371" spans="1:18" s="73" customFormat="1" ht="24">
      <c r="A371" s="140" t="s">
        <v>2400</v>
      </c>
      <c r="B371" s="141" t="s">
        <v>2558</v>
      </c>
      <c r="C371" s="142"/>
      <c r="D371" s="184">
        <v>0</v>
      </c>
      <c r="E371" s="142"/>
      <c r="F371" s="133">
        <v>0</v>
      </c>
      <c r="G371" s="142"/>
      <c r="H371" s="142"/>
      <c r="I371" s="142"/>
      <c r="J371" s="142"/>
      <c r="K371" s="142"/>
      <c r="L371" s="142"/>
      <c r="M371" s="142"/>
      <c r="N371" s="142"/>
      <c r="O371" s="142"/>
      <c r="P371" s="142"/>
      <c r="Q371" s="142"/>
      <c r="R371" s="142"/>
    </row>
    <row r="372" spans="1:18" s="73" customFormat="1" ht="24">
      <c r="A372" s="140" t="s">
        <v>2409</v>
      </c>
      <c r="B372" s="141" t="s">
        <v>2559</v>
      </c>
      <c r="C372" s="142"/>
      <c r="D372" s="184">
        <v>0</v>
      </c>
      <c r="E372" s="142"/>
      <c r="F372" s="133">
        <v>0</v>
      </c>
      <c r="G372" s="142"/>
      <c r="H372" s="142"/>
      <c r="I372" s="142"/>
      <c r="J372" s="142"/>
      <c r="K372" s="142"/>
      <c r="L372" s="142"/>
      <c r="M372" s="142"/>
      <c r="N372" s="142"/>
      <c r="O372" s="142"/>
      <c r="P372" s="142"/>
      <c r="Q372" s="142"/>
      <c r="R372" s="142"/>
    </row>
    <row r="373" spans="1:18" s="73" customFormat="1" ht="24">
      <c r="A373" s="140" t="s">
        <v>2411</v>
      </c>
      <c r="B373" s="141" t="s">
        <v>2560</v>
      </c>
      <c r="C373" s="142"/>
      <c r="D373" s="184">
        <v>0</v>
      </c>
      <c r="E373" s="142"/>
      <c r="F373" s="133">
        <v>0</v>
      </c>
      <c r="G373" s="143"/>
      <c r="H373" s="142"/>
      <c r="I373" s="142"/>
      <c r="J373" s="142"/>
      <c r="K373" s="142"/>
      <c r="L373" s="142"/>
      <c r="M373" s="142"/>
      <c r="N373" s="142"/>
      <c r="O373" s="142"/>
      <c r="P373" s="142"/>
      <c r="Q373" s="142"/>
      <c r="R373" s="142"/>
    </row>
    <row r="374" spans="1:18" ht="24">
      <c r="A374" s="134" t="s">
        <v>2443</v>
      </c>
      <c r="B374" s="136" t="s">
        <v>2561</v>
      </c>
      <c r="C374" s="137">
        <v>5858</v>
      </c>
      <c r="D374" s="184">
        <v>5858</v>
      </c>
      <c r="E374" s="137">
        <v>0</v>
      </c>
      <c r="F374" s="133">
        <v>5858</v>
      </c>
      <c r="G374" s="137">
        <v>0</v>
      </c>
      <c r="H374" s="137">
        <v>208</v>
      </c>
      <c r="I374" s="137">
        <v>338.2</v>
      </c>
      <c r="J374" s="137">
        <v>231.8</v>
      </c>
      <c r="K374" s="137">
        <v>6.1</v>
      </c>
      <c r="L374" s="137">
        <v>366.2</v>
      </c>
      <c r="M374" s="137">
        <v>442.9</v>
      </c>
      <c r="N374" s="137">
        <v>4233.2</v>
      </c>
      <c r="O374" s="137">
        <v>0</v>
      </c>
      <c r="P374" s="137">
        <v>31.6</v>
      </c>
      <c r="Q374" s="137">
        <v>0</v>
      </c>
      <c r="R374" s="137">
        <v>0</v>
      </c>
    </row>
    <row r="375" spans="1:18" s="43" customFormat="1" ht="24">
      <c r="A375" s="134" t="s">
        <v>1446</v>
      </c>
      <c r="B375" s="136" t="s">
        <v>2562</v>
      </c>
      <c r="C375" s="137">
        <v>2575</v>
      </c>
      <c r="D375" s="184">
        <v>2574.9999999999995</v>
      </c>
      <c r="E375" s="137"/>
      <c r="F375" s="133">
        <v>2574.9999999999995</v>
      </c>
      <c r="G375" s="139"/>
      <c r="H375" s="137">
        <v>208</v>
      </c>
      <c r="I375" s="137">
        <v>338.2</v>
      </c>
      <c r="J375" s="137">
        <v>231.8</v>
      </c>
      <c r="K375" s="137">
        <v>6.1</v>
      </c>
      <c r="L375" s="137">
        <v>366.2</v>
      </c>
      <c r="M375" s="137">
        <v>442.9</v>
      </c>
      <c r="N375" s="137">
        <v>950.2</v>
      </c>
      <c r="O375" s="137"/>
      <c r="P375" s="137">
        <v>31.6</v>
      </c>
      <c r="Q375" s="137"/>
      <c r="R375" s="137"/>
    </row>
    <row r="376" spans="1:18" s="43" customFormat="1">
      <c r="A376" s="134" t="s">
        <v>1524</v>
      </c>
      <c r="B376" s="136" t="s">
        <v>2563</v>
      </c>
      <c r="C376" s="137">
        <v>3283</v>
      </c>
      <c r="D376" s="184">
        <v>3283</v>
      </c>
      <c r="E376" s="137"/>
      <c r="F376" s="133">
        <v>3283</v>
      </c>
      <c r="G376" s="139"/>
      <c r="H376" s="137"/>
      <c r="I376" s="137"/>
      <c r="J376" s="137"/>
      <c r="K376" s="137"/>
      <c r="L376" s="137"/>
      <c r="M376" s="137"/>
      <c r="N376" s="137">
        <v>3283</v>
      </c>
      <c r="O376" s="137"/>
      <c r="P376" s="137"/>
      <c r="Q376" s="137"/>
      <c r="R376" s="137"/>
    </row>
    <row r="377" spans="1:18" s="179" customFormat="1" ht="24">
      <c r="A377" s="177" t="s">
        <v>2228</v>
      </c>
      <c r="B377" s="170" t="s">
        <v>2564</v>
      </c>
      <c r="C377" s="178">
        <v>11121</v>
      </c>
      <c r="D377" s="184">
        <v>11121.000000000002</v>
      </c>
      <c r="E377" s="178">
        <v>-1125</v>
      </c>
      <c r="F377" s="133">
        <v>12246.000000000002</v>
      </c>
      <c r="G377" s="178">
        <v>3912.56</v>
      </c>
      <c r="H377" s="178">
        <v>1090.51</v>
      </c>
      <c r="I377" s="178">
        <v>614.94999999999993</v>
      </c>
      <c r="J377" s="178">
        <v>748.5100000000001</v>
      </c>
      <c r="K377" s="178">
        <v>125.58999999999999</v>
      </c>
      <c r="L377" s="178">
        <v>897.93000000000006</v>
      </c>
      <c r="M377" s="178">
        <v>2192.92</v>
      </c>
      <c r="N377" s="178">
        <v>2531.19</v>
      </c>
      <c r="O377" s="178">
        <v>0</v>
      </c>
      <c r="P377" s="178">
        <v>131.84</v>
      </c>
      <c r="Q377" s="178">
        <v>0</v>
      </c>
      <c r="R377" s="178">
        <v>0</v>
      </c>
    </row>
    <row r="378" spans="1:18" s="73" customFormat="1" ht="24">
      <c r="A378" s="140" t="s">
        <v>2392</v>
      </c>
      <c r="B378" s="141" t="s">
        <v>2565</v>
      </c>
      <c r="C378" s="142">
        <v>5329</v>
      </c>
      <c r="D378" s="184">
        <v>5329</v>
      </c>
      <c r="E378" s="142"/>
      <c r="F378" s="133">
        <v>5329</v>
      </c>
      <c r="G378" s="143">
        <v>1733.55</v>
      </c>
      <c r="H378" s="142">
        <v>466.52</v>
      </c>
      <c r="I378" s="142">
        <v>240.43</v>
      </c>
      <c r="J378" s="142">
        <v>311.19</v>
      </c>
      <c r="K378" s="142">
        <v>53.19</v>
      </c>
      <c r="L378" s="142">
        <v>382.83</v>
      </c>
      <c r="M378" s="142">
        <v>965.55</v>
      </c>
      <c r="N378" s="142">
        <v>1118.3900000000001</v>
      </c>
      <c r="O378" s="142"/>
      <c r="P378" s="142">
        <v>57.35</v>
      </c>
      <c r="Q378" s="142"/>
      <c r="R378" s="142"/>
    </row>
    <row r="379" spans="1:18" s="73" customFormat="1" ht="24">
      <c r="A379" s="140" t="s">
        <v>2400</v>
      </c>
      <c r="B379" s="141" t="s">
        <v>2566</v>
      </c>
      <c r="C379" s="142">
        <v>5775.92</v>
      </c>
      <c r="D379" s="184">
        <v>5775.92</v>
      </c>
      <c r="E379" s="142"/>
      <c r="F379" s="133">
        <v>5775.92</v>
      </c>
      <c r="G379" s="143">
        <v>1823.32</v>
      </c>
      <c r="H379" s="142">
        <v>518.75</v>
      </c>
      <c r="I379" s="142">
        <v>317.14</v>
      </c>
      <c r="J379" s="142">
        <v>366.24</v>
      </c>
      <c r="K379" s="142">
        <v>54.85</v>
      </c>
      <c r="L379" s="142">
        <v>429.99</v>
      </c>
      <c r="M379" s="142">
        <v>1027.33</v>
      </c>
      <c r="N379" s="142">
        <v>1176.26</v>
      </c>
      <c r="O379" s="142"/>
      <c r="P379" s="142">
        <v>62.04</v>
      </c>
      <c r="Q379" s="142"/>
      <c r="R379" s="142"/>
    </row>
    <row r="380" spans="1:18" s="73" customFormat="1" ht="24">
      <c r="A380" s="140" t="s">
        <v>2282</v>
      </c>
      <c r="B380" s="141" t="s">
        <v>2567</v>
      </c>
      <c r="C380" s="142">
        <v>16.079999999999998</v>
      </c>
      <c r="D380" s="184">
        <v>16.080000000000002</v>
      </c>
      <c r="E380" s="142"/>
      <c r="F380" s="133">
        <v>16.080000000000002</v>
      </c>
      <c r="G380" s="143"/>
      <c r="H380" s="142">
        <v>4.5</v>
      </c>
      <c r="I380" s="142">
        <v>1.1599999999999999</v>
      </c>
      <c r="J380" s="142">
        <v>2.25</v>
      </c>
      <c r="K380" s="142">
        <v>4.5</v>
      </c>
      <c r="L380" s="142">
        <v>2.7</v>
      </c>
      <c r="M380" s="142">
        <v>0.63</v>
      </c>
      <c r="N380" s="142"/>
      <c r="O380" s="142"/>
      <c r="P380" s="142">
        <v>0.34</v>
      </c>
      <c r="Q380" s="142"/>
      <c r="R380" s="142"/>
    </row>
    <row r="381" spans="1:18" s="73" customFormat="1">
      <c r="A381" s="140" t="s">
        <v>2284</v>
      </c>
      <c r="B381" s="141" t="s">
        <v>2568</v>
      </c>
      <c r="C381" s="142"/>
      <c r="D381" s="184">
        <v>0</v>
      </c>
      <c r="E381" s="142">
        <v>-9</v>
      </c>
      <c r="F381" s="133">
        <v>9</v>
      </c>
      <c r="G381" s="143"/>
      <c r="H381" s="142">
        <v>2.25</v>
      </c>
      <c r="I381" s="142">
        <v>0.57999999999999996</v>
      </c>
      <c r="J381" s="142">
        <v>1.1299999999999999</v>
      </c>
      <c r="K381" s="142">
        <v>2.25</v>
      </c>
      <c r="L381" s="142">
        <v>1.35</v>
      </c>
      <c r="M381" s="142">
        <v>0.32</v>
      </c>
      <c r="N381" s="142">
        <v>0.95</v>
      </c>
      <c r="O381" s="142"/>
      <c r="P381" s="142">
        <v>0.17</v>
      </c>
      <c r="Q381" s="142"/>
      <c r="R381" s="142"/>
    </row>
    <row r="382" spans="1:18" s="73" customFormat="1">
      <c r="A382" s="140" t="s">
        <v>2286</v>
      </c>
      <c r="B382" s="141" t="s">
        <v>2569</v>
      </c>
      <c r="C382" s="142"/>
      <c r="D382" s="184">
        <v>0</v>
      </c>
      <c r="E382" s="142">
        <v>-1116</v>
      </c>
      <c r="F382" s="133">
        <v>1116</v>
      </c>
      <c r="G382" s="143">
        <v>355.69</v>
      </c>
      <c r="H382" s="142">
        <v>98.49</v>
      </c>
      <c r="I382" s="142">
        <v>55.64</v>
      </c>
      <c r="J382" s="142">
        <v>67.7</v>
      </c>
      <c r="K382" s="142">
        <v>10.8</v>
      </c>
      <c r="L382" s="142">
        <v>81.06</v>
      </c>
      <c r="M382" s="142">
        <v>199.09</v>
      </c>
      <c r="N382" s="142">
        <v>235.59</v>
      </c>
      <c r="O382" s="142"/>
      <c r="P382" s="142">
        <v>11.94</v>
      </c>
      <c r="Q382" s="142"/>
      <c r="R382" s="142"/>
    </row>
    <row r="383" spans="1:18" ht="24">
      <c r="A383" s="134" t="s">
        <v>2230</v>
      </c>
      <c r="B383" s="136" t="s">
        <v>2570</v>
      </c>
      <c r="C383" s="137">
        <v>81</v>
      </c>
      <c r="D383" s="184">
        <v>80.999999999999972</v>
      </c>
      <c r="E383" s="137">
        <v>-196.52</v>
      </c>
      <c r="F383" s="133">
        <v>277.52</v>
      </c>
      <c r="G383" s="137">
        <v>147.31</v>
      </c>
      <c r="H383" s="137">
        <v>24.82</v>
      </c>
      <c r="I383" s="137">
        <v>0</v>
      </c>
      <c r="J383" s="137">
        <v>0</v>
      </c>
      <c r="K383" s="137">
        <v>29.3</v>
      </c>
      <c r="L383" s="137">
        <v>1.62</v>
      </c>
      <c r="M383" s="137">
        <v>44.88</v>
      </c>
      <c r="N383" s="137">
        <v>29.590000000000003</v>
      </c>
      <c r="O383" s="137">
        <v>0</v>
      </c>
      <c r="P383" s="137">
        <v>0</v>
      </c>
      <c r="Q383" s="137">
        <v>0</v>
      </c>
      <c r="R383" s="137">
        <v>0</v>
      </c>
    </row>
    <row r="384" spans="1:18" ht="24">
      <c r="A384" s="134" t="s">
        <v>1446</v>
      </c>
      <c r="B384" s="136" t="s">
        <v>2559</v>
      </c>
      <c r="C384" s="137">
        <v>32</v>
      </c>
      <c r="D384" s="184">
        <v>32</v>
      </c>
      <c r="E384" s="137"/>
      <c r="F384" s="133">
        <v>32</v>
      </c>
      <c r="G384" s="137"/>
      <c r="H384" s="137"/>
      <c r="I384" s="137"/>
      <c r="J384" s="137"/>
      <c r="K384" s="137">
        <v>29.3</v>
      </c>
      <c r="L384" s="137">
        <v>1.62</v>
      </c>
      <c r="M384" s="137"/>
      <c r="N384" s="137">
        <v>1.08</v>
      </c>
      <c r="O384" s="137"/>
      <c r="P384" s="137"/>
      <c r="Q384" s="137"/>
      <c r="R384" s="137"/>
    </row>
    <row r="385" spans="1:18" ht="24">
      <c r="A385" s="134" t="s">
        <v>1448</v>
      </c>
      <c r="B385" s="136" t="s">
        <v>2571</v>
      </c>
      <c r="C385" s="137">
        <v>49</v>
      </c>
      <c r="D385" s="184">
        <v>49</v>
      </c>
      <c r="E385" s="137">
        <v>49</v>
      </c>
      <c r="F385" s="133">
        <v>0</v>
      </c>
      <c r="G385" s="137"/>
      <c r="H385" s="137"/>
      <c r="I385" s="137"/>
      <c r="J385" s="137"/>
      <c r="K385" s="137"/>
      <c r="L385" s="137"/>
      <c r="M385" s="137"/>
      <c r="N385" s="137"/>
      <c r="O385" s="137"/>
      <c r="P385" s="137"/>
      <c r="Q385" s="137"/>
      <c r="R385" s="137"/>
    </row>
    <row r="386" spans="1:18" s="73" customFormat="1" ht="24">
      <c r="A386" s="140" t="s">
        <v>2572</v>
      </c>
      <c r="B386" s="141" t="s">
        <v>2573</v>
      </c>
      <c r="C386" s="142"/>
      <c r="D386" s="184">
        <v>0</v>
      </c>
      <c r="E386" s="142">
        <v>-245.52</v>
      </c>
      <c r="F386" s="133">
        <v>245.51999999999998</v>
      </c>
      <c r="G386" s="143">
        <v>147.31</v>
      </c>
      <c r="H386" s="142">
        <v>24.82</v>
      </c>
      <c r="I386" s="142"/>
      <c r="J386" s="142"/>
      <c r="K386" s="142"/>
      <c r="L386" s="142"/>
      <c r="M386" s="142">
        <v>44.88</v>
      </c>
      <c r="N386" s="142">
        <v>28.51</v>
      </c>
      <c r="O386" s="142"/>
      <c r="P386" s="142"/>
      <c r="Q386" s="142"/>
      <c r="R386" s="142"/>
    </row>
    <row r="387" spans="1:18" s="43" customFormat="1" ht="24">
      <c r="A387" s="134" t="s">
        <v>2474</v>
      </c>
      <c r="B387" s="136" t="s">
        <v>2574</v>
      </c>
      <c r="C387" s="137">
        <v>418</v>
      </c>
      <c r="D387" s="184">
        <v>418</v>
      </c>
      <c r="E387" s="137">
        <v>224</v>
      </c>
      <c r="F387" s="133">
        <v>194</v>
      </c>
      <c r="G387" s="137">
        <v>10</v>
      </c>
      <c r="H387" s="137">
        <v>15.65</v>
      </c>
      <c r="I387" s="137">
        <v>48.88</v>
      </c>
      <c r="J387" s="137">
        <v>29.09</v>
      </c>
      <c r="K387" s="137">
        <v>0</v>
      </c>
      <c r="L387" s="137">
        <v>20</v>
      </c>
      <c r="M387" s="137">
        <v>13.26</v>
      </c>
      <c r="N387" s="137">
        <v>27.12</v>
      </c>
      <c r="O387" s="137">
        <v>0</v>
      </c>
      <c r="P387" s="137">
        <v>15</v>
      </c>
      <c r="Q387" s="137">
        <v>15</v>
      </c>
      <c r="R387" s="137">
        <v>0</v>
      </c>
    </row>
    <row r="388" spans="1:18" s="179" customFormat="1" ht="24">
      <c r="A388" s="177" t="s">
        <v>1446</v>
      </c>
      <c r="B388" s="170" t="s">
        <v>2575</v>
      </c>
      <c r="C388" s="178">
        <v>22</v>
      </c>
      <c r="D388" s="184">
        <v>22.000000000000004</v>
      </c>
      <c r="E388" s="178">
        <v>0</v>
      </c>
      <c r="F388" s="133">
        <v>22.000000000000004</v>
      </c>
      <c r="G388" s="178">
        <v>0</v>
      </c>
      <c r="H388" s="178">
        <v>0.65</v>
      </c>
      <c r="I388" s="178">
        <v>8.8800000000000008</v>
      </c>
      <c r="J388" s="178">
        <v>9.09</v>
      </c>
      <c r="K388" s="178">
        <v>0</v>
      </c>
      <c r="L388" s="178">
        <v>0</v>
      </c>
      <c r="M388" s="178">
        <v>3.26</v>
      </c>
      <c r="N388" s="178">
        <v>0.12</v>
      </c>
      <c r="O388" s="178">
        <v>0</v>
      </c>
      <c r="P388" s="178">
        <v>0</v>
      </c>
      <c r="Q388" s="178">
        <v>0</v>
      </c>
      <c r="R388" s="178">
        <v>0</v>
      </c>
    </row>
    <row r="389" spans="1:18" s="73" customFormat="1" ht="23.25" customHeight="1">
      <c r="A389" s="171" t="s">
        <v>2528</v>
      </c>
      <c r="B389" s="136" t="s">
        <v>2576</v>
      </c>
      <c r="C389" s="137">
        <v>172</v>
      </c>
      <c r="D389" s="184">
        <v>172</v>
      </c>
      <c r="E389" s="137"/>
      <c r="F389" s="133">
        <v>172</v>
      </c>
      <c r="G389" s="137">
        <v>10</v>
      </c>
      <c r="H389" s="137">
        <v>15</v>
      </c>
      <c r="I389" s="137">
        <v>40</v>
      </c>
      <c r="J389" s="137">
        <v>20</v>
      </c>
      <c r="K389" s="137"/>
      <c r="L389" s="137">
        <v>20</v>
      </c>
      <c r="M389" s="137">
        <v>10</v>
      </c>
      <c r="N389" s="137">
        <v>27</v>
      </c>
      <c r="O389" s="137"/>
      <c r="P389" s="137">
        <v>15</v>
      </c>
      <c r="Q389" s="137">
        <v>15</v>
      </c>
      <c r="R389" s="137"/>
    </row>
    <row r="390" spans="1:18" s="73" customFormat="1" ht="27.75" customHeight="1">
      <c r="A390" s="171" t="s">
        <v>2530</v>
      </c>
      <c r="B390" s="136" t="s">
        <v>2577</v>
      </c>
      <c r="C390" s="137">
        <v>224</v>
      </c>
      <c r="D390" s="184">
        <v>224</v>
      </c>
      <c r="E390" s="137">
        <v>224</v>
      </c>
      <c r="F390" s="133">
        <v>0</v>
      </c>
      <c r="G390" s="137"/>
      <c r="H390" s="137"/>
      <c r="I390" s="137"/>
      <c r="J390" s="137"/>
      <c r="K390" s="137"/>
      <c r="L390" s="137"/>
      <c r="M390" s="137"/>
      <c r="N390" s="137"/>
      <c r="O390" s="137"/>
      <c r="P390" s="137"/>
      <c r="Q390" s="137"/>
      <c r="R390" s="137"/>
    </row>
    <row r="391" spans="1:18" s="43" customFormat="1" ht="24">
      <c r="A391" s="294" t="s">
        <v>2284</v>
      </c>
      <c r="B391" s="136" t="s">
        <v>2578</v>
      </c>
      <c r="C391" s="137"/>
      <c r="D391" s="184">
        <v>0</v>
      </c>
      <c r="E391" s="137"/>
      <c r="F391" s="133">
        <v>0</v>
      </c>
      <c r="G391" s="137"/>
      <c r="H391" s="137"/>
      <c r="I391" s="137"/>
      <c r="J391" s="137"/>
      <c r="K391" s="137"/>
      <c r="L391" s="137"/>
      <c r="M391" s="137"/>
      <c r="N391" s="137"/>
      <c r="O391" s="137"/>
      <c r="P391" s="137"/>
      <c r="Q391" s="137"/>
      <c r="R391" s="137"/>
    </row>
    <row r="392" spans="1:18" s="179" customFormat="1">
      <c r="A392" s="295" t="s">
        <v>2286</v>
      </c>
      <c r="B392" s="170" t="s">
        <v>2579</v>
      </c>
      <c r="C392" s="178">
        <v>0</v>
      </c>
      <c r="D392" s="184">
        <v>0</v>
      </c>
      <c r="E392" s="178">
        <v>0</v>
      </c>
      <c r="F392" s="133">
        <v>0</v>
      </c>
      <c r="G392" s="178">
        <v>0</v>
      </c>
      <c r="H392" s="178">
        <v>0</v>
      </c>
      <c r="I392" s="178">
        <v>0</v>
      </c>
      <c r="J392" s="178">
        <v>0</v>
      </c>
      <c r="K392" s="178">
        <v>0</v>
      </c>
      <c r="L392" s="178">
        <v>0</v>
      </c>
      <c r="M392" s="178">
        <v>0</v>
      </c>
      <c r="N392" s="178">
        <v>0</v>
      </c>
      <c r="O392" s="178">
        <v>0</v>
      </c>
      <c r="P392" s="178">
        <v>0</v>
      </c>
      <c r="Q392" s="178">
        <v>0</v>
      </c>
      <c r="R392" s="178">
        <v>0</v>
      </c>
    </row>
    <row r="393" spans="1:18" s="73" customFormat="1">
      <c r="A393" s="296" t="s">
        <v>2580</v>
      </c>
      <c r="B393" s="141" t="s">
        <v>2581</v>
      </c>
      <c r="C393" s="142"/>
      <c r="D393" s="184">
        <v>0</v>
      </c>
      <c r="E393" s="158"/>
      <c r="F393" s="133">
        <v>0</v>
      </c>
      <c r="G393" s="142"/>
      <c r="H393" s="142"/>
      <c r="I393" s="142"/>
      <c r="J393" s="142"/>
      <c r="K393" s="142"/>
      <c r="L393" s="142"/>
      <c r="M393" s="142"/>
      <c r="N393" s="142"/>
      <c r="O393" s="142"/>
      <c r="P393" s="142"/>
      <c r="Q393" s="142"/>
      <c r="R393" s="142"/>
    </row>
    <row r="394" spans="1:18" s="73" customFormat="1">
      <c r="A394" s="296" t="s">
        <v>2226</v>
      </c>
      <c r="B394" s="141" t="s">
        <v>2582</v>
      </c>
      <c r="C394" s="142"/>
      <c r="D394" s="184">
        <v>0</v>
      </c>
      <c r="E394" s="158"/>
      <c r="F394" s="133">
        <v>0</v>
      </c>
      <c r="G394" s="142"/>
      <c r="H394" s="142"/>
      <c r="I394" s="142"/>
      <c r="J394" s="142"/>
      <c r="K394" s="142"/>
      <c r="L394" s="142"/>
      <c r="M394" s="142"/>
      <c r="N394" s="142"/>
      <c r="O394" s="142"/>
      <c r="P394" s="142"/>
      <c r="Q394" s="142"/>
      <c r="R394" s="142"/>
    </row>
    <row r="395" spans="1:18" s="73" customFormat="1">
      <c r="A395" s="296" t="s">
        <v>2421</v>
      </c>
      <c r="B395" s="141" t="s">
        <v>2576</v>
      </c>
      <c r="C395" s="142"/>
      <c r="D395" s="184">
        <v>0</v>
      </c>
      <c r="E395" s="142"/>
      <c r="F395" s="133">
        <v>0</v>
      </c>
      <c r="G395" s="142"/>
      <c r="H395" s="142"/>
      <c r="I395" s="142"/>
      <c r="J395" s="142"/>
      <c r="K395" s="142"/>
      <c r="L395" s="142"/>
      <c r="M395" s="142"/>
      <c r="N395" s="142"/>
      <c r="O395" s="142"/>
      <c r="P395" s="142"/>
      <c r="Q395" s="142"/>
      <c r="R395" s="142"/>
    </row>
    <row r="396" spans="1:18" s="73" customFormat="1">
      <c r="A396" s="296" t="s">
        <v>2583</v>
      </c>
      <c r="B396" s="141" t="s">
        <v>2584</v>
      </c>
      <c r="C396" s="142"/>
      <c r="D396" s="184">
        <v>0</v>
      </c>
      <c r="E396" s="142"/>
      <c r="F396" s="133">
        <v>0</v>
      </c>
      <c r="G396" s="142"/>
      <c r="H396" s="142"/>
      <c r="I396" s="142"/>
      <c r="J396" s="142"/>
      <c r="K396" s="142"/>
      <c r="L396" s="142"/>
      <c r="M396" s="142"/>
      <c r="N396" s="142"/>
      <c r="O396" s="142"/>
      <c r="P396" s="142"/>
      <c r="Q396" s="142"/>
      <c r="R396" s="142"/>
    </row>
    <row r="397" spans="1:18" ht="24">
      <c r="A397" s="134" t="s">
        <v>2233</v>
      </c>
      <c r="B397" s="136" t="s">
        <v>2585</v>
      </c>
      <c r="C397" s="137">
        <v>83277</v>
      </c>
      <c r="D397" s="184">
        <v>83277.000000000015</v>
      </c>
      <c r="E397" s="137">
        <v>83251.680000000008</v>
      </c>
      <c r="F397" s="133">
        <v>25.32</v>
      </c>
      <c r="G397" s="137">
        <v>2.88</v>
      </c>
      <c r="H397" s="137">
        <v>1.44</v>
      </c>
      <c r="I397" s="137">
        <v>2.16</v>
      </c>
      <c r="J397" s="137">
        <v>1.44</v>
      </c>
      <c r="K397" s="137">
        <v>0</v>
      </c>
      <c r="L397" s="137">
        <v>6.76</v>
      </c>
      <c r="M397" s="137">
        <v>3.16</v>
      </c>
      <c r="N397" s="137">
        <v>7.48</v>
      </c>
      <c r="O397" s="137">
        <v>0</v>
      </c>
      <c r="P397" s="137">
        <v>0</v>
      </c>
      <c r="Q397" s="137">
        <v>0</v>
      </c>
      <c r="R397" s="137">
        <v>0</v>
      </c>
    </row>
    <row r="398" spans="1:18" s="179" customFormat="1" ht="24">
      <c r="A398" s="177" t="s">
        <v>2392</v>
      </c>
      <c r="B398" s="170" t="s">
        <v>2586</v>
      </c>
      <c r="C398" s="178">
        <v>79000</v>
      </c>
      <c r="D398" s="184">
        <v>79000</v>
      </c>
      <c r="E398" s="178">
        <v>79000</v>
      </c>
      <c r="F398" s="133">
        <v>0</v>
      </c>
      <c r="G398" s="178"/>
      <c r="H398" s="178"/>
      <c r="I398" s="178"/>
      <c r="J398" s="178"/>
      <c r="K398" s="178"/>
      <c r="L398" s="178"/>
      <c r="M398" s="178"/>
      <c r="N398" s="178"/>
      <c r="O398" s="178"/>
      <c r="P398" s="178"/>
      <c r="Q398" s="178"/>
      <c r="R398" s="178">
        <v>0</v>
      </c>
    </row>
    <row r="399" spans="1:18" s="179" customFormat="1">
      <c r="A399" s="180" t="s">
        <v>2280</v>
      </c>
      <c r="B399" s="170" t="s">
        <v>2587</v>
      </c>
      <c r="C399" s="178">
        <v>4200.3600000000006</v>
      </c>
      <c r="D399" s="184">
        <v>4200.3600000000006</v>
      </c>
      <c r="E399" s="178">
        <v>4200.3600000000006</v>
      </c>
      <c r="F399" s="133">
        <v>0</v>
      </c>
      <c r="G399" s="178">
        <v>0</v>
      </c>
      <c r="H399" s="178">
        <v>0</v>
      </c>
      <c r="I399" s="178">
        <v>0</v>
      </c>
      <c r="J399" s="178">
        <v>0</v>
      </c>
      <c r="K399" s="178">
        <v>0</v>
      </c>
      <c r="L399" s="178">
        <v>0</v>
      </c>
      <c r="M399" s="178">
        <v>0</v>
      </c>
      <c r="N399" s="178">
        <v>0</v>
      </c>
      <c r="O399" s="178">
        <v>0</v>
      </c>
      <c r="P399" s="178">
        <v>0</v>
      </c>
      <c r="Q399" s="178">
        <v>0</v>
      </c>
      <c r="R399" s="178">
        <v>0</v>
      </c>
    </row>
    <row r="400" spans="1:18" s="73" customFormat="1">
      <c r="A400" s="181" t="s">
        <v>2224</v>
      </c>
      <c r="B400" s="141" t="s">
        <v>2588</v>
      </c>
      <c r="C400" s="142">
        <v>300</v>
      </c>
      <c r="D400" s="184">
        <v>300</v>
      </c>
      <c r="E400" s="142">
        <v>300</v>
      </c>
      <c r="F400" s="133">
        <v>0</v>
      </c>
      <c r="G400" s="142"/>
      <c r="H400" s="142"/>
      <c r="I400" s="142"/>
      <c r="J400" s="142"/>
      <c r="K400" s="142"/>
      <c r="L400" s="142"/>
      <c r="M400" s="142"/>
      <c r="N400" s="142"/>
      <c r="O400" s="142"/>
      <c r="P400" s="142"/>
      <c r="Q400" s="142"/>
      <c r="R400" s="142"/>
    </row>
    <row r="401" spans="1:18" s="73" customFormat="1">
      <c r="A401" s="181" t="s">
        <v>2226</v>
      </c>
      <c r="B401" s="141" t="s">
        <v>2589</v>
      </c>
      <c r="C401" s="142">
        <v>3900.36</v>
      </c>
      <c r="D401" s="184">
        <v>3900.36</v>
      </c>
      <c r="E401" s="142">
        <v>3900.36</v>
      </c>
      <c r="F401" s="133">
        <v>0</v>
      </c>
      <c r="G401" s="142"/>
      <c r="H401" s="142"/>
      <c r="I401" s="142"/>
      <c r="J401" s="142"/>
      <c r="K401" s="142"/>
      <c r="L401" s="142"/>
      <c r="M401" s="142"/>
      <c r="N401" s="142"/>
      <c r="O401" s="142"/>
      <c r="P401" s="142"/>
      <c r="Q401" s="142"/>
      <c r="R401" s="142"/>
    </row>
    <row r="402" spans="1:18" s="179" customFormat="1">
      <c r="A402" s="180" t="s">
        <v>2282</v>
      </c>
      <c r="B402" s="170" t="s">
        <v>2590</v>
      </c>
      <c r="C402" s="178">
        <v>48</v>
      </c>
      <c r="D402" s="184">
        <v>48</v>
      </c>
      <c r="E402" s="178">
        <v>48</v>
      </c>
      <c r="F402" s="133">
        <v>0</v>
      </c>
      <c r="G402" s="178">
        <v>0</v>
      </c>
      <c r="H402" s="178">
        <v>0</v>
      </c>
      <c r="I402" s="178">
        <v>0</v>
      </c>
      <c r="J402" s="178">
        <v>0</v>
      </c>
      <c r="K402" s="178">
        <v>0</v>
      </c>
      <c r="L402" s="178">
        <v>0</v>
      </c>
      <c r="M402" s="178">
        <v>0</v>
      </c>
      <c r="N402" s="178">
        <v>0</v>
      </c>
      <c r="O402" s="178">
        <v>0</v>
      </c>
      <c r="P402" s="178">
        <v>0</v>
      </c>
      <c r="Q402" s="178">
        <v>0</v>
      </c>
      <c r="R402" s="178">
        <v>0</v>
      </c>
    </row>
    <row r="403" spans="1:18" s="73" customFormat="1">
      <c r="A403" s="181" t="s">
        <v>2224</v>
      </c>
      <c r="B403" s="141" t="s">
        <v>2591</v>
      </c>
      <c r="C403" s="142">
        <v>48</v>
      </c>
      <c r="D403" s="184">
        <v>48</v>
      </c>
      <c r="E403" s="142">
        <v>48</v>
      </c>
      <c r="F403" s="133">
        <v>0</v>
      </c>
      <c r="G403" s="142"/>
      <c r="H403" s="142"/>
      <c r="I403" s="142"/>
      <c r="J403" s="142"/>
      <c r="K403" s="142"/>
      <c r="L403" s="142"/>
      <c r="M403" s="142"/>
      <c r="N403" s="142"/>
      <c r="O403" s="142"/>
      <c r="P403" s="142"/>
      <c r="Q403" s="142"/>
      <c r="R403" s="142"/>
    </row>
    <row r="404" spans="1:18" s="179" customFormat="1">
      <c r="A404" s="180" t="s">
        <v>2284</v>
      </c>
      <c r="B404" s="170" t="s">
        <v>2592</v>
      </c>
      <c r="C404" s="178">
        <v>20</v>
      </c>
      <c r="D404" s="184">
        <v>20</v>
      </c>
      <c r="E404" s="178">
        <v>3.32</v>
      </c>
      <c r="F404" s="133">
        <v>16.68</v>
      </c>
      <c r="G404" s="178"/>
      <c r="H404" s="178"/>
      <c r="I404" s="178"/>
      <c r="J404" s="178"/>
      <c r="K404" s="178"/>
      <c r="L404" s="178">
        <v>6.04</v>
      </c>
      <c r="M404" s="178">
        <v>3.16</v>
      </c>
      <c r="N404" s="178">
        <v>7.48</v>
      </c>
      <c r="O404" s="178"/>
      <c r="P404" s="178"/>
      <c r="Q404" s="178"/>
      <c r="R404" s="178"/>
    </row>
    <row r="405" spans="1:18" s="179" customFormat="1">
      <c r="A405" s="180" t="s">
        <v>2547</v>
      </c>
      <c r="B405" s="170" t="s">
        <v>2593</v>
      </c>
      <c r="C405" s="178">
        <v>8.64</v>
      </c>
      <c r="D405" s="184">
        <v>8.64</v>
      </c>
      <c r="E405" s="178"/>
      <c r="F405" s="133">
        <v>8.64</v>
      </c>
      <c r="G405" s="178">
        <v>2.88</v>
      </c>
      <c r="H405" s="178">
        <v>1.44</v>
      </c>
      <c r="I405" s="178">
        <v>2.16</v>
      </c>
      <c r="J405" s="178">
        <v>1.44</v>
      </c>
      <c r="K405" s="178"/>
      <c r="L405" s="178">
        <v>0.72</v>
      </c>
      <c r="M405" s="178"/>
      <c r="N405" s="178"/>
      <c r="O405" s="178"/>
      <c r="P405" s="178"/>
      <c r="Q405" s="178"/>
      <c r="R405" s="178"/>
    </row>
    <row r="406" spans="1:18" ht="24">
      <c r="A406" s="134" t="s">
        <v>2235</v>
      </c>
      <c r="B406" s="136" t="s">
        <v>2594</v>
      </c>
      <c r="C406" s="137">
        <v>1965</v>
      </c>
      <c r="D406" s="184">
        <v>1965</v>
      </c>
      <c r="E406" s="137">
        <v>358</v>
      </c>
      <c r="F406" s="133">
        <v>1607</v>
      </c>
      <c r="G406" s="137">
        <v>112</v>
      </c>
      <c r="H406" s="137">
        <v>1109</v>
      </c>
      <c r="I406" s="137">
        <v>63</v>
      </c>
      <c r="J406" s="137">
        <v>32</v>
      </c>
      <c r="K406" s="137">
        <v>10</v>
      </c>
      <c r="L406" s="137">
        <v>102</v>
      </c>
      <c r="M406" s="137">
        <v>87</v>
      </c>
      <c r="N406" s="137">
        <v>71</v>
      </c>
      <c r="O406" s="137">
        <v>0</v>
      </c>
      <c r="P406" s="137">
        <v>21</v>
      </c>
      <c r="Q406" s="137">
        <v>0</v>
      </c>
      <c r="R406" s="137">
        <v>0</v>
      </c>
    </row>
    <row r="407" spans="1:18" s="73" customFormat="1" ht="24">
      <c r="A407" s="140" t="s">
        <v>2392</v>
      </c>
      <c r="B407" s="141" t="s">
        <v>2595</v>
      </c>
      <c r="C407" s="142">
        <v>0</v>
      </c>
      <c r="D407" s="184">
        <v>0</v>
      </c>
      <c r="E407" s="142"/>
      <c r="F407" s="133">
        <v>0</v>
      </c>
      <c r="G407" s="142"/>
      <c r="H407" s="142"/>
      <c r="I407" s="142"/>
      <c r="J407" s="142"/>
      <c r="K407" s="142"/>
      <c r="L407" s="142">
        <v>0</v>
      </c>
      <c r="M407" s="142"/>
      <c r="N407" s="142"/>
      <c r="O407" s="142"/>
      <c r="P407" s="142"/>
      <c r="Q407" s="142"/>
      <c r="R407" s="142"/>
    </row>
    <row r="408" spans="1:18" s="73" customFormat="1" ht="36">
      <c r="A408" s="140" t="s">
        <v>2400</v>
      </c>
      <c r="B408" s="141" t="s">
        <v>2596</v>
      </c>
      <c r="C408" s="142">
        <v>112</v>
      </c>
      <c r="D408" s="184">
        <v>112</v>
      </c>
      <c r="E408" s="142">
        <v>39</v>
      </c>
      <c r="F408" s="133">
        <v>73</v>
      </c>
      <c r="G408" s="143"/>
      <c r="H408" s="142">
        <v>13</v>
      </c>
      <c r="I408" s="142">
        <v>20</v>
      </c>
      <c r="J408" s="142"/>
      <c r="K408" s="142"/>
      <c r="L408" s="142">
        <v>10</v>
      </c>
      <c r="M408" s="142"/>
      <c r="N408" s="142">
        <v>30</v>
      </c>
      <c r="O408" s="142"/>
      <c r="P408" s="142"/>
      <c r="Q408" s="142"/>
      <c r="R408" s="142"/>
    </row>
    <row r="409" spans="1:18" s="73" customFormat="1" ht="24">
      <c r="A409" s="140" t="s">
        <v>2409</v>
      </c>
      <c r="B409" s="141" t="s">
        <v>2597</v>
      </c>
      <c r="C409" s="142">
        <v>483</v>
      </c>
      <c r="D409" s="184">
        <v>483</v>
      </c>
      <c r="E409" s="142">
        <v>0</v>
      </c>
      <c r="F409" s="133">
        <v>483</v>
      </c>
      <c r="G409" s="143">
        <v>112</v>
      </c>
      <c r="H409" s="142">
        <v>45</v>
      </c>
      <c r="I409" s="142">
        <v>43</v>
      </c>
      <c r="J409" s="142">
        <v>32</v>
      </c>
      <c r="K409" s="142">
        <v>10</v>
      </c>
      <c r="L409" s="142">
        <v>92</v>
      </c>
      <c r="M409" s="142">
        <v>87</v>
      </c>
      <c r="N409" s="142">
        <v>41</v>
      </c>
      <c r="O409" s="142"/>
      <c r="P409" s="142">
        <v>21</v>
      </c>
      <c r="Q409" s="142"/>
      <c r="R409" s="142"/>
    </row>
    <row r="410" spans="1:18" s="73" customFormat="1" ht="24">
      <c r="A410" s="140" t="s">
        <v>2411</v>
      </c>
      <c r="B410" s="141" t="s">
        <v>2598</v>
      </c>
      <c r="C410" s="142"/>
      <c r="D410" s="184">
        <v>0</v>
      </c>
      <c r="E410" s="142"/>
      <c r="F410" s="133">
        <v>0</v>
      </c>
      <c r="G410" s="143"/>
      <c r="H410" s="142"/>
      <c r="I410" s="142"/>
      <c r="J410" s="142"/>
      <c r="K410" s="142"/>
      <c r="L410" s="142"/>
      <c r="M410" s="142"/>
      <c r="N410" s="142"/>
      <c r="O410" s="142"/>
      <c r="P410" s="142"/>
      <c r="Q410" s="142"/>
      <c r="R410" s="142"/>
    </row>
    <row r="411" spans="1:18" s="73" customFormat="1" ht="24">
      <c r="A411" s="140" t="s">
        <v>2413</v>
      </c>
      <c r="B411" s="141" t="s">
        <v>2599</v>
      </c>
      <c r="C411" s="142">
        <v>1051</v>
      </c>
      <c r="D411" s="184">
        <v>1051</v>
      </c>
      <c r="E411" s="142"/>
      <c r="F411" s="133">
        <v>1051</v>
      </c>
      <c r="G411" s="143"/>
      <c r="H411" s="142">
        <v>1051</v>
      </c>
      <c r="I411" s="142"/>
      <c r="J411" s="142"/>
      <c r="K411" s="142"/>
      <c r="L411" s="142"/>
      <c r="M411" s="142"/>
      <c r="N411" s="142"/>
      <c r="O411" s="142"/>
      <c r="P411" s="142"/>
      <c r="Q411" s="142"/>
      <c r="R411" s="142"/>
    </row>
    <row r="412" spans="1:18" s="73" customFormat="1" ht="24">
      <c r="A412" s="140" t="s">
        <v>2600</v>
      </c>
      <c r="B412" s="141" t="s">
        <v>2601</v>
      </c>
      <c r="C412" s="142">
        <v>192</v>
      </c>
      <c r="D412" s="184">
        <v>192</v>
      </c>
      <c r="E412" s="142">
        <v>192</v>
      </c>
      <c r="F412" s="133">
        <v>0</v>
      </c>
      <c r="G412" s="143"/>
      <c r="H412" s="142"/>
      <c r="I412" s="142"/>
      <c r="J412" s="142"/>
      <c r="K412" s="142"/>
      <c r="L412" s="142"/>
      <c r="M412" s="142"/>
      <c r="N412" s="142"/>
      <c r="O412" s="142"/>
      <c r="P412" s="142"/>
      <c r="Q412" s="142"/>
      <c r="R412" s="142"/>
    </row>
    <row r="413" spans="1:18" s="73" customFormat="1" ht="24">
      <c r="A413" s="140" t="s">
        <v>2602</v>
      </c>
      <c r="B413" s="141" t="s">
        <v>2603</v>
      </c>
      <c r="C413" s="142">
        <v>127</v>
      </c>
      <c r="D413" s="184">
        <v>127</v>
      </c>
      <c r="E413" s="142">
        <v>127</v>
      </c>
      <c r="F413" s="133">
        <v>0</v>
      </c>
      <c r="G413" s="143"/>
      <c r="H413" s="142"/>
      <c r="I413" s="142"/>
      <c r="J413" s="142"/>
      <c r="K413" s="142"/>
      <c r="L413" s="142"/>
      <c r="M413" s="142"/>
      <c r="N413" s="142"/>
      <c r="O413" s="142"/>
      <c r="P413" s="142"/>
      <c r="Q413" s="142"/>
      <c r="R413" s="142"/>
    </row>
    <row r="414" spans="1:18" s="73" customFormat="1" ht="24">
      <c r="A414" s="140" t="s">
        <v>2604</v>
      </c>
      <c r="B414" s="141" t="s">
        <v>2605</v>
      </c>
      <c r="C414" s="142"/>
      <c r="D414" s="184">
        <v>0</v>
      </c>
      <c r="E414" s="142"/>
      <c r="F414" s="133">
        <v>0</v>
      </c>
      <c r="G414" s="143"/>
      <c r="H414" s="142"/>
      <c r="I414" s="142"/>
      <c r="J414" s="142"/>
      <c r="K414" s="142"/>
      <c r="L414" s="142"/>
      <c r="M414" s="142"/>
      <c r="N414" s="142"/>
      <c r="O414" s="142"/>
      <c r="P414" s="142"/>
      <c r="Q414" s="142"/>
      <c r="R414" s="142"/>
    </row>
    <row r="415" spans="1:18" s="73" customFormat="1" ht="24">
      <c r="A415" s="140" t="s">
        <v>2606</v>
      </c>
      <c r="B415" s="141" t="s">
        <v>2607</v>
      </c>
      <c r="C415" s="142"/>
      <c r="D415" s="184">
        <v>0</v>
      </c>
      <c r="E415" s="142"/>
      <c r="F415" s="133">
        <v>0</v>
      </c>
      <c r="G415" s="143"/>
      <c r="H415" s="142"/>
      <c r="I415" s="142"/>
      <c r="J415" s="142"/>
      <c r="K415" s="142"/>
      <c r="L415" s="142"/>
      <c r="M415" s="142"/>
      <c r="N415" s="142"/>
      <c r="O415" s="142"/>
      <c r="P415" s="142"/>
      <c r="Q415" s="142"/>
      <c r="R415" s="142"/>
    </row>
    <row r="416" spans="1:18" s="73" customFormat="1" ht="24">
      <c r="A416" s="140" t="s">
        <v>2608</v>
      </c>
      <c r="B416" s="141" t="s">
        <v>2609</v>
      </c>
      <c r="C416" s="142"/>
      <c r="D416" s="184">
        <v>0</v>
      </c>
      <c r="E416" s="142"/>
      <c r="F416" s="133">
        <v>0</v>
      </c>
      <c r="G416" s="143"/>
      <c r="H416" s="142"/>
      <c r="I416" s="142"/>
      <c r="J416" s="142"/>
      <c r="K416" s="142"/>
      <c r="L416" s="142"/>
      <c r="M416" s="142"/>
      <c r="N416" s="142"/>
      <c r="O416" s="142"/>
      <c r="P416" s="142"/>
      <c r="Q416" s="142"/>
      <c r="R416" s="142"/>
    </row>
    <row r="417" spans="1:18" s="43" customFormat="1">
      <c r="A417" s="134" t="s">
        <v>2610</v>
      </c>
      <c r="B417" s="136" t="s">
        <v>1526</v>
      </c>
      <c r="C417" s="137">
        <v>14184</v>
      </c>
      <c r="D417" s="184">
        <v>14183.999999999998</v>
      </c>
      <c r="E417" s="137">
        <v>3040</v>
      </c>
      <c r="F417" s="133">
        <v>11143.999999999998</v>
      </c>
      <c r="G417" s="137">
        <v>917.39999999999986</v>
      </c>
      <c r="H417" s="137">
        <v>1074.71</v>
      </c>
      <c r="I417" s="137">
        <v>563.96</v>
      </c>
      <c r="J417" s="137">
        <v>322.68</v>
      </c>
      <c r="K417" s="137">
        <v>21.16</v>
      </c>
      <c r="L417" s="137">
        <v>408.47</v>
      </c>
      <c r="M417" s="137">
        <v>5212.38</v>
      </c>
      <c r="N417" s="137">
        <v>2594.31</v>
      </c>
      <c r="O417" s="137">
        <v>0</v>
      </c>
      <c r="P417" s="137">
        <v>28.930000000000003</v>
      </c>
      <c r="Q417" s="137">
        <v>0</v>
      </c>
      <c r="R417" s="137">
        <v>0</v>
      </c>
    </row>
    <row r="418" spans="1:18" s="73" customFormat="1" ht="24">
      <c r="A418" s="140" t="s">
        <v>1446</v>
      </c>
      <c r="B418" s="141" t="s">
        <v>2611</v>
      </c>
      <c r="C418" s="142">
        <v>8079</v>
      </c>
      <c r="D418" s="184">
        <v>8078.9999999999991</v>
      </c>
      <c r="E418" s="142">
        <v>132</v>
      </c>
      <c r="F418" s="133">
        <v>7946.9999999999991</v>
      </c>
      <c r="G418" s="142">
        <v>446.84</v>
      </c>
      <c r="H418" s="142">
        <v>293.91999999999996</v>
      </c>
      <c r="I418" s="142">
        <v>378.36</v>
      </c>
      <c r="J418" s="142">
        <v>279.62</v>
      </c>
      <c r="K418" s="142">
        <v>18.5</v>
      </c>
      <c r="L418" s="142">
        <v>343.2</v>
      </c>
      <c r="M418" s="142">
        <v>3987.1</v>
      </c>
      <c r="N418" s="142">
        <v>2175.52</v>
      </c>
      <c r="O418" s="142">
        <v>0</v>
      </c>
      <c r="P418" s="142">
        <v>23.94</v>
      </c>
      <c r="Q418" s="142">
        <v>0</v>
      </c>
      <c r="R418" s="142">
        <v>0</v>
      </c>
    </row>
    <row r="419" spans="1:18" s="73" customFormat="1">
      <c r="A419" s="155" t="s">
        <v>2224</v>
      </c>
      <c r="B419" s="141" t="s">
        <v>2612</v>
      </c>
      <c r="C419" s="142">
        <v>3512</v>
      </c>
      <c r="D419" s="184">
        <v>3512</v>
      </c>
      <c r="E419" s="137">
        <v>132</v>
      </c>
      <c r="F419" s="133">
        <v>3380</v>
      </c>
      <c r="G419" s="142">
        <v>446.84</v>
      </c>
      <c r="H419" s="142">
        <v>235.92</v>
      </c>
      <c r="I419" s="142">
        <v>378.36</v>
      </c>
      <c r="J419" s="142">
        <v>279.62</v>
      </c>
      <c r="K419" s="142">
        <v>18.5</v>
      </c>
      <c r="L419" s="142">
        <v>343.2</v>
      </c>
      <c r="M419" s="142">
        <v>506.1</v>
      </c>
      <c r="N419" s="142">
        <v>1147.52</v>
      </c>
      <c r="O419" s="142"/>
      <c r="P419" s="142">
        <v>23.94</v>
      </c>
      <c r="Q419" s="142"/>
      <c r="R419" s="142"/>
    </row>
    <row r="420" spans="1:18" s="43" customFormat="1" ht="24">
      <c r="A420" s="152" t="s">
        <v>2226</v>
      </c>
      <c r="B420" s="136" t="s">
        <v>2613</v>
      </c>
      <c r="C420" s="137">
        <v>1567</v>
      </c>
      <c r="D420" s="184">
        <v>1567</v>
      </c>
      <c r="E420" s="137"/>
      <c r="F420" s="133">
        <v>1567</v>
      </c>
      <c r="G420" s="139"/>
      <c r="H420" s="137">
        <v>58</v>
      </c>
      <c r="I420" s="137"/>
      <c r="J420" s="137"/>
      <c r="K420" s="137"/>
      <c r="L420" s="137"/>
      <c r="M420" s="137">
        <v>481</v>
      </c>
      <c r="N420" s="137">
        <v>1028</v>
      </c>
      <c r="O420" s="137"/>
      <c r="P420" s="137"/>
      <c r="Q420" s="137"/>
      <c r="R420" s="137"/>
    </row>
    <row r="421" spans="1:18" s="73" customFormat="1">
      <c r="A421" s="155" t="s">
        <v>2421</v>
      </c>
      <c r="B421" s="141" t="s">
        <v>2614</v>
      </c>
      <c r="C421" s="142">
        <v>3000</v>
      </c>
      <c r="D421" s="184">
        <v>3000</v>
      </c>
      <c r="E421" s="142"/>
      <c r="F421" s="133">
        <v>3000</v>
      </c>
      <c r="G421" s="143"/>
      <c r="H421" s="142"/>
      <c r="I421" s="297"/>
      <c r="J421" s="142"/>
      <c r="K421" s="142"/>
      <c r="L421" s="297"/>
      <c r="M421" s="142">
        <v>3000</v>
      </c>
      <c r="N421" s="142"/>
      <c r="O421" s="142"/>
      <c r="P421" s="142"/>
      <c r="Q421" s="142"/>
      <c r="R421" s="142"/>
    </row>
    <row r="422" spans="1:18" s="73" customFormat="1" ht="24">
      <c r="A422" s="140" t="s">
        <v>1448</v>
      </c>
      <c r="B422" s="141" t="s">
        <v>2615</v>
      </c>
      <c r="C422" s="142">
        <v>1661</v>
      </c>
      <c r="D422" s="184">
        <v>1661</v>
      </c>
      <c r="E422" s="142">
        <v>0</v>
      </c>
      <c r="F422" s="133">
        <v>1661</v>
      </c>
      <c r="G422" s="142">
        <v>447</v>
      </c>
      <c r="H422" s="142">
        <v>638</v>
      </c>
      <c r="I422" s="142">
        <v>156</v>
      </c>
      <c r="J422" s="142">
        <v>16.5</v>
      </c>
      <c r="K422" s="142">
        <v>0</v>
      </c>
      <c r="L422" s="142">
        <v>29.1</v>
      </c>
      <c r="M422" s="142">
        <v>80</v>
      </c>
      <c r="N422" s="142">
        <v>290</v>
      </c>
      <c r="O422" s="142">
        <v>0</v>
      </c>
      <c r="P422" s="142">
        <v>4.4000000000000004</v>
      </c>
      <c r="Q422" s="142">
        <v>0</v>
      </c>
      <c r="R422" s="142">
        <v>0</v>
      </c>
    </row>
    <row r="423" spans="1:18" s="73" customFormat="1">
      <c r="A423" s="155" t="s">
        <v>2224</v>
      </c>
      <c r="B423" s="141" t="s">
        <v>2616</v>
      </c>
      <c r="C423" s="142">
        <v>1661</v>
      </c>
      <c r="D423" s="184">
        <v>1661</v>
      </c>
      <c r="E423" s="142"/>
      <c r="F423" s="133">
        <v>1661</v>
      </c>
      <c r="G423" s="143">
        <v>447</v>
      </c>
      <c r="H423" s="142">
        <v>638</v>
      </c>
      <c r="I423" s="142">
        <v>156</v>
      </c>
      <c r="J423" s="142">
        <v>16.5</v>
      </c>
      <c r="K423" s="142"/>
      <c r="L423" s="142">
        <v>29.1</v>
      </c>
      <c r="M423" s="142">
        <v>80</v>
      </c>
      <c r="N423" s="142">
        <v>290</v>
      </c>
      <c r="O423" s="142"/>
      <c r="P423" s="142">
        <v>4.4000000000000004</v>
      </c>
      <c r="Q423" s="142"/>
      <c r="R423" s="142"/>
    </row>
    <row r="424" spans="1:18" s="73" customFormat="1">
      <c r="A424" s="152" t="s">
        <v>2226</v>
      </c>
      <c r="B424" s="141" t="s">
        <v>2617</v>
      </c>
      <c r="C424" s="142"/>
      <c r="D424" s="184">
        <v>0</v>
      </c>
      <c r="E424" s="142"/>
      <c r="F424" s="133">
        <v>0</v>
      </c>
      <c r="G424" s="142"/>
      <c r="H424" s="142"/>
      <c r="I424" s="142"/>
      <c r="J424" s="142"/>
      <c r="K424" s="142"/>
      <c r="L424" s="142"/>
      <c r="M424" s="142"/>
      <c r="N424" s="142"/>
      <c r="O424" s="142"/>
      <c r="P424" s="142"/>
      <c r="Q424" s="142"/>
      <c r="R424" s="142"/>
    </row>
    <row r="425" spans="1:18" s="73" customFormat="1">
      <c r="A425" s="140" t="s">
        <v>2282</v>
      </c>
      <c r="B425" s="141" t="s">
        <v>2561</v>
      </c>
      <c r="C425" s="142">
        <v>1323</v>
      </c>
      <c r="D425" s="184">
        <v>1322.9999999999998</v>
      </c>
      <c r="E425" s="142">
        <v>0</v>
      </c>
      <c r="F425" s="133">
        <v>1322.9999999999998</v>
      </c>
      <c r="G425" s="142">
        <v>23.56</v>
      </c>
      <c r="H425" s="142">
        <v>22.79</v>
      </c>
      <c r="I425" s="142">
        <v>18</v>
      </c>
      <c r="J425" s="142">
        <v>26.56</v>
      </c>
      <c r="K425" s="142">
        <v>2.66</v>
      </c>
      <c r="L425" s="142">
        <v>24.57</v>
      </c>
      <c r="M425" s="142">
        <v>1121.98</v>
      </c>
      <c r="N425" s="142">
        <v>82.289999999999992</v>
      </c>
      <c r="O425" s="142">
        <v>0</v>
      </c>
      <c r="P425" s="142">
        <v>0.59</v>
      </c>
      <c r="Q425" s="142">
        <v>0</v>
      </c>
      <c r="R425" s="142">
        <v>0</v>
      </c>
    </row>
    <row r="426" spans="1:18" s="73" customFormat="1">
      <c r="A426" s="155" t="s">
        <v>2224</v>
      </c>
      <c r="B426" s="141" t="s">
        <v>2618</v>
      </c>
      <c r="C426" s="142">
        <v>101</v>
      </c>
      <c r="D426" s="184">
        <v>101</v>
      </c>
      <c r="E426" s="142"/>
      <c r="F426" s="133">
        <v>101</v>
      </c>
      <c r="G426" s="142">
        <v>23.56</v>
      </c>
      <c r="H426" s="142">
        <v>11.59</v>
      </c>
      <c r="I426" s="142"/>
      <c r="J426" s="142">
        <v>13.11</v>
      </c>
      <c r="K426" s="142">
        <v>2.66</v>
      </c>
      <c r="L426" s="142">
        <v>8.17</v>
      </c>
      <c r="M426" s="142">
        <v>18.53</v>
      </c>
      <c r="N426" s="142">
        <v>23.38</v>
      </c>
      <c r="O426" s="142"/>
      <c r="P426" s="142"/>
      <c r="Q426" s="142"/>
      <c r="R426" s="142"/>
    </row>
    <row r="427" spans="1:18" s="73" customFormat="1">
      <c r="A427" s="152" t="s">
        <v>2226</v>
      </c>
      <c r="B427" s="141" t="s">
        <v>2619</v>
      </c>
      <c r="C427" s="142">
        <v>1100</v>
      </c>
      <c r="D427" s="184">
        <v>1100</v>
      </c>
      <c r="E427" s="142"/>
      <c r="F427" s="133">
        <v>1100</v>
      </c>
      <c r="G427" s="142"/>
      <c r="H427" s="142"/>
      <c r="I427" s="142"/>
      <c r="J427" s="142"/>
      <c r="K427" s="142"/>
      <c r="L427" s="142"/>
      <c r="M427" s="142">
        <v>1077</v>
      </c>
      <c r="N427" s="142">
        <v>23</v>
      </c>
      <c r="O427" s="142"/>
      <c r="P427" s="142"/>
      <c r="Q427" s="142"/>
      <c r="R427" s="142"/>
    </row>
    <row r="428" spans="1:18" s="73" customFormat="1">
      <c r="A428" s="155" t="s">
        <v>2421</v>
      </c>
      <c r="B428" s="141" t="s">
        <v>2620</v>
      </c>
      <c r="C428" s="142">
        <v>122</v>
      </c>
      <c r="D428" s="184">
        <v>122</v>
      </c>
      <c r="E428" s="142">
        <v>0</v>
      </c>
      <c r="F428" s="133">
        <v>122</v>
      </c>
      <c r="G428" s="142"/>
      <c r="H428" s="142">
        <v>11.2</v>
      </c>
      <c r="I428" s="142">
        <v>18</v>
      </c>
      <c r="J428" s="142">
        <v>13.45</v>
      </c>
      <c r="K428" s="142"/>
      <c r="L428" s="142">
        <v>16.399999999999999</v>
      </c>
      <c r="M428" s="142">
        <v>26.45</v>
      </c>
      <c r="N428" s="142">
        <v>35.909999999999997</v>
      </c>
      <c r="O428" s="142"/>
      <c r="P428" s="142">
        <v>0.59</v>
      </c>
      <c r="Q428" s="142"/>
      <c r="R428" s="142"/>
    </row>
    <row r="429" spans="1:18" s="73" customFormat="1">
      <c r="A429" s="140" t="s">
        <v>2284</v>
      </c>
      <c r="B429" s="141" t="s">
        <v>2621</v>
      </c>
      <c r="C429" s="142">
        <v>3028</v>
      </c>
      <c r="D429" s="184">
        <v>3028</v>
      </c>
      <c r="E429" s="142">
        <v>2908</v>
      </c>
      <c r="F429" s="133">
        <v>120</v>
      </c>
      <c r="G429" s="142">
        <v>0</v>
      </c>
      <c r="H429" s="142">
        <v>120</v>
      </c>
      <c r="I429" s="142">
        <v>0</v>
      </c>
      <c r="J429" s="142">
        <v>0</v>
      </c>
      <c r="K429" s="142">
        <v>0</v>
      </c>
      <c r="L429" s="142">
        <v>0</v>
      </c>
      <c r="M429" s="142">
        <v>0</v>
      </c>
      <c r="N429" s="142">
        <v>0</v>
      </c>
      <c r="O429" s="142">
        <v>0</v>
      </c>
      <c r="P429" s="142">
        <v>0</v>
      </c>
      <c r="Q429" s="142">
        <v>0</v>
      </c>
      <c r="R429" s="142">
        <v>0</v>
      </c>
    </row>
    <row r="430" spans="1:18" s="73" customFormat="1">
      <c r="A430" s="155" t="s">
        <v>2224</v>
      </c>
      <c r="B430" s="141" t="s">
        <v>2622</v>
      </c>
      <c r="C430" s="142">
        <v>300</v>
      </c>
      <c r="D430" s="184">
        <v>300</v>
      </c>
      <c r="E430" s="142">
        <v>180</v>
      </c>
      <c r="F430" s="133">
        <v>120</v>
      </c>
      <c r="G430" s="142"/>
      <c r="H430" s="142">
        <v>120</v>
      </c>
      <c r="I430" s="142"/>
      <c r="J430" s="142"/>
      <c r="K430" s="142"/>
      <c r="L430" s="142"/>
      <c r="M430" s="142"/>
      <c r="N430" s="142"/>
      <c r="O430" s="142"/>
      <c r="P430" s="142"/>
      <c r="Q430" s="142"/>
      <c r="R430" s="142"/>
    </row>
    <row r="431" spans="1:18" s="73" customFormat="1">
      <c r="A431" s="152" t="s">
        <v>2226</v>
      </c>
      <c r="B431" s="141" t="s">
        <v>2623</v>
      </c>
      <c r="C431" s="142">
        <v>2034</v>
      </c>
      <c r="D431" s="184">
        <v>2034</v>
      </c>
      <c r="E431" s="142">
        <v>2034</v>
      </c>
      <c r="F431" s="133">
        <v>0</v>
      </c>
      <c r="G431" s="142"/>
      <c r="H431" s="142"/>
      <c r="I431" s="142"/>
      <c r="J431" s="142"/>
      <c r="K431" s="142"/>
      <c r="L431" s="142"/>
      <c r="M431" s="142"/>
      <c r="N431" s="142"/>
      <c r="O431" s="142"/>
      <c r="P431" s="142"/>
      <c r="Q431" s="142"/>
      <c r="R431" s="142"/>
    </row>
    <row r="432" spans="1:18" s="43" customFormat="1">
      <c r="A432" s="155" t="s">
        <v>2421</v>
      </c>
      <c r="B432" s="136" t="s">
        <v>2624</v>
      </c>
      <c r="C432" s="137">
        <v>694</v>
      </c>
      <c r="D432" s="184">
        <v>694</v>
      </c>
      <c r="E432" s="137">
        <v>694</v>
      </c>
      <c r="F432" s="133">
        <v>0</v>
      </c>
      <c r="G432" s="137"/>
      <c r="H432" s="137"/>
      <c r="I432" s="137"/>
      <c r="J432" s="137"/>
      <c r="K432" s="137"/>
      <c r="L432" s="137"/>
      <c r="M432" s="137"/>
      <c r="N432" s="137"/>
      <c r="O432" s="137"/>
      <c r="P432" s="137"/>
      <c r="Q432" s="137"/>
      <c r="R432" s="137"/>
    </row>
    <row r="433" spans="1:18" s="43" customFormat="1">
      <c r="A433" s="140" t="s">
        <v>2286</v>
      </c>
      <c r="B433" s="136" t="s">
        <v>2625</v>
      </c>
      <c r="C433" s="137">
        <v>93</v>
      </c>
      <c r="D433" s="184">
        <v>93</v>
      </c>
      <c r="E433" s="137"/>
      <c r="F433" s="133">
        <v>93</v>
      </c>
      <c r="G433" s="137"/>
      <c r="H433" s="137"/>
      <c r="I433" s="137">
        <v>11.6</v>
      </c>
      <c r="J433" s="137"/>
      <c r="K433" s="137"/>
      <c r="L433" s="137">
        <v>11.6</v>
      </c>
      <c r="M433" s="137">
        <v>23.3</v>
      </c>
      <c r="N433" s="137">
        <v>46.5</v>
      </c>
      <c r="O433" s="137"/>
      <c r="P433" s="137"/>
      <c r="Q433" s="137"/>
      <c r="R433" s="137"/>
    </row>
    <row r="434" spans="1:18" s="73" customFormat="1">
      <c r="A434" s="140" t="s">
        <v>2288</v>
      </c>
      <c r="B434" s="141" t="s">
        <v>2626</v>
      </c>
      <c r="C434" s="142"/>
      <c r="D434" s="184">
        <v>0</v>
      </c>
      <c r="E434" s="142"/>
      <c r="F434" s="133">
        <v>0</v>
      </c>
      <c r="G434" s="143"/>
      <c r="H434" s="142"/>
      <c r="I434" s="142"/>
      <c r="J434" s="142"/>
      <c r="K434" s="142"/>
      <c r="L434" s="142"/>
      <c r="M434" s="142"/>
      <c r="N434" s="142"/>
      <c r="O434" s="142"/>
      <c r="P434" s="142"/>
      <c r="Q434" s="142"/>
      <c r="R434" s="142"/>
    </row>
    <row r="435" spans="1:18" s="298" customFormat="1" ht="24">
      <c r="A435" s="183" t="s">
        <v>2477</v>
      </c>
      <c r="B435" s="182" t="s">
        <v>2093</v>
      </c>
      <c r="C435" s="139">
        <v>0</v>
      </c>
      <c r="D435" s="184">
        <v>0</v>
      </c>
      <c r="E435" s="139">
        <v>0</v>
      </c>
      <c r="F435" s="139">
        <v>0</v>
      </c>
      <c r="G435" s="139">
        <v>0</v>
      </c>
      <c r="H435" s="139">
        <v>0</v>
      </c>
      <c r="I435" s="139">
        <v>0</v>
      </c>
      <c r="J435" s="139">
        <v>0</v>
      </c>
      <c r="K435" s="139">
        <v>0</v>
      </c>
      <c r="L435" s="139">
        <v>0</v>
      </c>
      <c r="M435" s="139">
        <v>0</v>
      </c>
      <c r="N435" s="139">
        <v>0</v>
      </c>
      <c r="O435" s="139">
        <v>0</v>
      </c>
      <c r="P435" s="139">
        <v>0</v>
      </c>
      <c r="Q435" s="139">
        <v>0</v>
      </c>
      <c r="R435" s="139">
        <v>0</v>
      </c>
    </row>
    <row r="436" spans="1:18" s="298" customFormat="1">
      <c r="A436" s="183" t="s">
        <v>2278</v>
      </c>
      <c r="B436" s="182" t="s">
        <v>2094</v>
      </c>
      <c r="C436" s="139"/>
      <c r="D436" s="184">
        <v>0</v>
      </c>
      <c r="E436" s="139"/>
      <c r="F436" s="184">
        <v>0</v>
      </c>
      <c r="G436" s="139"/>
      <c r="H436" s="139"/>
      <c r="I436" s="139"/>
      <c r="J436" s="139"/>
      <c r="K436" s="139"/>
      <c r="L436" s="139"/>
      <c r="M436" s="139"/>
      <c r="N436" s="139"/>
      <c r="O436" s="139"/>
      <c r="P436" s="139"/>
      <c r="Q436" s="139"/>
      <c r="R436" s="139"/>
    </row>
    <row r="437" spans="1:18" s="298" customFormat="1">
      <c r="A437" s="183" t="s">
        <v>2280</v>
      </c>
      <c r="B437" s="182" t="s">
        <v>1527</v>
      </c>
      <c r="C437" s="139"/>
      <c r="D437" s="184">
        <v>0</v>
      </c>
      <c r="E437" s="139"/>
      <c r="F437" s="184">
        <v>0</v>
      </c>
      <c r="G437" s="139"/>
      <c r="H437" s="139"/>
      <c r="I437" s="139"/>
      <c r="J437" s="139"/>
      <c r="K437" s="139"/>
      <c r="L437" s="139"/>
      <c r="M437" s="139"/>
      <c r="N437" s="139"/>
      <c r="O437" s="139"/>
      <c r="P437" s="139"/>
      <c r="Q437" s="139"/>
      <c r="R437" s="139"/>
    </row>
    <row r="438" spans="1:18" s="298" customFormat="1" ht="24">
      <c r="A438" s="183" t="s">
        <v>2509</v>
      </c>
      <c r="B438" s="182" t="s">
        <v>2627</v>
      </c>
      <c r="C438" s="139">
        <v>1700</v>
      </c>
      <c r="D438" s="184">
        <v>1700</v>
      </c>
      <c r="E438" s="139"/>
      <c r="F438" s="133">
        <v>1700</v>
      </c>
      <c r="G438" s="139">
        <v>420</v>
      </c>
      <c r="H438" s="139"/>
      <c r="I438" s="139">
        <v>110</v>
      </c>
      <c r="J438" s="139">
        <v>80</v>
      </c>
      <c r="K438" s="139">
        <v>700</v>
      </c>
      <c r="L438" s="139">
        <v>60</v>
      </c>
      <c r="M438" s="139">
        <v>180</v>
      </c>
      <c r="N438" s="139">
        <v>150</v>
      </c>
      <c r="O438" s="139"/>
      <c r="P438" s="139"/>
      <c r="Q438" s="139"/>
      <c r="R438" s="139"/>
    </row>
    <row r="439" spans="1:18" s="73" customFormat="1" ht="24">
      <c r="A439" s="140" t="s">
        <v>1436</v>
      </c>
      <c r="B439" s="141" t="s">
        <v>2628</v>
      </c>
      <c r="C439" s="142">
        <v>12471</v>
      </c>
      <c r="D439" s="184">
        <v>12471</v>
      </c>
      <c r="E439" s="142">
        <v>9430.7099999999991</v>
      </c>
      <c r="F439" s="133">
        <v>3040.29</v>
      </c>
      <c r="G439" s="142">
        <v>0</v>
      </c>
      <c r="H439" s="142">
        <v>1298.3599999999999</v>
      </c>
      <c r="I439" s="142">
        <v>741.93</v>
      </c>
      <c r="J439" s="142">
        <v>500</v>
      </c>
      <c r="K439" s="142">
        <v>0</v>
      </c>
      <c r="L439" s="142">
        <v>0</v>
      </c>
      <c r="M439" s="142">
        <v>500</v>
      </c>
      <c r="N439" s="142">
        <v>0</v>
      </c>
      <c r="O439" s="142">
        <v>0</v>
      </c>
      <c r="P439" s="142">
        <v>0</v>
      </c>
      <c r="Q439" s="142">
        <v>0</v>
      </c>
      <c r="R439" s="142">
        <v>0</v>
      </c>
    </row>
    <row r="440" spans="1:18" s="73" customFormat="1">
      <c r="A440" s="183" t="s">
        <v>2278</v>
      </c>
      <c r="B440" s="141" t="s">
        <v>2629</v>
      </c>
      <c r="C440" s="142">
        <v>1000</v>
      </c>
      <c r="D440" s="184">
        <v>1000</v>
      </c>
      <c r="E440" s="142"/>
      <c r="F440" s="133">
        <v>1000</v>
      </c>
      <c r="G440" s="143"/>
      <c r="H440" s="142"/>
      <c r="I440" s="142"/>
      <c r="J440" s="142">
        <v>500</v>
      </c>
      <c r="K440" s="142"/>
      <c r="L440" s="142"/>
      <c r="M440" s="142">
        <v>500</v>
      </c>
      <c r="N440" s="142"/>
      <c r="O440" s="142"/>
      <c r="P440" s="142"/>
      <c r="Q440" s="142"/>
      <c r="R440" s="142"/>
    </row>
    <row r="441" spans="1:18" s="73" customFormat="1" ht="24">
      <c r="A441" s="183" t="s">
        <v>2280</v>
      </c>
      <c r="B441" s="141" t="s">
        <v>2630</v>
      </c>
      <c r="C441" s="142">
        <v>11471</v>
      </c>
      <c r="D441" s="184">
        <v>11471</v>
      </c>
      <c r="E441" s="142">
        <v>9430.7099999999991</v>
      </c>
      <c r="F441" s="133">
        <v>2040.29</v>
      </c>
      <c r="G441" s="143"/>
      <c r="H441" s="142">
        <v>1298.3599999999999</v>
      </c>
      <c r="I441" s="142">
        <v>741.93</v>
      </c>
      <c r="J441" s="142"/>
      <c r="K441" s="142"/>
      <c r="L441" s="142"/>
      <c r="M441" s="142"/>
      <c r="N441" s="142"/>
      <c r="O441" s="142"/>
      <c r="P441" s="142"/>
      <c r="Q441" s="142"/>
      <c r="R441" s="142"/>
    </row>
    <row r="442" spans="1:18" s="73" customFormat="1" ht="24">
      <c r="A442" s="134" t="s">
        <v>1437</v>
      </c>
      <c r="B442" s="141" t="s">
        <v>2095</v>
      </c>
      <c r="C442" s="142"/>
      <c r="D442" s="184">
        <v>0</v>
      </c>
      <c r="E442" s="142"/>
      <c r="F442" s="133">
        <v>0</v>
      </c>
      <c r="G442" s="143"/>
      <c r="H442" s="142"/>
      <c r="I442" s="142"/>
      <c r="J442" s="142"/>
      <c r="K442" s="142"/>
      <c r="L442" s="142"/>
      <c r="M442" s="142"/>
      <c r="N442" s="142"/>
      <c r="O442" s="142"/>
      <c r="P442" s="142"/>
      <c r="Q442" s="142"/>
      <c r="R442" s="142"/>
    </row>
    <row r="443" spans="1:18" s="73" customFormat="1" ht="24">
      <c r="A443" s="134" t="s">
        <v>1438</v>
      </c>
      <c r="B443" s="141" t="s">
        <v>1952</v>
      </c>
      <c r="C443" s="142"/>
      <c r="D443" s="184">
        <v>0</v>
      </c>
      <c r="E443" s="142">
        <v>0</v>
      </c>
      <c r="F443" s="133">
        <v>0</v>
      </c>
      <c r="G443" s="143"/>
      <c r="H443" s="142"/>
      <c r="I443" s="142"/>
      <c r="J443" s="142"/>
      <c r="K443" s="142"/>
      <c r="L443" s="142"/>
      <c r="M443" s="142"/>
      <c r="N443" s="142"/>
      <c r="O443" s="142"/>
      <c r="P443" s="142"/>
      <c r="Q443" s="142"/>
      <c r="R443" s="142"/>
    </row>
    <row r="444" spans="1:18" s="73" customFormat="1" ht="24">
      <c r="A444" s="140" t="s">
        <v>1439</v>
      </c>
      <c r="B444" s="141" t="s">
        <v>2631</v>
      </c>
      <c r="C444" s="142">
        <v>792</v>
      </c>
      <c r="D444" s="184">
        <v>792</v>
      </c>
      <c r="E444" s="133">
        <v>24.6</v>
      </c>
      <c r="F444" s="133">
        <v>767.4</v>
      </c>
      <c r="G444" s="133">
        <v>75</v>
      </c>
      <c r="H444" s="133">
        <v>77.599999999999994</v>
      </c>
      <c r="I444" s="133">
        <v>83.6</v>
      </c>
      <c r="J444" s="133">
        <v>88.3</v>
      </c>
      <c r="K444" s="133">
        <v>28.3</v>
      </c>
      <c r="L444" s="133">
        <v>75.7</v>
      </c>
      <c r="M444" s="133">
        <v>101.7</v>
      </c>
      <c r="N444" s="133">
        <v>208.89999999999998</v>
      </c>
      <c r="O444" s="133">
        <v>0</v>
      </c>
      <c r="P444" s="133">
        <v>28.3</v>
      </c>
      <c r="Q444" s="133">
        <v>0</v>
      </c>
      <c r="R444" s="133">
        <v>0</v>
      </c>
    </row>
    <row r="445" spans="1:18" s="73" customFormat="1">
      <c r="A445" s="134" t="s">
        <v>2278</v>
      </c>
      <c r="B445" s="141" t="s">
        <v>2632</v>
      </c>
      <c r="C445" s="142">
        <v>90</v>
      </c>
      <c r="D445" s="184">
        <v>90</v>
      </c>
      <c r="E445" s="142"/>
      <c r="F445" s="133">
        <v>90</v>
      </c>
      <c r="G445" s="143">
        <v>45</v>
      </c>
      <c r="H445" s="142"/>
      <c r="I445" s="142"/>
      <c r="J445" s="142"/>
      <c r="K445" s="142"/>
      <c r="L445" s="142"/>
      <c r="M445" s="142"/>
      <c r="N445" s="142">
        <v>45</v>
      </c>
      <c r="O445" s="142"/>
      <c r="P445" s="142"/>
      <c r="Q445" s="142"/>
      <c r="R445" s="142"/>
    </row>
    <row r="446" spans="1:18" s="73" customFormat="1" ht="24">
      <c r="A446" s="134" t="s">
        <v>2280</v>
      </c>
      <c r="B446" s="141" t="s">
        <v>2633</v>
      </c>
      <c r="C446" s="142">
        <v>251</v>
      </c>
      <c r="D446" s="184">
        <v>251.00000000000003</v>
      </c>
      <c r="E446" s="142">
        <v>24.6</v>
      </c>
      <c r="F446" s="133">
        <v>226.40000000000003</v>
      </c>
      <c r="G446" s="143"/>
      <c r="H446" s="142">
        <v>28.3</v>
      </c>
      <c r="I446" s="142">
        <v>28.3</v>
      </c>
      <c r="J446" s="142">
        <v>28.3</v>
      </c>
      <c r="K446" s="142">
        <v>28.3</v>
      </c>
      <c r="L446" s="142">
        <v>28.3</v>
      </c>
      <c r="M446" s="142">
        <v>28.3</v>
      </c>
      <c r="N446" s="142">
        <v>28.3</v>
      </c>
      <c r="O446" s="142"/>
      <c r="P446" s="142">
        <v>28.3</v>
      </c>
      <c r="Q446" s="142"/>
      <c r="R446" s="142"/>
    </row>
    <row r="447" spans="1:18" s="73" customFormat="1">
      <c r="A447" s="134" t="s">
        <v>2282</v>
      </c>
      <c r="B447" s="141" t="s">
        <v>2634</v>
      </c>
      <c r="C447" s="142">
        <v>181</v>
      </c>
      <c r="D447" s="184">
        <v>181</v>
      </c>
      <c r="E447" s="142"/>
      <c r="F447" s="133">
        <v>181</v>
      </c>
      <c r="G447" s="143"/>
      <c r="H447" s="142">
        <v>19.3</v>
      </c>
      <c r="I447" s="142">
        <v>25.3</v>
      </c>
      <c r="J447" s="142"/>
      <c r="K447" s="142"/>
      <c r="L447" s="142">
        <v>17.399999999999999</v>
      </c>
      <c r="M447" s="142">
        <v>43.4</v>
      </c>
      <c r="N447" s="142">
        <v>75.599999999999994</v>
      </c>
      <c r="O447" s="142"/>
      <c r="P447" s="142"/>
      <c r="Q447" s="142"/>
      <c r="R447" s="142"/>
    </row>
    <row r="448" spans="1:18" s="73" customFormat="1">
      <c r="A448" s="134" t="s">
        <v>2284</v>
      </c>
      <c r="B448" s="141" t="s">
        <v>2635</v>
      </c>
      <c r="C448" s="142">
        <v>270</v>
      </c>
      <c r="D448" s="184">
        <v>270</v>
      </c>
      <c r="E448" s="142"/>
      <c r="F448" s="133">
        <v>270</v>
      </c>
      <c r="G448" s="143">
        <v>30</v>
      </c>
      <c r="H448" s="142">
        <v>30</v>
      </c>
      <c r="I448" s="142">
        <v>30</v>
      </c>
      <c r="J448" s="142">
        <v>60</v>
      </c>
      <c r="K448" s="142"/>
      <c r="L448" s="142">
        <v>30</v>
      </c>
      <c r="M448" s="142">
        <v>30</v>
      </c>
      <c r="N448" s="142">
        <v>60</v>
      </c>
      <c r="O448" s="142"/>
      <c r="P448" s="142"/>
      <c r="Q448" s="142"/>
      <c r="R448" s="142"/>
    </row>
    <row r="449" spans="1:18" s="73" customFormat="1">
      <c r="A449" s="140" t="s">
        <v>2636</v>
      </c>
      <c r="B449" s="141" t="s">
        <v>2637</v>
      </c>
      <c r="C449" s="142"/>
      <c r="D449" s="184">
        <v>0</v>
      </c>
      <c r="E449" s="142">
        <v>-140</v>
      </c>
      <c r="F449" s="133">
        <v>140</v>
      </c>
      <c r="G449" s="143">
        <v>15</v>
      </c>
      <c r="H449" s="142">
        <v>48</v>
      </c>
      <c r="I449" s="142">
        <v>14</v>
      </c>
      <c r="J449" s="142">
        <v>20</v>
      </c>
      <c r="K449" s="142">
        <v>5</v>
      </c>
      <c r="L449" s="142">
        <v>9</v>
      </c>
      <c r="M449" s="142"/>
      <c r="N449" s="142">
        <v>29</v>
      </c>
      <c r="O449" s="142"/>
      <c r="P449" s="142"/>
      <c r="Q449" s="142"/>
      <c r="R449" s="142"/>
    </row>
    <row r="450" spans="1:18" s="73" customFormat="1" ht="24">
      <c r="A450" s="140" t="s">
        <v>1441</v>
      </c>
      <c r="B450" s="141" t="s">
        <v>2638</v>
      </c>
      <c r="C450" s="142">
        <v>172</v>
      </c>
      <c r="D450" s="184">
        <v>172</v>
      </c>
      <c r="E450" s="142">
        <v>8</v>
      </c>
      <c r="F450" s="133">
        <v>164</v>
      </c>
      <c r="G450" s="143"/>
      <c r="H450" s="142">
        <v>16</v>
      </c>
      <c r="I450" s="142"/>
      <c r="J450" s="142">
        <v>16.5</v>
      </c>
      <c r="K450" s="142"/>
      <c r="L450" s="142">
        <v>28</v>
      </c>
      <c r="M450" s="142">
        <v>36</v>
      </c>
      <c r="N450" s="142">
        <v>67.5</v>
      </c>
      <c r="O450" s="142"/>
      <c r="P450" s="142"/>
      <c r="Q450" s="142"/>
      <c r="R450" s="142"/>
    </row>
    <row r="451" spans="1:18" s="73" customFormat="1">
      <c r="A451" s="140" t="s">
        <v>2247</v>
      </c>
      <c r="B451" s="141" t="s">
        <v>2639</v>
      </c>
      <c r="C451" s="142"/>
      <c r="D451" s="184">
        <v>0</v>
      </c>
      <c r="E451" s="142"/>
      <c r="F451" s="133">
        <v>0</v>
      </c>
      <c r="G451" s="143"/>
      <c r="H451" s="142"/>
      <c r="I451" s="142"/>
      <c r="J451" s="142"/>
      <c r="K451" s="142"/>
      <c r="L451" s="142"/>
      <c r="M451" s="142"/>
      <c r="N451" s="142"/>
      <c r="O451" s="142"/>
      <c r="P451" s="142"/>
      <c r="Q451" s="142"/>
      <c r="R451" s="142"/>
    </row>
    <row r="452" spans="1:18" s="42" customFormat="1" ht="24">
      <c r="A452" s="157" t="s">
        <v>2640</v>
      </c>
      <c r="B452" s="128" t="s">
        <v>2641</v>
      </c>
      <c r="C452" s="133">
        <v>5287</v>
      </c>
      <c r="D452" s="184">
        <v>5287</v>
      </c>
      <c r="E452" s="133">
        <v>-1196.5300000000002</v>
      </c>
      <c r="F452" s="133">
        <v>6483.53</v>
      </c>
      <c r="G452" s="133">
        <v>908.75999999999988</v>
      </c>
      <c r="H452" s="133">
        <v>1551.53</v>
      </c>
      <c r="I452" s="133">
        <v>260.56</v>
      </c>
      <c r="J452" s="133">
        <v>259.33999999999997</v>
      </c>
      <c r="K452" s="133">
        <v>784.98</v>
      </c>
      <c r="L452" s="133">
        <v>799.24</v>
      </c>
      <c r="M452" s="133">
        <v>455.05000000000007</v>
      </c>
      <c r="N452" s="133">
        <v>1437.5</v>
      </c>
      <c r="O452" s="133">
        <v>0</v>
      </c>
      <c r="P452" s="133">
        <v>26.57</v>
      </c>
      <c r="Q452" s="133">
        <v>0</v>
      </c>
      <c r="R452" s="133">
        <v>0</v>
      </c>
    </row>
    <row r="453" spans="1:18" s="73" customFormat="1" ht="24">
      <c r="A453" s="140" t="s">
        <v>2186</v>
      </c>
      <c r="B453" s="141" t="s">
        <v>2642</v>
      </c>
      <c r="C453" s="142">
        <v>620</v>
      </c>
      <c r="D453" s="184">
        <v>620</v>
      </c>
      <c r="E453" s="142"/>
      <c r="F453" s="133">
        <v>620</v>
      </c>
      <c r="G453" s="143"/>
      <c r="H453" s="142">
        <v>44.6</v>
      </c>
      <c r="I453" s="142"/>
      <c r="J453" s="142"/>
      <c r="K453" s="142"/>
      <c r="L453" s="142">
        <v>312.2</v>
      </c>
      <c r="M453" s="142">
        <v>40.200000000000003</v>
      </c>
      <c r="N453" s="142">
        <v>223</v>
      </c>
      <c r="O453" s="142"/>
      <c r="P453" s="142"/>
      <c r="Q453" s="142"/>
      <c r="R453" s="142"/>
    </row>
    <row r="454" spans="1:18" s="73" customFormat="1" ht="24">
      <c r="A454" s="140" t="s">
        <v>1424</v>
      </c>
      <c r="B454" s="136" t="s">
        <v>2643</v>
      </c>
      <c r="C454" s="142">
        <v>248.9</v>
      </c>
      <c r="D454" s="184">
        <v>248.89999999999998</v>
      </c>
      <c r="E454" s="142"/>
      <c r="F454" s="133">
        <v>248.89999999999998</v>
      </c>
      <c r="G454" s="143"/>
      <c r="H454" s="142">
        <v>17.899999999999999</v>
      </c>
      <c r="I454" s="142"/>
      <c r="J454" s="142"/>
      <c r="K454" s="142"/>
      <c r="L454" s="142">
        <v>125.3</v>
      </c>
      <c r="M454" s="142">
        <v>16.2</v>
      </c>
      <c r="N454" s="142">
        <v>89.5</v>
      </c>
      <c r="O454" s="142"/>
      <c r="P454" s="142"/>
      <c r="Q454" s="142"/>
      <c r="R454" s="142"/>
    </row>
    <row r="455" spans="1:18" s="73" customFormat="1" ht="24">
      <c r="A455" s="140" t="s">
        <v>1425</v>
      </c>
      <c r="B455" s="141" t="s">
        <v>2644</v>
      </c>
      <c r="C455" s="142">
        <v>1125.0999999999999</v>
      </c>
      <c r="D455" s="184">
        <v>1125.0999999999999</v>
      </c>
      <c r="E455" s="142"/>
      <c r="F455" s="133">
        <v>1125.0999999999999</v>
      </c>
      <c r="G455" s="142">
        <v>267.7</v>
      </c>
      <c r="H455" s="142">
        <v>114</v>
      </c>
      <c r="I455" s="142">
        <v>109.1</v>
      </c>
      <c r="J455" s="142">
        <v>99.6</v>
      </c>
      <c r="K455" s="142">
        <v>37.5</v>
      </c>
      <c r="L455" s="142">
        <v>62</v>
      </c>
      <c r="M455" s="142">
        <v>145.19999999999999</v>
      </c>
      <c r="N455" s="142">
        <v>273.39999999999998</v>
      </c>
      <c r="O455" s="142"/>
      <c r="P455" s="142">
        <v>16.600000000000001</v>
      </c>
      <c r="Q455" s="142"/>
      <c r="R455" s="142"/>
    </row>
    <row r="456" spans="1:18" s="73" customFormat="1" ht="36">
      <c r="A456" s="140" t="s">
        <v>1426</v>
      </c>
      <c r="B456" s="141" t="s">
        <v>1960</v>
      </c>
      <c r="C456" s="142"/>
      <c r="D456" s="184">
        <v>0</v>
      </c>
      <c r="E456" s="142"/>
      <c r="F456" s="133">
        <v>0</v>
      </c>
      <c r="G456" s="142"/>
      <c r="H456" s="142"/>
      <c r="I456" s="142"/>
      <c r="J456" s="142"/>
      <c r="K456" s="142"/>
      <c r="L456" s="142"/>
      <c r="M456" s="142"/>
      <c r="N456" s="142"/>
      <c r="O456" s="142"/>
      <c r="P456" s="142"/>
      <c r="Q456" s="142"/>
      <c r="R456" s="142"/>
    </row>
    <row r="457" spans="1:18" s="73" customFormat="1" ht="24">
      <c r="A457" s="140" t="s">
        <v>1427</v>
      </c>
      <c r="B457" s="141" t="s">
        <v>2645</v>
      </c>
      <c r="C457" s="142">
        <v>2607</v>
      </c>
      <c r="D457" s="184">
        <v>2607</v>
      </c>
      <c r="E457" s="142"/>
      <c r="F457" s="133">
        <v>2607</v>
      </c>
      <c r="G457" s="142">
        <v>480.4</v>
      </c>
      <c r="H457" s="142">
        <v>1269.0999999999999</v>
      </c>
      <c r="I457" s="142"/>
      <c r="J457" s="142"/>
      <c r="K457" s="142">
        <v>725</v>
      </c>
      <c r="L457" s="142"/>
      <c r="M457" s="142">
        <v>132.5</v>
      </c>
      <c r="N457" s="142"/>
      <c r="O457" s="142"/>
      <c r="P457" s="142"/>
      <c r="Q457" s="142"/>
      <c r="R457" s="142"/>
    </row>
    <row r="458" spans="1:18" s="73" customFormat="1" ht="24">
      <c r="A458" s="140" t="s">
        <v>1428</v>
      </c>
      <c r="B458" s="141" t="s">
        <v>2646</v>
      </c>
      <c r="C458" s="142">
        <v>686</v>
      </c>
      <c r="D458" s="184">
        <v>686</v>
      </c>
      <c r="E458" s="142"/>
      <c r="F458" s="133">
        <v>686</v>
      </c>
      <c r="G458" s="143"/>
      <c r="H458" s="142"/>
      <c r="I458" s="142">
        <v>86</v>
      </c>
      <c r="J458" s="142">
        <v>100</v>
      </c>
      <c r="K458" s="142"/>
      <c r="L458" s="142"/>
      <c r="M458" s="142"/>
      <c r="N458" s="142">
        <v>500</v>
      </c>
      <c r="O458" s="142"/>
      <c r="P458" s="142"/>
      <c r="Q458" s="142"/>
      <c r="R458" s="142"/>
    </row>
    <row r="459" spans="1:18" s="73" customFormat="1" ht="24">
      <c r="A459" s="140" t="s">
        <v>1429</v>
      </c>
      <c r="B459" s="141" t="s">
        <v>2647</v>
      </c>
      <c r="C459" s="142"/>
      <c r="D459" s="184">
        <v>0</v>
      </c>
      <c r="E459" s="142">
        <v>-521.34</v>
      </c>
      <c r="F459" s="133">
        <v>521.34</v>
      </c>
      <c r="G459" s="143"/>
      <c r="H459" s="142">
        <v>37.5</v>
      </c>
      <c r="I459" s="142"/>
      <c r="J459" s="142"/>
      <c r="K459" s="142"/>
      <c r="L459" s="142">
        <v>262.5</v>
      </c>
      <c r="M459" s="142">
        <v>33.840000000000003</v>
      </c>
      <c r="N459" s="142">
        <v>187.5</v>
      </c>
      <c r="O459" s="142"/>
      <c r="P459" s="142"/>
      <c r="Q459" s="142"/>
      <c r="R459" s="142"/>
    </row>
    <row r="460" spans="1:18" s="73" customFormat="1" ht="24">
      <c r="A460" s="140" t="s">
        <v>1430</v>
      </c>
      <c r="B460" s="141" t="s">
        <v>1954</v>
      </c>
      <c r="C460" s="142"/>
      <c r="D460" s="184">
        <v>0</v>
      </c>
      <c r="E460" s="142">
        <v>-675.19</v>
      </c>
      <c r="F460" s="133">
        <v>675.19</v>
      </c>
      <c r="G460" s="143">
        <v>160.66</v>
      </c>
      <c r="H460" s="142">
        <v>68.430000000000007</v>
      </c>
      <c r="I460" s="142">
        <v>65.459999999999994</v>
      </c>
      <c r="J460" s="142">
        <v>59.74</v>
      </c>
      <c r="K460" s="142">
        <v>22.48</v>
      </c>
      <c r="L460" s="142">
        <v>37.24</v>
      </c>
      <c r="M460" s="142">
        <v>87.11</v>
      </c>
      <c r="N460" s="142">
        <v>164.1</v>
      </c>
      <c r="O460" s="142"/>
      <c r="P460" s="142">
        <v>9.9700000000000006</v>
      </c>
      <c r="Q460" s="142"/>
      <c r="R460" s="142"/>
    </row>
    <row r="461" spans="1:18" s="42" customFormat="1" ht="24">
      <c r="A461" s="157" t="s">
        <v>2648</v>
      </c>
      <c r="B461" s="128" t="s">
        <v>2649</v>
      </c>
      <c r="C461" s="184">
        <v>7424</v>
      </c>
      <c r="D461" s="184">
        <v>7424.0000000000009</v>
      </c>
      <c r="E461" s="133">
        <v>-1571.04</v>
      </c>
      <c r="F461" s="133">
        <v>8995.0400000000009</v>
      </c>
      <c r="G461" s="133">
        <v>88.47</v>
      </c>
      <c r="H461" s="133">
        <v>0</v>
      </c>
      <c r="I461" s="133">
        <v>3.44</v>
      </c>
      <c r="J461" s="133">
        <v>25.880000000000003</v>
      </c>
      <c r="K461" s="133">
        <v>7138.05</v>
      </c>
      <c r="L461" s="133">
        <v>401.32000000000005</v>
      </c>
      <c r="M461" s="133">
        <v>1.67</v>
      </c>
      <c r="N461" s="133">
        <v>41.760000000000005</v>
      </c>
      <c r="O461" s="133">
        <v>0</v>
      </c>
      <c r="P461" s="133">
        <v>20.310000000000002</v>
      </c>
      <c r="Q461" s="133">
        <v>2.14</v>
      </c>
      <c r="R461" s="133">
        <v>1272</v>
      </c>
    </row>
    <row r="462" spans="1:18" s="42" customFormat="1" ht="24">
      <c r="A462" s="140" t="s">
        <v>2186</v>
      </c>
      <c r="B462" s="141" t="s">
        <v>2650</v>
      </c>
      <c r="C462" s="142"/>
      <c r="D462" s="184">
        <v>0</v>
      </c>
      <c r="E462" s="142"/>
      <c r="F462" s="133">
        <v>0</v>
      </c>
      <c r="G462" s="143"/>
      <c r="H462" s="142"/>
      <c r="I462" s="142"/>
      <c r="J462" s="142"/>
      <c r="K462" s="142"/>
      <c r="L462" s="142"/>
      <c r="M462" s="142"/>
      <c r="N462" s="142"/>
      <c r="O462" s="142"/>
      <c r="P462" s="142"/>
      <c r="Q462" s="142"/>
      <c r="R462" s="142"/>
    </row>
    <row r="463" spans="1:18" s="73" customFormat="1" ht="24">
      <c r="A463" s="140" t="s">
        <v>2210</v>
      </c>
      <c r="B463" s="141" t="s">
        <v>2651</v>
      </c>
      <c r="C463" s="142">
        <v>1272</v>
      </c>
      <c r="D463" s="184">
        <v>1272</v>
      </c>
      <c r="E463" s="142"/>
      <c r="F463" s="133">
        <v>1272</v>
      </c>
      <c r="G463" s="143"/>
      <c r="H463" s="142"/>
      <c r="I463" s="142"/>
      <c r="J463" s="142"/>
      <c r="K463" s="142"/>
      <c r="L463" s="142"/>
      <c r="M463" s="142"/>
      <c r="N463" s="142"/>
      <c r="O463" s="142"/>
      <c r="P463" s="142"/>
      <c r="Q463" s="142"/>
      <c r="R463" s="142">
        <v>1272</v>
      </c>
    </row>
    <row r="464" spans="1:18" s="73" customFormat="1" ht="24">
      <c r="A464" s="140" t="s">
        <v>1425</v>
      </c>
      <c r="B464" s="141" t="s">
        <v>2652</v>
      </c>
      <c r="C464" s="142">
        <v>1454</v>
      </c>
      <c r="D464" s="184">
        <v>1454</v>
      </c>
      <c r="E464" s="142"/>
      <c r="F464" s="133">
        <v>1454</v>
      </c>
      <c r="G464" s="143"/>
      <c r="H464" s="142"/>
      <c r="I464" s="142"/>
      <c r="J464" s="142"/>
      <c r="K464" s="142">
        <v>1454</v>
      </c>
      <c r="L464" s="142"/>
      <c r="M464" s="142"/>
      <c r="N464" s="142"/>
      <c r="O464" s="142"/>
      <c r="P464" s="142"/>
      <c r="Q464" s="142"/>
      <c r="R464" s="142"/>
    </row>
    <row r="465" spans="1:18" s="73" customFormat="1" ht="24">
      <c r="A465" s="140" t="s">
        <v>1426</v>
      </c>
      <c r="B465" s="141" t="s">
        <v>2653</v>
      </c>
      <c r="C465" s="142"/>
      <c r="D465" s="184">
        <v>0</v>
      </c>
      <c r="E465" s="142">
        <v>-85.99</v>
      </c>
      <c r="F465" s="133">
        <v>85.99</v>
      </c>
      <c r="G465" s="143">
        <v>0.32</v>
      </c>
      <c r="H465" s="142"/>
      <c r="I465" s="142">
        <v>0.54</v>
      </c>
      <c r="J465" s="142">
        <v>4.08</v>
      </c>
      <c r="K465" s="142">
        <v>72.45</v>
      </c>
      <c r="L465" s="142">
        <v>0.22</v>
      </c>
      <c r="M465" s="142">
        <v>0.27</v>
      </c>
      <c r="N465" s="142">
        <v>4.5599999999999996</v>
      </c>
      <c r="O465" s="142"/>
      <c r="P465" s="142">
        <v>3.21</v>
      </c>
      <c r="Q465" s="142">
        <v>0.34</v>
      </c>
      <c r="R465" s="142"/>
    </row>
    <row r="466" spans="1:18" s="73" customFormat="1" ht="24">
      <c r="A466" s="140" t="s">
        <v>1427</v>
      </c>
      <c r="B466" s="141" t="s">
        <v>2654</v>
      </c>
      <c r="C466" s="142">
        <v>400</v>
      </c>
      <c r="D466" s="184">
        <v>400</v>
      </c>
      <c r="E466" s="142"/>
      <c r="F466" s="133">
        <v>400</v>
      </c>
      <c r="G466" s="143"/>
      <c r="H466" s="142"/>
      <c r="I466" s="142"/>
      <c r="J466" s="142"/>
      <c r="K466" s="142"/>
      <c r="L466" s="142">
        <v>400</v>
      </c>
      <c r="M466" s="142"/>
      <c r="N466" s="142"/>
      <c r="O466" s="142"/>
      <c r="P466" s="142"/>
      <c r="Q466" s="142"/>
      <c r="R466" s="142"/>
    </row>
    <row r="467" spans="1:18" s="73" customFormat="1" ht="24">
      <c r="A467" s="140" t="s">
        <v>1428</v>
      </c>
      <c r="B467" s="141" t="s">
        <v>2655</v>
      </c>
      <c r="C467" s="142">
        <v>100</v>
      </c>
      <c r="D467" s="184">
        <v>100.00000000000001</v>
      </c>
      <c r="E467" s="142"/>
      <c r="F467" s="133">
        <v>100.00000000000001</v>
      </c>
      <c r="G467" s="143">
        <v>86.45</v>
      </c>
      <c r="H467" s="142"/>
      <c r="I467" s="142"/>
      <c r="J467" s="142"/>
      <c r="K467" s="142">
        <v>0.65</v>
      </c>
      <c r="L467" s="142"/>
      <c r="M467" s="142"/>
      <c r="N467" s="142">
        <v>12.9</v>
      </c>
      <c r="O467" s="142"/>
      <c r="P467" s="142"/>
      <c r="Q467" s="142"/>
      <c r="R467" s="142"/>
    </row>
    <row r="468" spans="1:18" s="73" customFormat="1" ht="24">
      <c r="A468" s="140" t="s">
        <v>1429</v>
      </c>
      <c r="B468" s="141" t="s">
        <v>2656</v>
      </c>
      <c r="C468" s="142">
        <v>3448</v>
      </c>
      <c r="D468" s="184">
        <v>3448</v>
      </c>
      <c r="E468" s="142"/>
      <c r="F468" s="133">
        <v>3448</v>
      </c>
      <c r="G468" s="143"/>
      <c r="H468" s="142"/>
      <c r="I468" s="142"/>
      <c r="J468" s="142"/>
      <c r="K468" s="142">
        <v>3448</v>
      </c>
      <c r="L468" s="142"/>
      <c r="M468" s="142"/>
      <c r="N468" s="142"/>
      <c r="O468" s="142"/>
      <c r="P468" s="142"/>
      <c r="Q468" s="142"/>
      <c r="R468" s="142"/>
    </row>
    <row r="469" spans="1:18" s="73" customFormat="1" ht="24">
      <c r="A469" s="140" t="s">
        <v>1430</v>
      </c>
      <c r="B469" s="141" t="s">
        <v>2657</v>
      </c>
      <c r="C469" s="142">
        <v>291</v>
      </c>
      <c r="D469" s="184">
        <v>291</v>
      </c>
      <c r="E469" s="142">
        <v>291</v>
      </c>
      <c r="F469" s="133">
        <v>0</v>
      </c>
      <c r="G469" s="143"/>
      <c r="H469" s="142"/>
      <c r="I469" s="142"/>
      <c r="J469" s="142"/>
      <c r="K469" s="142"/>
      <c r="L469" s="142"/>
      <c r="M469" s="142"/>
      <c r="N469" s="142"/>
      <c r="O469" s="142"/>
      <c r="P469" s="142"/>
      <c r="Q469" s="142"/>
      <c r="R469" s="142"/>
    </row>
    <row r="470" spans="1:18" s="73" customFormat="1" ht="24">
      <c r="A470" s="140" t="s">
        <v>1431</v>
      </c>
      <c r="B470" s="141" t="s">
        <v>2658</v>
      </c>
      <c r="C470" s="142"/>
      <c r="D470" s="184">
        <v>0</v>
      </c>
      <c r="E470" s="133">
        <v>-1776.05</v>
      </c>
      <c r="F470" s="133">
        <v>1776.05</v>
      </c>
      <c r="G470" s="184"/>
      <c r="H470" s="133"/>
      <c r="I470" s="133"/>
      <c r="J470" s="133"/>
      <c r="K470" s="133">
        <v>1776.05</v>
      </c>
      <c r="L470" s="133"/>
      <c r="M470" s="133"/>
      <c r="N470" s="133"/>
      <c r="O470" s="133"/>
      <c r="P470" s="133"/>
      <c r="Q470" s="133"/>
      <c r="R470" s="133"/>
    </row>
    <row r="471" spans="1:18" s="73" customFormat="1" ht="24">
      <c r="A471" s="140" t="s">
        <v>1432</v>
      </c>
      <c r="B471" s="141" t="s">
        <v>2659</v>
      </c>
      <c r="C471" s="142">
        <v>459</v>
      </c>
      <c r="D471" s="184">
        <v>459</v>
      </c>
      <c r="E471" s="142"/>
      <c r="F471" s="133">
        <v>459</v>
      </c>
      <c r="G471" s="143">
        <v>1.7</v>
      </c>
      <c r="H471" s="143"/>
      <c r="I471" s="143">
        <v>2.9</v>
      </c>
      <c r="J471" s="143">
        <v>21.8</v>
      </c>
      <c r="K471" s="143">
        <v>386.9</v>
      </c>
      <c r="L471" s="143">
        <v>1.1000000000000001</v>
      </c>
      <c r="M471" s="143">
        <v>1.4</v>
      </c>
      <c r="N471" s="143">
        <v>24.3</v>
      </c>
      <c r="O471" s="143"/>
      <c r="P471" s="143">
        <v>17.100000000000001</v>
      </c>
      <c r="Q471" s="143">
        <v>1.8</v>
      </c>
      <c r="R471" s="143"/>
    </row>
    <row r="472" spans="1:18" s="42" customFormat="1" ht="24">
      <c r="A472" s="157" t="s">
        <v>2660</v>
      </c>
      <c r="B472" s="128" t="s">
        <v>2661</v>
      </c>
      <c r="C472" s="184">
        <v>2789</v>
      </c>
      <c r="D472" s="184">
        <v>2789</v>
      </c>
      <c r="E472" s="133">
        <v>2789</v>
      </c>
      <c r="F472" s="133">
        <v>0</v>
      </c>
      <c r="G472" s="133">
        <v>0</v>
      </c>
      <c r="H472" s="133">
        <v>0</v>
      </c>
      <c r="I472" s="133">
        <v>0</v>
      </c>
      <c r="J472" s="133">
        <v>0</v>
      </c>
      <c r="K472" s="133">
        <v>0</v>
      </c>
      <c r="L472" s="133">
        <v>0</v>
      </c>
      <c r="M472" s="133">
        <v>0</v>
      </c>
      <c r="N472" s="133">
        <v>0</v>
      </c>
      <c r="O472" s="133">
        <v>0</v>
      </c>
      <c r="P472" s="133">
        <v>0</v>
      </c>
      <c r="Q472" s="133">
        <v>0</v>
      </c>
      <c r="R472" s="133">
        <v>0</v>
      </c>
    </row>
    <row r="473" spans="1:18" s="73" customFormat="1" ht="24">
      <c r="A473" s="140" t="s">
        <v>2186</v>
      </c>
      <c r="B473" s="141" t="s">
        <v>2662</v>
      </c>
      <c r="C473" s="142">
        <v>156</v>
      </c>
      <c r="D473" s="133">
        <v>156</v>
      </c>
      <c r="E473" s="142">
        <v>156</v>
      </c>
      <c r="F473" s="133">
        <v>0</v>
      </c>
      <c r="G473" s="143"/>
      <c r="H473" s="142"/>
      <c r="I473" s="142"/>
      <c r="J473" s="142"/>
      <c r="K473" s="142"/>
      <c r="L473" s="142"/>
      <c r="M473" s="142"/>
      <c r="N473" s="142"/>
      <c r="O473" s="142"/>
      <c r="P473" s="142"/>
      <c r="Q473" s="142"/>
      <c r="R473" s="142"/>
    </row>
    <row r="474" spans="1:18" s="73" customFormat="1" ht="24">
      <c r="A474" s="140" t="s">
        <v>1424</v>
      </c>
      <c r="B474" s="141" t="s">
        <v>2663</v>
      </c>
      <c r="C474" s="142">
        <v>317</v>
      </c>
      <c r="D474" s="133">
        <v>317</v>
      </c>
      <c r="E474" s="142">
        <v>317</v>
      </c>
      <c r="F474" s="133">
        <v>0</v>
      </c>
      <c r="G474" s="143"/>
      <c r="H474" s="142"/>
      <c r="I474" s="142"/>
      <c r="J474" s="142"/>
      <c r="K474" s="142"/>
      <c r="L474" s="142"/>
      <c r="M474" s="142"/>
      <c r="N474" s="142"/>
      <c r="O474" s="142"/>
      <c r="P474" s="142"/>
      <c r="Q474" s="142"/>
      <c r="R474" s="142"/>
    </row>
    <row r="475" spans="1:18" s="73" customFormat="1" ht="24">
      <c r="A475" s="140" t="s">
        <v>1425</v>
      </c>
      <c r="B475" s="141" t="s">
        <v>1528</v>
      </c>
      <c r="C475" s="142">
        <v>2316</v>
      </c>
      <c r="D475" s="133">
        <v>2316</v>
      </c>
      <c r="E475" s="142">
        <v>2316</v>
      </c>
      <c r="F475" s="133">
        <v>0</v>
      </c>
      <c r="G475" s="143"/>
      <c r="H475" s="142"/>
      <c r="I475" s="142"/>
      <c r="J475" s="142"/>
      <c r="K475" s="142"/>
      <c r="L475" s="142"/>
      <c r="M475" s="142"/>
      <c r="N475" s="142"/>
      <c r="O475" s="142"/>
      <c r="P475" s="142"/>
      <c r="Q475" s="142"/>
      <c r="R475" s="142"/>
    </row>
    <row r="476" spans="1:18" s="73" customFormat="1" ht="24">
      <c r="A476" s="140" t="s">
        <v>1426</v>
      </c>
      <c r="B476" s="141" t="s">
        <v>1529</v>
      </c>
      <c r="C476" s="142"/>
      <c r="D476" s="133">
        <v>0</v>
      </c>
      <c r="E476" s="158"/>
      <c r="F476" s="133">
        <v>0</v>
      </c>
      <c r="G476" s="142"/>
      <c r="H476" s="142"/>
      <c r="I476" s="142"/>
      <c r="J476" s="142"/>
      <c r="K476" s="142"/>
      <c r="L476" s="142"/>
      <c r="M476" s="142"/>
      <c r="N476" s="142"/>
      <c r="O476" s="142"/>
      <c r="P476" s="142"/>
      <c r="Q476" s="142"/>
      <c r="R476" s="142"/>
    </row>
    <row r="477" spans="1:18" s="42" customFormat="1">
      <c r="A477" s="299" t="s">
        <v>2664</v>
      </c>
      <c r="B477" s="128" t="s">
        <v>2665</v>
      </c>
      <c r="C477" s="184">
        <v>0</v>
      </c>
      <c r="D477" s="184">
        <v>0</v>
      </c>
      <c r="E477" s="133">
        <v>0</v>
      </c>
      <c r="F477" s="133">
        <v>0</v>
      </c>
      <c r="G477" s="133">
        <v>0</v>
      </c>
      <c r="H477" s="133">
        <v>0</v>
      </c>
      <c r="I477" s="133">
        <v>0</v>
      </c>
      <c r="J477" s="133">
        <v>0</v>
      </c>
      <c r="K477" s="133">
        <v>0</v>
      </c>
      <c r="L477" s="133">
        <v>0</v>
      </c>
      <c r="M477" s="133">
        <v>0</v>
      </c>
      <c r="N477" s="133">
        <v>0</v>
      </c>
      <c r="O477" s="133">
        <v>0</v>
      </c>
      <c r="P477" s="133">
        <v>0</v>
      </c>
      <c r="Q477" s="133">
        <v>0</v>
      </c>
      <c r="R477" s="133">
        <v>0</v>
      </c>
    </row>
    <row r="478" spans="1:18" s="73" customFormat="1" ht="24">
      <c r="A478" s="140" t="s">
        <v>2666</v>
      </c>
      <c r="B478" s="141" t="s">
        <v>2667</v>
      </c>
      <c r="C478" s="137">
        <v>0</v>
      </c>
      <c r="D478" s="133">
        <v>0</v>
      </c>
      <c r="E478" s="142">
        <v>0</v>
      </c>
      <c r="F478" s="133">
        <v>0</v>
      </c>
      <c r="G478" s="143"/>
      <c r="H478" s="142"/>
      <c r="I478" s="142"/>
      <c r="J478" s="142"/>
      <c r="K478" s="142"/>
      <c r="L478" s="142"/>
      <c r="M478" s="142"/>
      <c r="N478" s="142"/>
      <c r="O478" s="142"/>
      <c r="P478" s="142"/>
      <c r="Q478" s="142"/>
      <c r="R478" s="142"/>
    </row>
    <row r="479" spans="1:18" s="42" customFormat="1" ht="24">
      <c r="A479" s="299" t="s">
        <v>2668</v>
      </c>
      <c r="B479" s="128" t="s">
        <v>1955</v>
      </c>
      <c r="C479" s="184">
        <v>0</v>
      </c>
      <c r="D479" s="184">
        <v>0</v>
      </c>
      <c r="E479" s="133">
        <v>0</v>
      </c>
      <c r="F479" s="133">
        <v>0</v>
      </c>
      <c r="G479" s="133">
        <v>0</v>
      </c>
      <c r="H479" s="133">
        <v>0</v>
      </c>
      <c r="I479" s="133">
        <v>0</v>
      </c>
      <c r="J479" s="133">
        <v>0</v>
      </c>
      <c r="K479" s="133">
        <v>0</v>
      </c>
      <c r="L479" s="133">
        <v>0</v>
      </c>
      <c r="M479" s="133">
        <v>0</v>
      </c>
      <c r="N479" s="133">
        <v>0</v>
      </c>
      <c r="O479" s="133">
        <v>0</v>
      </c>
      <c r="P479" s="133">
        <v>0</v>
      </c>
      <c r="Q479" s="133">
        <v>0</v>
      </c>
      <c r="R479" s="133">
        <v>0</v>
      </c>
    </row>
    <row r="480" spans="1:18" s="73" customFormat="1" ht="24">
      <c r="A480" s="140" t="s">
        <v>2666</v>
      </c>
      <c r="B480" s="141" t="s">
        <v>2669</v>
      </c>
      <c r="C480" s="142">
        <v>0</v>
      </c>
      <c r="D480" s="133">
        <v>0</v>
      </c>
      <c r="E480" s="142">
        <v>0</v>
      </c>
      <c r="F480" s="133">
        <v>0</v>
      </c>
      <c r="G480" s="143"/>
      <c r="H480" s="142"/>
      <c r="I480" s="142"/>
      <c r="J480" s="142"/>
      <c r="K480" s="142"/>
      <c r="L480" s="142"/>
      <c r="M480" s="142"/>
      <c r="N480" s="142"/>
      <c r="O480" s="142"/>
      <c r="P480" s="142"/>
      <c r="Q480" s="142"/>
      <c r="R480" s="142"/>
    </row>
    <row r="481" spans="1:18" s="42" customFormat="1">
      <c r="A481" s="157" t="s">
        <v>2670</v>
      </c>
      <c r="B481" s="128" t="s">
        <v>2671</v>
      </c>
      <c r="C481" s="184">
        <v>17406</v>
      </c>
      <c r="D481" s="184">
        <v>17406</v>
      </c>
      <c r="E481" s="133">
        <v>1074.6600000000003</v>
      </c>
      <c r="F481" s="133">
        <v>16331.34</v>
      </c>
      <c r="G481" s="133">
        <v>1802.7</v>
      </c>
      <c r="H481" s="133">
        <v>1360.48</v>
      </c>
      <c r="I481" s="133">
        <v>1055.8499999999999</v>
      </c>
      <c r="J481" s="133">
        <v>1529.81</v>
      </c>
      <c r="K481" s="133">
        <v>5437.35</v>
      </c>
      <c r="L481" s="133">
        <v>1116.0999999999999</v>
      </c>
      <c r="M481" s="133">
        <v>1674.24</v>
      </c>
      <c r="N481" s="133">
        <v>1992.8999999999999</v>
      </c>
      <c r="O481" s="133">
        <v>63.5</v>
      </c>
      <c r="P481" s="133">
        <v>289.56</v>
      </c>
      <c r="Q481" s="133">
        <v>8.85</v>
      </c>
      <c r="R481" s="133">
        <v>0</v>
      </c>
    </row>
    <row r="482" spans="1:18" s="43" customFormat="1" ht="24">
      <c r="A482" s="134" t="s">
        <v>2186</v>
      </c>
      <c r="B482" s="136" t="s">
        <v>2672</v>
      </c>
      <c r="C482" s="137">
        <v>3863</v>
      </c>
      <c r="D482" s="133">
        <v>3863</v>
      </c>
      <c r="E482" s="137">
        <v>1921.3700000000001</v>
      </c>
      <c r="F482" s="133">
        <v>1941.63</v>
      </c>
      <c r="G482" s="137">
        <v>285.77000000000004</v>
      </c>
      <c r="H482" s="137">
        <v>180.96999999999997</v>
      </c>
      <c r="I482" s="137">
        <v>183.88</v>
      </c>
      <c r="J482" s="137">
        <v>226.45999999999998</v>
      </c>
      <c r="K482" s="137">
        <v>314.46000000000004</v>
      </c>
      <c r="L482" s="137">
        <v>175.76000000000002</v>
      </c>
      <c r="M482" s="137">
        <v>210.95</v>
      </c>
      <c r="N482" s="137">
        <v>334.73</v>
      </c>
      <c r="O482" s="137">
        <v>7.78</v>
      </c>
      <c r="P482" s="137">
        <v>20.16</v>
      </c>
      <c r="Q482" s="137">
        <v>0.71</v>
      </c>
      <c r="R482" s="137">
        <v>0</v>
      </c>
    </row>
    <row r="483" spans="1:18" s="73" customFormat="1" ht="24">
      <c r="A483" s="140" t="s">
        <v>2392</v>
      </c>
      <c r="B483" s="141" t="s">
        <v>2673</v>
      </c>
      <c r="C483" s="142">
        <v>723.71</v>
      </c>
      <c r="D483" s="133">
        <v>723.71</v>
      </c>
      <c r="E483" s="142">
        <v>360.41</v>
      </c>
      <c r="F483" s="133">
        <v>363.3</v>
      </c>
      <c r="G483" s="143">
        <v>51</v>
      </c>
      <c r="H483" s="142">
        <v>32.5</v>
      </c>
      <c r="I483" s="142">
        <v>38</v>
      </c>
      <c r="J483" s="142">
        <v>37.44</v>
      </c>
      <c r="K483" s="142">
        <v>52.3</v>
      </c>
      <c r="L483" s="142">
        <v>34.299999999999997</v>
      </c>
      <c r="M483" s="142">
        <v>37.4</v>
      </c>
      <c r="N483" s="142">
        <v>72.7</v>
      </c>
      <c r="O483" s="142"/>
      <c r="P483" s="142">
        <v>7.66</v>
      </c>
      <c r="Q483" s="142"/>
      <c r="R483" s="142"/>
    </row>
    <row r="484" spans="1:18" s="73" customFormat="1" ht="24">
      <c r="A484" s="140" t="s">
        <v>2400</v>
      </c>
      <c r="B484" s="141" t="s">
        <v>2674</v>
      </c>
      <c r="C484" s="142">
        <v>82.4</v>
      </c>
      <c r="D484" s="133">
        <v>82.4</v>
      </c>
      <c r="E484" s="142">
        <v>38.200000000000003</v>
      </c>
      <c r="F484" s="133">
        <v>44.2</v>
      </c>
      <c r="G484" s="143">
        <v>6.7</v>
      </c>
      <c r="H484" s="142">
        <v>3.8</v>
      </c>
      <c r="I484" s="142">
        <v>4.5</v>
      </c>
      <c r="J484" s="142">
        <v>5.7</v>
      </c>
      <c r="K484" s="142">
        <v>6.9</v>
      </c>
      <c r="L484" s="142">
        <v>4.3</v>
      </c>
      <c r="M484" s="142">
        <v>4.8</v>
      </c>
      <c r="N484" s="142">
        <v>7.2</v>
      </c>
      <c r="O484" s="142">
        <v>0.3</v>
      </c>
      <c r="P484" s="142"/>
      <c r="Q484" s="142"/>
      <c r="R484" s="142"/>
    </row>
    <row r="485" spans="1:18" s="73" customFormat="1" ht="24">
      <c r="A485" s="140" t="s">
        <v>2409</v>
      </c>
      <c r="B485" s="141" t="s">
        <v>2674</v>
      </c>
      <c r="C485" s="142">
        <v>175.9</v>
      </c>
      <c r="D485" s="133">
        <v>175.89999999999998</v>
      </c>
      <c r="E485" s="142">
        <v>86.6</v>
      </c>
      <c r="F485" s="133">
        <v>89.3</v>
      </c>
      <c r="G485" s="143">
        <v>15</v>
      </c>
      <c r="H485" s="142">
        <v>7.9</v>
      </c>
      <c r="I485" s="142">
        <v>8.9</v>
      </c>
      <c r="J485" s="142">
        <v>12.7</v>
      </c>
      <c r="K485" s="142">
        <v>13.9</v>
      </c>
      <c r="L485" s="142">
        <v>9.9</v>
      </c>
      <c r="M485" s="142">
        <v>9.4</v>
      </c>
      <c r="N485" s="142">
        <v>11.6</v>
      </c>
      <c r="O485" s="142"/>
      <c r="P485" s="142"/>
      <c r="Q485" s="142"/>
      <c r="R485" s="142"/>
    </row>
    <row r="486" spans="1:18" s="73" customFormat="1" ht="24">
      <c r="A486" s="140" t="s">
        <v>2411</v>
      </c>
      <c r="B486" s="141" t="s">
        <v>2674</v>
      </c>
      <c r="C486" s="142">
        <v>484.5</v>
      </c>
      <c r="D486" s="133">
        <v>484.5</v>
      </c>
      <c r="E486" s="142">
        <v>239.1</v>
      </c>
      <c r="F486" s="133">
        <v>245.4</v>
      </c>
      <c r="G486" s="143">
        <v>30</v>
      </c>
      <c r="H486" s="142">
        <v>23</v>
      </c>
      <c r="I486" s="142">
        <v>21</v>
      </c>
      <c r="J486" s="142">
        <v>33</v>
      </c>
      <c r="K486" s="142">
        <v>37</v>
      </c>
      <c r="L486" s="142">
        <v>22</v>
      </c>
      <c r="M486" s="142">
        <v>26</v>
      </c>
      <c r="N486" s="142">
        <v>51</v>
      </c>
      <c r="O486" s="142">
        <v>1.4</v>
      </c>
      <c r="P486" s="142">
        <v>1</v>
      </c>
      <c r="Q486" s="142"/>
      <c r="R486" s="142"/>
    </row>
    <row r="487" spans="1:18" s="73" customFormat="1" ht="24">
      <c r="A487" s="140" t="s">
        <v>2413</v>
      </c>
      <c r="B487" s="141" t="s">
        <v>2675</v>
      </c>
      <c r="C487" s="142">
        <v>421.97</v>
      </c>
      <c r="D487" s="133">
        <v>421.97</v>
      </c>
      <c r="E487" s="142">
        <v>195.14</v>
      </c>
      <c r="F487" s="133">
        <v>226.83</v>
      </c>
      <c r="G487" s="143">
        <v>39.58</v>
      </c>
      <c r="H487" s="142">
        <v>21.1</v>
      </c>
      <c r="I487" s="142">
        <v>22.86</v>
      </c>
      <c r="J487" s="142">
        <v>25.49</v>
      </c>
      <c r="K487" s="142">
        <v>28.46</v>
      </c>
      <c r="L487" s="142">
        <v>19.21</v>
      </c>
      <c r="M487" s="142">
        <v>23.36</v>
      </c>
      <c r="N487" s="142">
        <v>45.15</v>
      </c>
      <c r="O487" s="142">
        <v>0.99</v>
      </c>
      <c r="P487" s="142">
        <v>0.63</v>
      </c>
      <c r="Q487" s="142"/>
      <c r="R487" s="142"/>
    </row>
    <row r="488" spans="1:18" s="73" customFormat="1" ht="24">
      <c r="A488" s="140" t="s">
        <v>2600</v>
      </c>
      <c r="B488" s="141" t="s">
        <v>2676</v>
      </c>
      <c r="C488" s="142">
        <v>489.88</v>
      </c>
      <c r="D488" s="133">
        <v>489.88</v>
      </c>
      <c r="E488" s="142">
        <v>207.73</v>
      </c>
      <c r="F488" s="133">
        <v>282.15000000000003</v>
      </c>
      <c r="G488" s="143">
        <v>48.12</v>
      </c>
      <c r="H488" s="142">
        <v>26.27</v>
      </c>
      <c r="I488" s="142">
        <v>25.92</v>
      </c>
      <c r="J488" s="142">
        <v>30.19</v>
      </c>
      <c r="K488" s="142">
        <v>47.61</v>
      </c>
      <c r="L488" s="142">
        <v>25.67</v>
      </c>
      <c r="M488" s="142">
        <v>29.4</v>
      </c>
      <c r="N488" s="142">
        <v>43.34</v>
      </c>
      <c r="O488" s="142">
        <v>1.6</v>
      </c>
      <c r="P488" s="142">
        <v>4.03</v>
      </c>
      <c r="Q488" s="142"/>
      <c r="R488" s="142"/>
    </row>
    <row r="489" spans="1:18" s="73" customFormat="1" ht="24">
      <c r="A489" s="140" t="s">
        <v>2602</v>
      </c>
      <c r="B489" s="141" t="s">
        <v>2677</v>
      </c>
      <c r="C489" s="142">
        <v>168.85</v>
      </c>
      <c r="D489" s="133">
        <v>168.85</v>
      </c>
      <c r="E489" s="142">
        <v>74.22</v>
      </c>
      <c r="F489" s="133">
        <v>94.63</v>
      </c>
      <c r="G489" s="143">
        <v>16.14</v>
      </c>
      <c r="H489" s="142">
        <v>8.2200000000000006</v>
      </c>
      <c r="I489" s="142">
        <v>7.87</v>
      </c>
      <c r="J489" s="142">
        <v>10.039999999999999</v>
      </c>
      <c r="K489" s="142">
        <v>19.34</v>
      </c>
      <c r="L489" s="142">
        <v>7.47</v>
      </c>
      <c r="M489" s="142">
        <v>9.8800000000000008</v>
      </c>
      <c r="N489" s="142">
        <v>13.22</v>
      </c>
      <c r="O489" s="142">
        <v>0.77</v>
      </c>
      <c r="P489" s="142">
        <v>1.68</v>
      </c>
      <c r="Q489" s="142"/>
      <c r="R489" s="142"/>
    </row>
    <row r="490" spans="1:18" s="73" customFormat="1" ht="24">
      <c r="A490" s="140" t="s">
        <v>2604</v>
      </c>
      <c r="B490" s="141" t="s">
        <v>2678</v>
      </c>
      <c r="C490" s="142">
        <v>337.7</v>
      </c>
      <c r="D490" s="133">
        <v>337.70000000000005</v>
      </c>
      <c r="E490" s="142">
        <v>148.47999999999999</v>
      </c>
      <c r="F490" s="133">
        <v>189.22000000000003</v>
      </c>
      <c r="G490" s="143">
        <v>32.270000000000003</v>
      </c>
      <c r="H490" s="142">
        <v>16.43</v>
      </c>
      <c r="I490" s="142">
        <v>15.73</v>
      </c>
      <c r="J490" s="142">
        <v>20.07</v>
      </c>
      <c r="K490" s="142">
        <v>38.68</v>
      </c>
      <c r="L490" s="142">
        <v>14.94</v>
      </c>
      <c r="M490" s="142">
        <v>19.760000000000002</v>
      </c>
      <c r="N490" s="142">
        <v>26.43</v>
      </c>
      <c r="O490" s="142">
        <v>1.55</v>
      </c>
      <c r="P490" s="142">
        <v>3.36</v>
      </c>
      <c r="Q490" s="142"/>
      <c r="R490" s="142"/>
    </row>
    <row r="491" spans="1:18" s="73" customFormat="1" ht="24">
      <c r="A491" s="140" t="s">
        <v>2606</v>
      </c>
      <c r="B491" s="141" t="s">
        <v>2679</v>
      </c>
      <c r="C491" s="142">
        <v>978.09</v>
      </c>
      <c r="D491" s="133">
        <v>978.08999999999992</v>
      </c>
      <c r="E491" s="142">
        <v>571.49</v>
      </c>
      <c r="F491" s="133">
        <v>406.59999999999997</v>
      </c>
      <c r="G491" s="143">
        <v>46.96</v>
      </c>
      <c r="H491" s="142">
        <v>41.75</v>
      </c>
      <c r="I491" s="142">
        <v>39.1</v>
      </c>
      <c r="J491" s="142">
        <v>51.83</v>
      </c>
      <c r="K491" s="142">
        <v>70.27</v>
      </c>
      <c r="L491" s="142">
        <v>37.97</v>
      </c>
      <c r="M491" s="142">
        <v>50.95</v>
      </c>
      <c r="N491" s="142">
        <v>64.09</v>
      </c>
      <c r="O491" s="142">
        <v>1.17</v>
      </c>
      <c r="P491" s="142">
        <v>1.8</v>
      </c>
      <c r="Q491" s="142">
        <v>0.71</v>
      </c>
      <c r="R491" s="142"/>
    </row>
    <row r="492" spans="1:18" s="73" customFormat="1" ht="24">
      <c r="A492" s="140" t="s">
        <v>2210</v>
      </c>
      <c r="B492" s="141" t="s">
        <v>2680</v>
      </c>
      <c r="C492" s="142">
        <v>1302</v>
      </c>
      <c r="D492" s="133">
        <v>1302</v>
      </c>
      <c r="E492" s="142">
        <v>650</v>
      </c>
      <c r="F492" s="133">
        <v>652</v>
      </c>
      <c r="G492" s="143">
        <v>84</v>
      </c>
      <c r="H492" s="142">
        <v>59</v>
      </c>
      <c r="I492" s="142">
        <v>67</v>
      </c>
      <c r="J492" s="142">
        <v>86.13</v>
      </c>
      <c r="K492" s="142">
        <v>114</v>
      </c>
      <c r="L492" s="142">
        <v>71</v>
      </c>
      <c r="M492" s="142">
        <v>77</v>
      </c>
      <c r="N492" s="142">
        <v>83</v>
      </c>
      <c r="O492" s="142"/>
      <c r="P492" s="142">
        <v>10.87</v>
      </c>
      <c r="Q492" s="142"/>
      <c r="R492" s="142"/>
    </row>
    <row r="493" spans="1:18" s="73" customFormat="1" ht="24">
      <c r="A493" s="140" t="s">
        <v>1425</v>
      </c>
      <c r="B493" s="141" t="s">
        <v>2681</v>
      </c>
      <c r="C493" s="142">
        <v>1390</v>
      </c>
      <c r="D493" s="133">
        <v>1390</v>
      </c>
      <c r="E493" s="142">
        <v>746</v>
      </c>
      <c r="F493" s="133">
        <v>644</v>
      </c>
      <c r="G493" s="143">
        <v>96</v>
      </c>
      <c r="H493" s="142">
        <v>64</v>
      </c>
      <c r="I493" s="142">
        <v>70</v>
      </c>
      <c r="J493" s="142">
        <v>107</v>
      </c>
      <c r="K493" s="142">
        <v>64</v>
      </c>
      <c r="L493" s="142">
        <v>77</v>
      </c>
      <c r="M493" s="142">
        <v>80</v>
      </c>
      <c r="N493" s="142">
        <v>86</v>
      </c>
      <c r="O493" s="142"/>
      <c r="P493" s="142"/>
      <c r="Q493" s="142"/>
      <c r="R493" s="142"/>
    </row>
    <row r="494" spans="1:18" s="73" customFormat="1" ht="24">
      <c r="A494" s="140" t="s">
        <v>1426</v>
      </c>
      <c r="B494" s="141" t="s">
        <v>2682</v>
      </c>
      <c r="C494" s="142">
        <v>900</v>
      </c>
      <c r="D494" s="133">
        <v>900</v>
      </c>
      <c r="E494" s="142">
        <v>576</v>
      </c>
      <c r="F494" s="133">
        <v>324</v>
      </c>
      <c r="G494" s="143">
        <v>36</v>
      </c>
      <c r="H494" s="142">
        <v>36</v>
      </c>
      <c r="I494" s="142">
        <v>36</v>
      </c>
      <c r="J494" s="142">
        <v>52.53</v>
      </c>
      <c r="K494" s="142">
        <v>54</v>
      </c>
      <c r="L494" s="142">
        <v>36</v>
      </c>
      <c r="M494" s="142">
        <v>36</v>
      </c>
      <c r="N494" s="142">
        <v>36</v>
      </c>
      <c r="O494" s="142"/>
      <c r="P494" s="142">
        <v>1.47</v>
      </c>
      <c r="Q494" s="142"/>
      <c r="R494" s="142"/>
    </row>
    <row r="495" spans="1:18" s="73" customFormat="1" ht="24">
      <c r="A495" s="140" t="s">
        <v>1427</v>
      </c>
      <c r="B495" s="141" t="s">
        <v>2683</v>
      </c>
      <c r="C495" s="142">
        <v>1300</v>
      </c>
      <c r="D495" s="133">
        <v>1300</v>
      </c>
      <c r="E495" s="142"/>
      <c r="F495" s="133">
        <v>1300</v>
      </c>
      <c r="G495" s="143">
        <v>160</v>
      </c>
      <c r="H495" s="142">
        <v>160</v>
      </c>
      <c r="I495" s="142">
        <v>120</v>
      </c>
      <c r="J495" s="142">
        <v>120</v>
      </c>
      <c r="K495" s="142">
        <v>240</v>
      </c>
      <c r="L495" s="142">
        <v>120</v>
      </c>
      <c r="M495" s="142">
        <v>160</v>
      </c>
      <c r="N495" s="142">
        <v>200</v>
      </c>
      <c r="O495" s="142"/>
      <c r="P495" s="142">
        <v>20</v>
      </c>
      <c r="Q495" s="142"/>
      <c r="R495" s="142"/>
    </row>
    <row r="496" spans="1:18" s="73" customFormat="1" ht="24">
      <c r="A496" s="140" t="s">
        <v>1428</v>
      </c>
      <c r="B496" s="141" t="s">
        <v>2684</v>
      </c>
      <c r="C496" s="142"/>
      <c r="D496" s="133">
        <v>0</v>
      </c>
      <c r="E496" s="142">
        <v>0</v>
      </c>
      <c r="F496" s="133">
        <v>0</v>
      </c>
      <c r="G496" s="143"/>
      <c r="H496" s="142"/>
      <c r="I496" s="142"/>
      <c r="J496" s="142"/>
      <c r="K496" s="142"/>
      <c r="L496" s="142"/>
      <c r="M496" s="142"/>
      <c r="N496" s="142">
        <v>0</v>
      </c>
      <c r="O496" s="142"/>
      <c r="P496" s="142"/>
      <c r="Q496" s="142"/>
      <c r="R496" s="142"/>
    </row>
    <row r="497" spans="1:18" s="43" customFormat="1" ht="24">
      <c r="A497" s="140" t="s">
        <v>1429</v>
      </c>
      <c r="B497" s="136" t="s">
        <v>2685</v>
      </c>
      <c r="C497" s="137">
        <v>299</v>
      </c>
      <c r="D497" s="133">
        <v>299</v>
      </c>
      <c r="E497" s="137"/>
      <c r="F497" s="133">
        <v>299</v>
      </c>
      <c r="G497" s="139">
        <v>29</v>
      </c>
      <c r="H497" s="137">
        <v>33</v>
      </c>
      <c r="I497" s="137">
        <v>20</v>
      </c>
      <c r="J497" s="137">
        <v>32.5</v>
      </c>
      <c r="K497" s="137">
        <v>65.5</v>
      </c>
      <c r="L497" s="137">
        <v>22.5</v>
      </c>
      <c r="M497" s="137">
        <v>41</v>
      </c>
      <c r="N497" s="137">
        <v>46</v>
      </c>
      <c r="O497" s="137">
        <v>1.5</v>
      </c>
      <c r="P497" s="137">
        <v>7</v>
      </c>
      <c r="Q497" s="137">
        <v>1</v>
      </c>
      <c r="R497" s="137"/>
    </row>
    <row r="498" spans="1:18" s="43" customFormat="1" ht="24">
      <c r="A498" s="140" t="s">
        <v>1430</v>
      </c>
      <c r="B498" s="136" t="s">
        <v>2686</v>
      </c>
      <c r="C498" s="137">
        <v>6340</v>
      </c>
      <c r="D498" s="133">
        <v>6340</v>
      </c>
      <c r="E498" s="137"/>
      <c r="F498" s="133">
        <v>6340</v>
      </c>
      <c r="G498" s="139">
        <v>580</v>
      </c>
      <c r="H498" s="137">
        <v>660</v>
      </c>
      <c r="I498" s="137">
        <v>400</v>
      </c>
      <c r="J498" s="137">
        <v>680</v>
      </c>
      <c r="K498" s="137">
        <v>1600</v>
      </c>
      <c r="L498" s="137">
        <v>460</v>
      </c>
      <c r="M498" s="137">
        <v>820</v>
      </c>
      <c r="N498" s="137">
        <v>920</v>
      </c>
      <c r="O498" s="137">
        <v>40</v>
      </c>
      <c r="P498" s="137">
        <v>180</v>
      </c>
      <c r="Q498" s="137"/>
      <c r="R498" s="137"/>
    </row>
    <row r="499" spans="1:18" s="43" customFormat="1" ht="24">
      <c r="A499" s="140" t="s">
        <v>1431</v>
      </c>
      <c r="B499" s="136" t="s">
        <v>2687</v>
      </c>
      <c r="C499" s="137">
        <v>1688</v>
      </c>
      <c r="D499" s="133">
        <v>1688</v>
      </c>
      <c r="E499" s="137">
        <v>393.1</v>
      </c>
      <c r="F499" s="133">
        <v>1294.9000000000001</v>
      </c>
      <c r="G499" s="139">
        <v>134.26</v>
      </c>
      <c r="H499" s="137">
        <v>116.28</v>
      </c>
      <c r="I499" s="137">
        <v>83</v>
      </c>
      <c r="J499" s="137">
        <v>132.86000000000001</v>
      </c>
      <c r="K499" s="137">
        <v>357</v>
      </c>
      <c r="L499" s="137">
        <v>91.55</v>
      </c>
      <c r="M499" s="137">
        <v>170.08</v>
      </c>
      <c r="N499" s="137">
        <v>164.35</v>
      </c>
      <c r="O499" s="137">
        <v>7.14</v>
      </c>
      <c r="P499" s="137">
        <v>31.24</v>
      </c>
      <c r="Q499" s="137">
        <v>7.14</v>
      </c>
      <c r="R499" s="137"/>
    </row>
    <row r="500" spans="1:18" s="73" customFormat="1" ht="24">
      <c r="A500" s="140" t="s">
        <v>1432</v>
      </c>
      <c r="B500" s="141" t="s">
        <v>2688</v>
      </c>
      <c r="C500" s="142"/>
      <c r="D500" s="133">
        <v>0</v>
      </c>
      <c r="E500" s="142">
        <v>0</v>
      </c>
      <c r="F500" s="133">
        <v>0</v>
      </c>
      <c r="G500" s="143"/>
      <c r="H500" s="142"/>
      <c r="I500" s="142"/>
      <c r="J500" s="142"/>
      <c r="K500" s="142"/>
      <c r="L500" s="142"/>
      <c r="M500" s="142"/>
      <c r="N500" s="142"/>
      <c r="O500" s="142"/>
      <c r="P500" s="142"/>
      <c r="Q500" s="142"/>
      <c r="R500" s="142"/>
    </row>
    <row r="501" spans="1:18" s="73" customFormat="1" ht="24">
      <c r="A501" s="140" t="s">
        <v>1433</v>
      </c>
      <c r="B501" s="141" t="s">
        <v>2689</v>
      </c>
      <c r="C501" s="142">
        <v>324</v>
      </c>
      <c r="D501" s="133">
        <v>324</v>
      </c>
      <c r="E501" s="142"/>
      <c r="F501" s="133">
        <v>324</v>
      </c>
      <c r="G501" s="143">
        <v>324</v>
      </c>
      <c r="H501" s="142"/>
      <c r="I501" s="142"/>
      <c r="J501" s="142"/>
      <c r="K501" s="142"/>
      <c r="L501" s="142"/>
      <c r="M501" s="142"/>
      <c r="N501" s="142"/>
      <c r="O501" s="142"/>
      <c r="P501" s="142"/>
      <c r="Q501" s="142"/>
      <c r="R501" s="142"/>
    </row>
    <row r="502" spans="1:18" s="73" customFormat="1" ht="24">
      <c r="A502" s="140" t="s">
        <v>1434</v>
      </c>
      <c r="B502" s="141" t="s">
        <v>2690</v>
      </c>
      <c r="C502" s="142"/>
      <c r="D502" s="133">
        <v>0</v>
      </c>
      <c r="E502" s="142">
        <v>-2500</v>
      </c>
      <c r="F502" s="133">
        <v>2500</v>
      </c>
      <c r="G502" s="143"/>
      <c r="H502" s="142"/>
      <c r="I502" s="142"/>
      <c r="J502" s="142"/>
      <c r="K502" s="142">
        <v>2500</v>
      </c>
      <c r="L502" s="142"/>
      <c r="M502" s="142"/>
      <c r="N502" s="142"/>
      <c r="O502" s="142"/>
      <c r="P502" s="142"/>
      <c r="Q502" s="142"/>
      <c r="R502" s="142"/>
    </row>
    <row r="503" spans="1:18" s="73" customFormat="1" ht="24">
      <c r="A503" s="140" t="s">
        <v>1435</v>
      </c>
      <c r="B503" s="141" t="s">
        <v>2691</v>
      </c>
      <c r="C503" s="142"/>
      <c r="D503" s="133">
        <v>0</v>
      </c>
      <c r="E503" s="142"/>
      <c r="F503" s="133">
        <v>0</v>
      </c>
      <c r="G503" s="143"/>
      <c r="H503" s="142"/>
      <c r="I503" s="142"/>
      <c r="J503" s="142"/>
      <c r="K503" s="142"/>
      <c r="L503" s="142"/>
      <c r="M503" s="142"/>
      <c r="N503" s="142"/>
      <c r="O503" s="142"/>
      <c r="P503" s="142"/>
      <c r="Q503" s="142"/>
      <c r="R503" s="142"/>
    </row>
    <row r="504" spans="1:18" s="73" customFormat="1" ht="24">
      <c r="A504" s="140" t="s">
        <v>1436</v>
      </c>
      <c r="B504" s="141" t="s">
        <v>2692</v>
      </c>
      <c r="C504" s="142"/>
      <c r="D504" s="133">
        <v>0</v>
      </c>
      <c r="E504" s="142">
        <v>-711.81</v>
      </c>
      <c r="F504" s="133">
        <v>711.81000000000017</v>
      </c>
      <c r="G504" s="143">
        <v>73.67</v>
      </c>
      <c r="H504" s="142">
        <v>51.23</v>
      </c>
      <c r="I504" s="142">
        <v>75.97</v>
      </c>
      <c r="J504" s="142">
        <v>92.33</v>
      </c>
      <c r="K504" s="142">
        <v>128.38999999999999</v>
      </c>
      <c r="L504" s="142">
        <v>62.29</v>
      </c>
      <c r="M504" s="142">
        <v>79.209999999999994</v>
      </c>
      <c r="N504" s="142">
        <v>122.82</v>
      </c>
      <c r="O504" s="142">
        <v>7.08</v>
      </c>
      <c r="P504" s="142">
        <v>18.82</v>
      </c>
      <c r="Q504" s="142"/>
      <c r="R504" s="142"/>
    </row>
    <row r="505" spans="1:18" s="73" customFormat="1" ht="24">
      <c r="A505" s="140" t="s">
        <v>1437</v>
      </c>
      <c r="B505" s="185" t="s">
        <v>1530</v>
      </c>
      <c r="C505" s="142">
        <v>0</v>
      </c>
      <c r="D505" s="133">
        <v>0</v>
      </c>
      <c r="E505" s="142">
        <v>0</v>
      </c>
      <c r="F505" s="133">
        <v>0</v>
      </c>
      <c r="G505" s="143"/>
      <c r="H505" s="142"/>
      <c r="I505" s="142"/>
      <c r="J505" s="142"/>
      <c r="K505" s="142"/>
      <c r="L505" s="142"/>
      <c r="M505" s="142"/>
      <c r="N505" s="142"/>
      <c r="O505" s="142"/>
      <c r="P505" s="142"/>
      <c r="Q505" s="142"/>
      <c r="R505" s="142"/>
    </row>
    <row r="506" spans="1:18" s="42" customFormat="1">
      <c r="A506" s="157" t="s">
        <v>1531</v>
      </c>
      <c r="B506" s="128" t="s">
        <v>2693</v>
      </c>
      <c r="C506" s="184">
        <v>37034</v>
      </c>
      <c r="D506" s="184">
        <v>37034</v>
      </c>
      <c r="E506" s="184">
        <v>11904.19</v>
      </c>
      <c r="F506" s="184">
        <v>25129.809999999998</v>
      </c>
      <c r="G506" s="184">
        <v>4167.7</v>
      </c>
      <c r="H506" s="184">
        <v>1556.77</v>
      </c>
      <c r="I506" s="184">
        <v>2808.15</v>
      </c>
      <c r="J506" s="184">
        <v>8011.1999999999989</v>
      </c>
      <c r="K506" s="184">
        <v>2723.5199999999995</v>
      </c>
      <c r="L506" s="184">
        <v>945.83</v>
      </c>
      <c r="M506" s="184">
        <v>1441.8600000000001</v>
      </c>
      <c r="N506" s="184">
        <v>2973.99</v>
      </c>
      <c r="O506" s="184">
        <v>87.86</v>
      </c>
      <c r="P506" s="184">
        <v>407.09999999999997</v>
      </c>
      <c r="Q506" s="184">
        <v>5.83</v>
      </c>
      <c r="R506" s="184">
        <v>0</v>
      </c>
    </row>
    <row r="507" spans="1:18" s="42" customFormat="1">
      <c r="A507" s="157" t="s">
        <v>2054</v>
      </c>
      <c r="B507" s="128" t="s">
        <v>2694</v>
      </c>
      <c r="C507" s="184">
        <v>0</v>
      </c>
      <c r="D507" s="184">
        <v>0</v>
      </c>
      <c r="E507" s="133">
        <v>-46</v>
      </c>
      <c r="F507" s="133">
        <v>46</v>
      </c>
      <c r="G507" s="133">
        <v>0</v>
      </c>
      <c r="H507" s="133">
        <v>0</v>
      </c>
      <c r="I507" s="133">
        <v>46</v>
      </c>
      <c r="J507" s="133">
        <v>0</v>
      </c>
      <c r="K507" s="133">
        <v>0</v>
      </c>
      <c r="L507" s="133">
        <v>0</v>
      </c>
      <c r="M507" s="133">
        <v>0</v>
      </c>
      <c r="N507" s="133">
        <v>0</v>
      </c>
      <c r="O507" s="133">
        <v>0</v>
      </c>
      <c r="P507" s="133">
        <v>0</v>
      </c>
      <c r="Q507" s="133">
        <v>0</v>
      </c>
      <c r="R507" s="133">
        <v>0</v>
      </c>
    </row>
    <row r="508" spans="1:18" s="73" customFormat="1" ht="24">
      <c r="A508" s="140" t="s">
        <v>2186</v>
      </c>
      <c r="B508" s="141" t="s">
        <v>1532</v>
      </c>
      <c r="C508" s="142"/>
      <c r="D508" s="133">
        <v>0</v>
      </c>
      <c r="E508" s="142"/>
      <c r="F508" s="133">
        <v>0</v>
      </c>
      <c r="G508" s="143"/>
      <c r="H508" s="142"/>
      <c r="I508" s="142"/>
      <c r="J508" s="142"/>
      <c r="K508" s="142"/>
      <c r="L508" s="142"/>
      <c r="M508" s="142"/>
      <c r="N508" s="142"/>
      <c r="O508" s="142"/>
      <c r="P508" s="142"/>
      <c r="Q508" s="142"/>
      <c r="R508" s="142"/>
    </row>
    <row r="509" spans="1:18" s="73" customFormat="1" ht="24">
      <c r="A509" s="140" t="s">
        <v>1424</v>
      </c>
      <c r="B509" s="141" t="s">
        <v>1533</v>
      </c>
      <c r="C509" s="142"/>
      <c r="D509" s="133">
        <v>0</v>
      </c>
      <c r="E509" s="142"/>
      <c r="F509" s="133">
        <v>0</v>
      </c>
      <c r="G509" s="142"/>
      <c r="H509" s="142"/>
      <c r="I509" s="142"/>
      <c r="J509" s="142"/>
      <c r="K509" s="142"/>
      <c r="L509" s="142"/>
      <c r="M509" s="142"/>
      <c r="N509" s="142"/>
      <c r="O509" s="142"/>
      <c r="P509" s="142"/>
      <c r="Q509" s="142"/>
      <c r="R509" s="142"/>
    </row>
    <row r="510" spans="1:18" s="73" customFormat="1" ht="24">
      <c r="A510" s="140" t="s">
        <v>1425</v>
      </c>
      <c r="B510" s="141" t="s">
        <v>1535</v>
      </c>
      <c r="C510" s="142"/>
      <c r="D510" s="133">
        <v>0</v>
      </c>
      <c r="E510" s="142"/>
      <c r="F510" s="133">
        <v>0</v>
      </c>
      <c r="G510" s="142"/>
      <c r="H510" s="142"/>
      <c r="I510" s="142"/>
      <c r="J510" s="142"/>
      <c r="K510" s="142"/>
      <c r="L510" s="142"/>
      <c r="M510" s="142"/>
      <c r="N510" s="142"/>
      <c r="O510" s="142"/>
      <c r="P510" s="142"/>
      <c r="Q510" s="142"/>
      <c r="R510" s="142"/>
    </row>
    <row r="511" spans="1:18" s="73" customFormat="1" ht="24">
      <c r="A511" s="140" t="s">
        <v>1426</v>
      </c>
      <c r="B511" s="141" t="s">
        <v>1538</v>
      </c>
      <c r="C511" s="142"/>
      <c r="D511" s="133">
        <v>0</v>
      </c>
      <c r="E511" s="142"/>
      <c r="F511" s="133">
        <v>0</v>
      </c>
      <c r="G511" s="142"/>
      <c r="H511" s="142"/>
      <c r="I511" s="142"/>
      <c r="J511" s="142"/>
      <c r="K511" s="142"/>
      <c r="L511" s="142"/>
      <c r="M511" s="142"/>
      <c r="N511" s="142"/>
      <c r="O511" s="142"/>
      <c r="P511" s="142"/>
      <c r="Q511" s="142"/>
      <c r="R511" s="142"/>
    </row>
    <row r="512" spans="1:18" s="73" customFormat="1" ht="24">
      <c r="A512" s="140" t="s">
        <v>1427</v>
      </c>
      <c r="B512" s="141" t="s">
        <v>2695</v>
      </c>
      <c r="C512" s="142"/>
      <c r="D512" s="133">
        <v>0</v>
      </c>
      <c r="E512" s="142"/>
      <c r="F512" s="133">
        <v>0</v>
      </c>
      <c r="G512" s="142"/>
      <c r="H512" s="142"/>
      <c r="I512" s="142"/>
      <c r="J512" s="142"/>
      <c r="K512" s="142"/>
      <c r="L512" s="142"/>
      <c r="M512" s="142"/>
      <c r="N512" s="142"/>
      <c r="O512" s="142"/>
      <c r="P512" s="142"/>
      <c r="Q512" s="142"/>
      <c r="R512" s="142"/>
    </row>
    <row r="513" spans="1:18" s="73" customFormat="1" ht="24">
      <c r="A513" s="140" t="s">
        <v>1428</v>
      </c>
      <c r="B513" s="141" t="s">
        <v>2696</v>
      </c>
      <c r="C513" s="142"/>
      <c r="D513" s="133">
        <v>0</v>
      </c>
      <c r="E513" s="142">
        <v>-46</v>
      </c>
      <c r="F513" s="133">
        <v>46</v>
      </c>
      <c r="G513" s="142"/>
      <c r="H513" s="142"/>
      <c r="I513" s="142">
        <v>46</v>
      </c>
      <c r="J513" s="142"/>
      <c r="K513" s="142"/>
      <c r="L513" s="142"/>
      <c r="M513" s="142"/>
      <c r="N513" s="142"/>
      <c r="O513" s="142"/>
      <c r="P513" s="142"/>
      <c r="Q513" s="142"/>
      <c r="R513" s="142"/>
    </row>
    <row r="514" spans="1:18" s="73" customFormat="1" ht="24">
      <c r="A514" s="140" t="s">
        <v>1429</v>
      </c>
      <c r="B514" s="141" t="s">
        <v>1539</v>
      </c>
      <c r="C514" s="142"/>
      <c r="D514" s="133">
        <v>0</v>
      </c>
      <c r="E514" s="142"/>
      <c r="F514" s="133">
        <v>0</v>
      </c>
      <c r="G514" s="142"/>
      <c r="H514" s="142"/>
      <c r="I514" s="142"/>
      <c r="J514" s="142"/>
      <c r="K514" s="142"/>
      <c r="L514" s="142"/>
      <c r="M514" s="142"/>
      <c r="N514" s="142"/>
      <c r="O514" s="142"/>
      <c r="P514" s="142"/>
      <c r="Q514" s="142"/>
      <c r="R514" s="142"/>
    </row>
    <row r="515" spans="1:18" s="42" customFormat="1">
      <c r="A515" s="157" t="s">
        <v>2055</v>
      </c>
      <c r="B515" s="128" t="s">
        <v>2697</v>
      </c>
      <c r="C515" s="184">
        <v>0</v>
      </c>
      <c r="D515" s="184">
        <v>0</v>
      </c>
      <c r="E515" s="133">
        <v>-116.66</v>
      </c>
      <c r="F515" s="133">
        <v>116.66</v>
      </c>
      <c r="G515" s="133">
        <v>0</v>
      </c>
      <c r="H515" s="133">
        <v>0</v>
      </c>
      <c r="I515" s="133">
        <v>0</v>
      </c>
      <c r="J515" s="133">
        <v>0</v>
      </c>
      <c r="K515" s="133">
        <v>0</v>
      </c>
      <c r="L515" s="133">
        <v>0</v>
      </c>
      <c r="M515" s="133">
        <v>0</v>
      </c>
      <c r="N515" s="133">
        <v>0</v>
      </c>
      <c r="O515" s="133">
        <v>30</v>
      </c>
      <c r="P515" s="133">
        <v>86.66</v>
      </c>
      <c r="Q515" s="133">
        <v>0</v>
      </c>
      <c r="R515" s="133">
        <v>0</v>
      </c>
    </row>
    <row r="516" spans="1:18" s="73" customFormat="1" ht="24">
      <c r="A516" s="140" t="s">
        <v>2186</v>
      </c>
      <c r="B516" s="141" t="s">
        <v>1540</v>
      </c>
      <c r="C516" s="142"/>
      <c r="D516" s="133">
        <v>0</v>
      </c>
      <c r="E516" s="142"/>
      <c r="F516" s="133">
        <v>0</v>
      </c>
      <c r="G516" s="142"/>
      <c r="H516" s="142"/>
      <c r="I516" s="142"/>
      <c r="J516" s="142"/>
      <c r="K516" s="142"/>
      <c r="L516" s="142"/>
      <c r="M516" s="142"/>
      <c r="N516" s="142"/>
      <c r="O516" s="142"/>
      <c r="P516" s="142"/>
      <c r="Q516" s="142"/>
      <c r="R516" s="142"/>
    </row>
    <row r="517" spans="1:18" s="73" customFormat="1" ht="24">
      <c r="A517" s="140" t="s">
        <v>2210</v>
      </c>
      <c r="B517" s="141" t="s">
        <v>1541</v>
      </c>
      <c r="C517" s="142"/>
      <c r="D517" s="133">
        <v>0</v>
      </c>
      <c r="E517" s="142"/>
      <c r="F517" s="133">
        <v>0</v>
      </c>
      <c r="G517" s="142"/>
      <c r="H517" s="142"/>
      <c r="I517" s="142"/>
      <c r="J517" s="142"/>
      <c r="K517" s="142"/>
      <c r="L517" s="142"/>
      <c r="M517" s="142"/>
      <c r="N517" s="142"/>
      <c r="O517" s="142"/>
      <c r="P517" s="142"/>
      <c r="Q517" s="142"/>
      <c r="R517" s="142"/>
    </row>
    <row r="518" spans="1:18" s="73" customFormat="1" ht="24">
      <c r="A518" s="140" t="s">
        <v>2442</v>
      </c>
      <c r="B518" s="141" t="s">
        <v>1543</v>
      </c>
      <c r="C518" s="142"/>
      <c r="D518" s="133">
        <v>0</v>
      </c>
      <c r="E518" s="142"/>
      <c r="F518" s="133">
        <v>0</v>
      </c>
      <c r="G518" s="143"/>
      <c r="H518" s="142"/>
      <c r="I518" s="142"/>
      <c r="J518" s="142"/>
      <c r="K518" s="142"/>
      <c r="L518" s="142"/>
      <c r="M518" s="142"/>
      <c r="N518" s="142"/>
      <c r="O518" s="142"/>
      <c r="P518" s="142"/>
      <c r="Q518" s="142"/>
      <c r="R518" s="142"/>
    </row>
    <row r="519" spans="1:18" s="73" customFormat="1" ht="24">
      <c r="A519" s="140" t="s">
        <v>2443</v>
      </c>
      <c r="B519" s="141" t="s">
        <v>1544</v>
      </c>
      <c r="C519" s="142"/>
      <c r="D519" s="133">
        <v>0</v>
      </c>
      <c r="E519" s="142">
        <v>-116.66</v>
      </c>
      <c r="F519" s="133">
        <v>116.66</v>
      </c>
      <c r="G519" s="143"/>
      <c r="H519" s="142"/>
      <c r="I519" s="142"/>
      <c r="J519" s="142"/>
      <c r="K519" s="142"/>
      <c r="L519" s="142"/>
      <c r="M519" s="142"/>
      <c r="N519" s="142"/>
      <c r="O519" s="142">
        <v>30</v>
      </c>
      <c r="P519" s="142">
        <v>86.66</v>
      </c>
      <c r="Q519" s="142"/>
      <c r="R519" s="142"/>
    </row>
    <row r="520" spans="1:18" s="42" customFormat="1">
      <c r="A520" s="157" t="s">
        <v>2214</v>
      </c>
      <c r="B520" s="128" t="s">
        <v>2698</v>
      </c>
      <c r="C520" s="184">
        <v>0</v>
      </c>
      <c r="D520" s="184">
        <v>0</v>
      </c>
      <c r="E520" s="133">
        <v>-215</v>
      </c>
      <c r="F520" s="133">
        <v>215</v>
      </c>
      <c r="G520" s="133">
        <v>35</v>
      </c>
      <c r="H520" s="133">
        <v>30</v>
      </c>
      <c r="I520" s="133">
        <v>20</v>
      </c>
      <c r="J520" s="133">
        <v>20</v>
      </c>
      <c r="K520" s="133">
        <v>35</v>
      </c>
      <c r="L520" s="133">
        <v>20</v>
      </c>
      <c r="M520" s="133">
        <v>35</v>
      </c>
      <c r="N520" s="133">
        <v>20</v>
      </c>
      <c r="O520" s="133">
        <v>0</v>
      </c>
      <c r="P520" s="133">
        <v>0</v>
      </c>
      <c r="Q520" s="133">
        <v>0</v>
      </c>
      <c r="R520" s="133">
        <v>0</v>
      </c>
    </row>
    <row r="521" spans="1:18" s="73" customFormat="1" ht="24">
      <c r="A521" s="140" t="s">
        <v>2186</v>
      </c>
      <c r="B521" s="141" t="s">
        <v>2699</v>
      </c>
      <c r="C521" s="142"/>
      <c r="D521" s="133">
        <v>0</v>
      </c>
      <c r="E521" s="142"/>
      <c r="F521" s="133">
        <v>0</v>
      </c>
      <c r="G521" s="142"/>
      <c r="H521" s="142"/>
      <c r="I521" s="142"/>
      <c r="J521" s="142"/>
      <c r="K521" s="142"/>
      <c r="L521" s="142"/>
      <c r="M521" s="142"/>
      <c r="N521" s="142"/>
      <c r="O521" s="142"/>
      <c r="P521" s="142"/>
      <c r="Q521" s="142"/>
      <c r="R521" s="142"/>
    </row>
    <row r="522" spans="1:18" s="73" customFormat="1" ht="24">
      <c r="A522" s="140" t="s">
        <v>1424</v>
      </c>
      <c r="B522" s="141" t="s">
        <v>2700</v>
      </c>
      <c r="C522" s="142"/>
      <c r="D522" s="133">
        <v>0</v>
      </c>
      <c r="E522" s="142">
        <v>-215</v>
      </c>
      <c r="F522" s="133">
        <v>215</v>
      </c>
      <c r="G522" s="142">
        <v>35</v>
      </c>
      <c r="H522" s="142">
        <v>30</v>
      </c>
      <c r="I522" s="142">
        <v>20</v>
      </c>
      <c r="J522" s="142">
        <v>20</v>
      </c>
      <c r="K522" s="142">
        <v>35</v>
      </c>
      <c r="L522" s="142">
        <v>20</v>
      </c>
      <c r="M522" s="142">
        <v>35</v>
      </c>
      <c r="N522" s="142">
        <v>20</v>
      </c>
      <c r="O522" s="142"/>
      <c r="P522" s="142"/>
      <c r="Q522" s="142"/>
      <c r="R522" s="142"/>
    </row>
    <row r="523" spans="1:18" s="73" customFormat="1" ht="24">
      <c r="A523" s="140" t="s">
        <v>1425</v>
      </c>
      <c r="B523" s="141" t="s">
        <v>1546</v>
      </c>
      <c r="C523" s="142"/>
      <c r="D523" s="133">
        <v>0</v>
      </c>
      <c r="E523" s="142"/>
      <c r="F523" s="133">
        <v>0</v>
      </c>
      <c r="G523" s="142"/>
      <c r="H523" s="142"/>
      <c r="I523" s="142"/>
      <c r="J523" s="142"/>
      <c r="K523" s="142"/>
      <c r="L523" s="142"/>
      <c r="M523" s="142"/>
      <c r="N523" s="142"/>
      <c r="O523" s="142"/>
      <c r="P523" s="142"/>
      <c r="Q523" s="142"/>
      <c r="R523" s="142"/>
    </row>
    <row r="524" spans="1:18" s="42" customFormat="1">
      <c r="A524" s="157" t="s">
        <v>2218</v>
      </c>
      <c r="B524" s="128" t="s">
        <v>2701</v>
      </c>
      <c r="C524" s="184">
        <v>0</v>
      </c>
      <c r="D524" s="184">
        <v>0</v>
      </c>
      <c r="E524" s="133">
        <v>-619.39</v>
      </c>
      <c r="F524" s="133">
        <v>619.39</v>
      </c>
      <c r="G524" s="133">
        <v>45.86</v>
      </c>
      <c r="H524" s="133">
        <v>13.09</v>
      </c>
      <c r="I524" s="133">
        <v>15.36</v>
      </c>
      <c r="J524" s="133">
        <v>14.3</v>
      </c>
      <c r="K524" s="133">
        <v>483.08</v>
      </c>
      <c r="L524" s="133">
        <v>10.83</v>
      </c>
      <c r="M524" s="133">
        <v>14.56</v>
      </c>
      <c r="N524" s="133">
        <v>15.46</v>
      </c>
      <c r="O524" s="133">
        <v>1.5</v>
      </c>
      <c r="P524" s="133">
        <v>5.35</v>
      </c>
      <c r="Q524" s="133">
        <v>0</v>
      </c>
      <c r="R524" s="133">
        <v>0</v>
      </c>
    </row>
    <row r="525" spans="1:18" s="73" customFormat="1" ht="24">
      <c r="A525" s="140" t="s">
        <v>1514</v>
      </c>
      <c r="B525" s="141" t="s">
        <v>2702</v>
      </c>
      <c r="C525" s="142"/>
      <c r="D525" s="133">
        <v>0</v>
      </c>
      <c r="E525" s="142">
        <v>-72.17</v>
      </c>
      <c r="F525" s="133">
        <v>72.17</v>
      </c>
      <c r="G525" s="143">
        <v>23.35</v>
      </c>
      <c r="H525" s="142">
        <v>7.92</v>
      </c>
      <c r="I525" s="142">
        <v>4.13</v>
      </c>
      <c r="J525" s="142">
        <v>7.12</v>
      </c>
      <c r="K525" s="142">
        <v>7.64</v>
      </c>
      <c r="L525" s="142">
        <v>4.88</v>
      </c>
      <c r="M525" s="142">
        <v>8.07</v>
      </c>
      <c r="N525" s="142">
        <v>9.06</v>
      </c>
      <c r="O525" s="142"/>
      <c r="P525" s="142"/>
      <c r="Q525" s="142"/>
      <c r="R525" s="142"/>
    </row>
    <row r="526" spans="1:18" s="73" customFormat="1" ht="24">
      <c r="A526" s="140" t="s">
        <v>1424</v>
      </c>
      <c r="B526" s="141" t="s">
        <v>1956</v>
      </c>
      <c r="C526" s="142"/>
      <c r="D526" s="133">
        <v>0</v>
      </c>
      <c r="E526" s="142">
        <v>-71.22</v>
      </c>
      <c r="F526" s="133">
        <v>71.22</v>
      </c>
      <c r="G526" s="143">
        <v>17.010000000000002</v>
      </c>
      <c r="H526" s="142">
        <v>1.17</v>
      </c>
      <c r="I526" s="142">
        <v>1.83</v>
      </c>
      <c r="J526" s="142">
        <v>0.18</v>
      </c>
      <c r="K526" s="142">
        <v>47.34</v>
      </c>
      <c r="L526" s="142">
        <v>0.45</v>
      </c>
      <c r="M526" s="142">
        <v>0.99</v>
      </c>
      <c r="N526" s="142">
        <v>0.9</v>
      </c>
      <c r="O526" s="142"/>
      <c r="P526" s="142">
        <v>1.35</v>
      </c>
      <c r="Q526" s="142"/>
      <c r="R526" s="142"/>
    </row>
    <row r="527" spans="1:18" s="73" customFormat="1" ht="24">
      <c r="A527" s="140" t="s">
        <v>1425</v>
      </c>
      <c r="B527" s="141" t="s">
        <v>2703</v>
      </c>
      <c r="C527" s="142"/>
      <c r="D527" s="133">
        <v>0</v>
      </c>
      <c r="E527" s="142">
        <v>-76.8</v>
      </c>
      <c r="F527" s="133">
        <v>76.8</v>
      </c>
      <c r="G527" s="143">
        <v>5.5</v>
      </c>
      <c r="H527" s="142">
        <v>4</v>
      </c>
      <c r="I527" s="142">
        <v>9.4</v>
      </c>
      <c r="J527" s="142">
        <v>7</v>
      </c>
      <c r="K527" s="142">
        <v>28.9</v>
      </c>
      <c r="L527" s="142">
        <v>5.5</v>
      </c>
      <c r="M527" s="142">
        <v>5.5</v>
      </c>
      <c r="N527" s="142">
        <v>5.5</v>
      </c>
      <c r="O527" s="142">
        <v>1.5</v>
      </c>
      <c r="P527" s="142">
        <v>4</v>
      </c>
      <c r="Q527" s="142"/>
      <c r="R527" s="142"/>
    </row>
    <row r="528" spans="1:18" s="43" customFormat="1" ht="24">
      <c r="A528" s="134" t="s">
        <v>1426</v>
      </c>
      <c r="B528" s="136" t="s">
        <v>2704</v>
      </c>
      <c r="C528" s="137"/>
      <c r="D528" s="133">
        <v>0</v>
      </c>
      <c r="E528" s="137">
        <v>-399.2</v>
      </c>
      <c r="F528" s="133">
        <v>399.2</v>
      </c>
      <c r="G528" s="139"/>
      <c r="H528" s="137"/>
      <c r="I528" s="137"/>
      <c r="J528" s="137"/>
      <c r="K528" s="137">
        <v>399.2</v>
      </c>
      <c r="L528" s="137"/>
      <c r="M528" s="137"/>
      <c r="N528" s="137"/>
      <c r="O528" s="137"/>
      <c r="P528" s="137"/>
      <c r="Q528" s="137"/>
      <c r="R528" s="137"/>
    </row>
    <row r="529" spans="1:18" s="42" customFormat="1">
      <c r="A529" s="157" t="s">
        <v>2313</v>
      </c>
      <c r="B529" s="128" t="s">
        <v>2705</v>
      </c>
      <c r="C529" s="184">
        <v>2697</v>
      </c>
      <c r="D529" s="184">
        <v>2696.9999999999991</v>
      </c>
      <c r="E529" s="133">
        <v>-2925.7300000000005</v>
      </c>
      <c r="F529" s="133">
        <v>5622.73</v>
      </c>
      <c r="G529" s="133">
        <v>468.8</v>
      </c>
      <c r="H529" s="133">
        <v>435.26</v>
      </c>
      <c r="I529" s="133">
        <v>425.29999999999995</v>
      </c>
      <c r="J529" s="133">
        <v>736.68</v>
      </c>
      <c r="K529" s="133">
        <v>1916.7299999999998</v>
      </c>
      <c r="L529" s="133">
        <v>432.62</v>
      </c>
      <c r="M529" s="133">
        <v>550.6</v>
      </c>
      <c r="N529" s="133">
        <v>587.24</v>
      </c>
      <c r="O529" s="133">
        <v>12.36</v>
      </c>
      <c r="P529" s="133">
        <v>57.14</v>
      </c>
      <c r="Q529" s="133">
        <v>0</v>
      </c>
      <c r="R529" s="133">
        <v>0</v>
      </c>
    </row>
    <row r="530" spans="1:18" s="73" customFormat="1" ht="36">
      <c r="A530" s="140" t="s">
        <v>2186</v>
      </c>
      <c r="B530" s="141" t="s">
        <v>2706</v>
      </c>
      <c r="C530" s="142"/>
      <c r="D530" s="133">
        <v>0</v>
      </c>
      <c r="E530" s="142">
        <v>-2614.0700000000002</v>
      </c>
      <c r="F530" s="133">
        <v>2614.0699999999997</v>
      </c>
      <c r="G530" s="143">
        <v>143.41999999999999</v>
      </c>
      <c r="H530" s="142">
        <v>89.43</v>
      </c>
      <c r="I530" s="142">
        <v>124.41</v>
      </c>
      <c r="J530" s="142">
        <v>384.74</v>
      </c>
      <c r="K530" s="142">
        <v>1444.45</v>
      </c>
      <c r="L530" s="142">
        <v>95.45</v>
      </c>
      <c r="M530" s="142">
        <v>148.28</v>
      </c>
      <c r="N530" s="142">
        <v>151.1</v>
      </c>
      <c r="O530" s="142"/>
      <c r="P530" s="142">
        <v>32.79</v>
      </c>
      <c r="Q530" s="142"/>
      <c r="R530" s="142"/>
    </row>
    <row r="531" spans="1:18" s="73" customFormat="1" ht="24">
      <c r="A531" s="140" t="s">
        <v>1424</v>
      </c>
      <c r="B531" s="141" t="s">
        <v>2707</v>
      </c>
      <c r="C531" s="142"/>
      <c r="D531" s="133">
        <v>0</v>
      </c>
      <c r="E531" s="142">
        <v>-10.34</v>
      </c>
      <c r="F531" s="133">
        <v>10.34</v>
      </c>
      <c r="G531" s="143">
        <v>1.87</v>
      </c>
      <c r="H531" s="142">
        <v>0.88</v>
      </c>
      <c r="I531" s="142">
        <v>0.96</v>
      </c>
      <c r="J531" s="142">
        <v>1.01</v>
      </c>
      <c r="K531" s="142">
        <v>0.77</v>
      </c>
      <c r="L531" s="142">
        <v>0.76</v>
      </c>
      <c r="M531" s="142">
        <v>1.91</v>
      </c>
      <c r="N531" s="142">
        <v>2</v>
      </c>
      <c r="O531" s="142"/>
      <c r="P531" s="142">
        <v>0.18</v>
      </c>
      <c r="Q531" s="142"/>
      <c r="R531" s="142"/>
    </row>
    <row r="532" spans="1:18" s="73" customFormat="1" ht="24">
      <c r="A532" s="140" t="s">
        <v>1425</v>
      </c>
      <c r="B532" s="141" t="s">
        <v>2708</v>
      </c>
      <c r="C532" s="142"/>
      <c r="D532" s="133">
        <v>0</v>
      </c>
      <c r="E532" s="142">
        <v>-14.61</v>
      </c>
      <c r="F532" s="133">
        <v>14.61</v>
      </c>
      <c r="G532" s="143">
        <v>1.89</v>
      </c>
      <c r="H532" s="142">
        <v>0.63</v>
      </c>
      <c r="I532" s="142">
        <v>1.23</v>
      </c>
      <c r="J532" s="142">
        <v>0.28999999999999998</v>
      </c>
      <c r="K532" s="142">
        <v>6.84</v>
      </c>
      <c r="L532" s="142">
        <v>0.16</v>
      </c>
      <c r="M532" s="142">
        <v>2.0699999999999998</v>
      </c>
      <c r="N532" s="142">
        <v>1.46</v>
      </c>
      <c r="O532" s="142"/>
      <c r="P532" s="142">
        <v>0.04</v>
      </c>
      <c r="Q532" s="142"/>
      <c r="R532" s="142"/>
    </row>
    <row r="533" spans="1:18" s="73" customFormat="1" ht="24">
      <c r="A533" s="140" t="s">
        <v>1426</v>
      </c>
      <c r="B533" s="141" t="s">
        <v>2709</v>
      </c>
      <c r="C533" s="142"/>
      <c r="D533" s="133">
        <v>0</v>
      </c>
      <c r="E533" s="142">
        <v>-516.96</v>
      </c>
      <c r="F533" s="133">
        <v>516.96</v>
      </c>
      <c r="G533" s="142">
        <v>59.49</v>
      </c>
      <c r="H533" s="142">
        <v>77.44</v>
      </c>
      <c r="I533" s="142">
        <v>46.62</v>
      </c>
      <c r="J533" s="142">
        <v>33.159999999999997</v>
      </c>
      <c r="K533" s="142">
        <v>53.3</v>
      </c>
      <c r="L533" s="142">
        <v>22</v>
      </c>
      <c r="M533" s="142">
        <v>56.11</v>
      </c>
      <c r="N533" s="142">
        <v>168.84</v>
      </c>
      <c r="O533" s="142"/>
      <c r="P533" s="142"/>
      <c r="Q533" s="142"/>
      <c r="R533" s="142"/>
    </row>
    <row r="534" spans="1:18" s="73" customFormat="1" ht="24">
      <c r="A534" s="140" t="s">
        <v>1427</v>
      </c>
      <c r="B534" s="141" t="s">
        <v>2710</v>
      </c>
      <c r="C534" s="142">
        <v>2697</v>
      </c>
      <c r="D534" s="133">
        <v>2697.0000000000005</v>
      </c>
      <c r="E534" s="142">
        <v>510.07</v>
      </c>
      <c r="F534" s="133">
        <v>2186.9300000000003</v>
      </c>
      <c r="G534" s="142">
        <v>204.05</v>
      </c>
      <c r="H534" s="142">
        <v>240.48</v>
      </c>
      <c r="I534" s="142">
        <v>242.18</v>
      </c>
      <c r="J534" s="142">
        <v>260.08</v>
      </c>
      <c r="K534" s="142">
        <v>410.05</v>
      </c>
      <c r="L534" s="142">
        <v>288.51</v>
      </c>
      <c r="M534" s="142">
        <v>288.77</v>
      </c>
      <c r="N534" s="142">
        <v>216.32</v>
      </c>
      <c r="O534" s="142">
        <v>12.36</v>
      </c>
      <c r="P534" s="142">
        <v>24.13</v>
      </c>
      <c r="Q534" s="142"/>
      <c r="R534" s="142"/>
    </row>
    <row r="535" spans="1:18" s="73" customFormat="1" ht="24">
      <c r="A535" s="140" t="s">
        <v>1428</v>
      </c>
      <c r="B535" s="141" t="s">
        <v>2711</v>
      </c>
      <c r="C535" s="142"/>
      <c r="D535" s="133">
        <v>0</v>
      </c>
      <c r="E535" s="142">
        <v>-279.82</v>
      </c>
      <c r="F535" s="133">
        <v>279.82</v>
      </c>
      <c r="G535" s="143">
        <v>58.08</v>
      </c>
      <c r="H535" s="142">
        <v>26.4</v>
      </c>
      <c r="I535" s="142">
        <v>9.9</v>
      </c>
      <c r="J535" s="142">
        <v>57.4</v>
      </c>
      <c r="K535" s="142">
        <v>1.32</v>
      </c>
      <c r="L535" s="142">
        <v>25.74</v>
      </c>
      <c r="M535" s="142">
        <v>53.46</v>
      </c>
      <c r="N535" s="142">
        <v>47.52</v>
      </c>
      <c r="O535" s="142"/>
      <c r="P535" s="142"/>
      <c r="Q535" s="142"/>
      <c r="R535" s="142"/>
    </row>
    <row r="536" spans="1:18" s="42" customFormat="1">
      <c r="A536" s="157" t="s">
        <v>2315</v>
      </c>
      <c r="B536" s="128" t="s">
        <v>2712</v>
      </c>
      <c r="C536" s="184">
        <v>24421</v>
      </c>
      <c r="D536" s="184">
        <v>24421</v>
      </c>
      <c r="E536" s="133">
        <v>24421</v>
      </c>
      <c r="F536" s="133">
        <v>0</v>
      </c>
      <c r="G536" s="133">
        <v>0</v>
      </c>
      <c r="H536" s="133">
        <v>0</v>
      </c>
      <c r="I536" s="133">
        <v>0</v>
      </c>
      <c r="J536" s="133">
        <v>0</v>
      </c>
      <c r="K536" s="133">
        <v>0</v>
      </c>
      <c r="L536" s="133">
        <v>0</v>
      </c>
      <c r="M536" s="133">
        <v>0</v>
      </c>
      <c r="N536" s="133">
        <v>0</v>
      </c>
      <c r="O536" s="133">
        <v>0</v>
      </c>
      <c r="P536" s="133">
        <v>0</v>
      </c>
      <c r="Q536" s="133">
        <v>0</v>
      </c>
      <c r="R536" s="133">
        <v>0</v>
      </c>
    </row>
    <row r="537" spans="1:18" s="179" customFormat="1" ht="24">
      <c r="A537" s="177" t="s">
        <v>2186</v>
      </c>
      <c r="B537" s="170" t="s">
        <v>2713</v>
      </c>
      <c r="C537" s="178">
        <v>23390</v>
      </c>
      <c r="D537" s="133">
        <v>23390</v>
      </c>
      <c r="E537" s="178">
        <v>23390</v>
      </c>
      <c r="F537" s="133">
        <v>0</v>
      </c>
      <c r="G537" s="178">
        <v>0</v>
      </c>
      <c r="H537" s="178">
        <v>0</v>
      </c>
      <c r="I537" s="178">
        <v>0</v>
      </c>
      <c r="J537" s="178">
        <v>0</v>
      </c>
      <c r="K537" s="178">
        <v>0</v>
      </c>
      <c r="L537" s="178">
        <v>0</v>
      </c>
      <c r="M537" s="178">
        <v>0</v>
      </c>
      <c r="N537" s="178">
        <v>0</v>
      </c>
      <c r="O537" s="178">
        <v>0</v>
      </c>
      <c r="P537" s="178">
        <v>0</v>
      </c>
      <c r="Q537" s="178">
        <v>0</v>
      </c>
      <c r="R537" s="178">
        <v>0</v>
      </c>
    </row>
    <row r="538" spans="1:18" s="73" customFormat="1" ht="24">
      <c r="A538" s="140" t="s">
        <v>2392</v>
      </c>
      <c r="B538" s="141" t="s">
        <v>2098</v>
      </c>
      <c r="C538" s="142"/>
      <c r="D538" s="133">
        <v>0</v>
      </c>
      <c r="E538" s="142"/>
      <c r="F538" s="133">
        <v>0</v>
      </c>
      <c r="G538" s="143"/>
      <c r="H538" s="142"/>
      <c r="I538" s="142"/>
      <c r="J538" s="142"/>
      <c r="K538" s="142"/>
      <c r="L538" s="142"/>
      <c r="M538" s="142"/>
      <c r="N538" s="142"/>
      <c r="O538" s="142"/>
      <c r="P538" s="142"/>
      <c r="Q538" s="142"/>
      <c r="R538" s="142"/>
    </row>
    <row r="539" spans="1:18" s="73" customFormat="1" ht="24">
      <c r="A539" s="140" t="s">
        <v>2400</v>
      </c>
      <c r="B539" s="141" t="s">
        <v>2714</v>
      </c>
      <c r="C539" s="142">
        <v>6890</v>
      </c>
      <c r="D539" s="133">
        <v>6890</v>
      </c>
      <c r="E539" s="142">
        <v>6890</v>
      </c>
      <c r="F539" s="133">
        <v>0</v>
      </c>
      <c r="G539" s="143"/>
      <c r="H539" s="142"/>
      <c r="I539" s="142"/>
      <c r="J539" s="142"/>
      <c r="K539" s="142"/>
      <c r="L539" s="142"/>
      <c r="M539" s="142"/>
      <c r="N539" s="142"/>
      <c r="O539" s="142"/>
      <c r="P539" s="142"/>
      <c r="Q539" s="142"/>
      <c r="R539" s="142"/>
    </row>
    <row r="540" spans="1:18" s="73" customFormat="1" ht="24">
      <c r="A540" s="140" t="s">
        <v>2409</v>
      </c>
      <c r="B540" s="141" t="s">
        <v>2715</v>
      </c>
      <c r="C540" s="142">
        <v>16500</v>
      </c>
      <c r="D540" s="133">
        <v>16500</v>
      </c>
      <c r="E540" s="142">
        <v>16500</v>
      </c>
      <c r="F540" s="133">
        <v>0</v>
      </c>
      <c r="G540" s="143"/>
      <c r="H540" s="142"/>
      <c r="I540" s="142"/>
      <c r="J540" s="142"/>
      <c r="K540" s="142"/>
      <c r="L540" s="142"/>
      <c r="M540" s="142"/>
      <c r="N540" s="142"/>
      <c r="O540" s="142"/>
      <c r="P540" s="142"/>
      <c r="Q540" s="142"/>
      <c r="R540" s="142"/>
    </row>
    <row r="541" spans="1:18" s="73" customFormat="1" ht="36">
      <c r="A541" s="140" t="s">
        <v>2411</v>
      </c>
      <c r="B541" s="141" t="s">
        <v>2099</v>
      </c>
      <c r="C541" s="142"/>
      <c r="D541" s="133">
        <v>0</v>
      </c>
      <c r="E541" s="142"/>
      <c r="F541" s="133">
        <v>0</v>
      </c>
      <c r="G541" s="143"/>
      <c r="H541" s="142"/>
      <c r="I541" s="142"/>
      <c r="J541" s="142"/>
      <c r="K541" s="142"/>
      <c r="L541" s="142"/>
      <c r="M541" s="142"/>
      <c r="N541" s="142"/>
      <c r="O541" s="142"/>
      <c r="P541" s="142"/>
      <c r="Q541" s="142"/>
      <c r="R541" s="142"/>
    </row>
    <row r="542" spans="1:18" s="73" customFormat="1">
      <c r="A542" s="140" t="s">
        <v>2716</v>
      </c>
      <c r="B542" s="141" t="s">
        <v>2100</v>
      </c>
      <c r="C542" s="142"/>
      <c r="D542" s="133">
        <v>0</v>
      </c>
      <c r="E542" s="142"/>
      <c r="F542" s="133">
        <v>0</v>
      </c>
      <c r="G542" s="143"/>
      <c r="H542" s="142"/>
      <c r="I542" s="142"/>
      <c r="J542" s="142"/>
      <c r="K542" s="142"/>
      <c r="L542" s="142"/>
      <c r="M542" s="142"/>
      <c r="N542" s="142"/>
      <c r="O542" s="142"/>
      <c r="P542" s="142"/>
      <c r="Q542" s="142"/>
      <c r="R542" s="142"/>
    </row>
    <row r="543" spans="1:18" s="179" customFormat="1" ht="24">
      <c r="A543" s="177" t="s">
        <v>2442</v>
      </c>
      <c r="B543" s="170" t="s">
        <v>2717</v>
      </c>
      <c r="C543" s="178">
        <v>1031</v>
      </c>
      <c r="D543" s="133">
        <v>1031</v>
      </c>
      <c r="E543" s="178">
        <v>1031</v>
      </c>
      <c r="F543" s="133">
        <v>0</v>
      </c>
      <c r="G543" s="178">
        <v>0</v>
      </c>
      <c r="H543" s="178">
        <v>0</v>
      </c>
      <c r="I543" s="178">
        <v>0</v>
      </c>
      <c r="J543" s="178">
        <v>0</v>
      </c>
      <c r="K543" s="178">
        <v>0</v>
      </c>
      <c r="L543" s="178">
        <v>0</v>
      </c>
      <c r="M543" s="178">
        <v>0</v>
      </c>
      <c r="N543" s="178">
        <v>0</v>
      </c>
      <c r="O543" s="178">
        <v>0</v>
      </c>
      <c r="P543" s="178">
        <v>0</v>
      </c>
      <c r="Q543" s="178">
        <v>0</v>
      </c>
      <c r="R543" s="178">
        <v>0</v>
      </c>
    </row>
    <row r="544" spans="1:18" s="73" customFormat="1" ht="24">
      <c r="A544" s="140" t="s">
        <v>2392</v>
      </c>
      <c r="B544" s="141" t="s">
        <v>2718</v>
      </c>
      <c r="C544" s="142"/>
      <c r="D544" s="133">
        <v>0</v>
      </c>
      <c r="E544" s="142"/>
      <c r="F544" s="133">
        <v>0</v>
      </c>
      <c r="G544" s="143"/>
      <c r="H544" s="142"/>
      <c r="I544" s="142"/>
      <c r="J544" s="142"/>
      <c r="K544" s="142"/>
      <c r="L544" s="142"/>
      <c r="M544" s="142"/>
      <c r="N544" s="142"/>
      <c r="O544" s="142"/>
      <c r="P544" s="142"/>
      <c r="Q544" s="142"/>
      <c r="R544" s="142"/>
    </row>
    <row r="545" spans="1:18" s="73" customFormat="1" ht="24">
      <c r="A545" s="140" t="s">
        <v>2400</v>
      </c>
      <c r="B545" s="141" t="s">
        <v>2718</v>
      </c>
      <c r="C545" s="142">
        <v>1031</v>
      </c>
      <c r="D545" s="133">
        <v>1031</v>
      </c>
      <c r="E545" s="142">
        <v>1031</v>
      </c>
      <c r="F545" s="133">
        <v>0</v>
      </c>
      <c r="G545" s="143"/>
      <c r="H545" s="142"/>
      <c r="I545" s="142"/>
      <c r="J545" s="142"/>
      <c r="K545" s="142"/>
      <c r="L545" s="142"/>
      <c r="M545" s="142"/>
      <c r="N545" s="142"/>
      <c r="O545" s="142"/>
      <c r="P545" s="142"/>
      <c r="Q545" s="142"/>
      <c r="R545" s="142"/>
    </row>
    <row r="546" spans="1:18" s="73" customFormat="1" ht="24">
      <c r="A546" s="140" t="s">
        <v>2409</v>
      </c>
      <c r="B546" s="141" t="s">
        <v>2719</v>
      </c>
      <c r="C546" s="142"/>
      <c r="D546" s="133">
        <v>0</v>
      </c>
      <c r="E546" s="142"/>
      <c r="F546" s="133">
        <v>0</v>
      </c>
      <c r="G546" s="142"/>
      <c r="H546" s="142"/>
      <c r="I546" s="142"/>
      <c r="J546" s="142"/>
      <c r="K546" s="142"/>
      <c r="L546" s="142"/>
      <c r="M546" s="142"/>
      <c r="N546" s="142"/>
      <c r="O546" s="142"/>
      <c r="P546" s="142"/>
      <c r="Q546" s="142"/>
      <c r="R546" s="142"/>
    </row>
    <row r="547" spans="1:18" s="42" customFormat="1">
      <c r="A547" s="157" t="s">
        <v>2317</v>
      </c>
      <c r="B547" s="128" t="s">
        <v>2720</v>
      </c>
      <c r="C547" s="184">
        <v>0</v>
      </c>
      <c r="D547" s="184">
        <v>0</v>
      </c>
      <c r="E547" s="133">
        <v>0</v>
      </c>
      <c r="F547" s="133">
        <v>0</v>
      </c>
      <c r="G547" s="133">
        <v>0</v>
      </c>
      <c r="H547" s="133">
        <v>0</v>
      </c>
      <c r="I547" s="133">
        <v>0</v>
      </c>
      <c r="J547" s="133">
        <v>0</v>
      </c>
      <c r="K547" s="133">
        <v>0</v>
      </c>
      <c r="L547" s="133">
        <v>0</v>
      </c>
      <c r="M547" s="133">
        <v>0</v>
      </c>
      <c r="N547" s="133">
        <v>0</v>
      </c>
      <c r="O547" s="133">
        <v>0</v>
      </c>
      <c r="P547" s="133">
        <v>0</v>
      </c>
      <c r="Q547" s="133">
        <v>0</v>
      </c>
      <c r="R547" s="133">
        <v>0</v>
      </c>
    </row>
    <row r="548" spans="1:18" s="73" customFormat="1">
      <c r="A548" s="140" t="s">
        <v>2666</v>
      </c>
      <c r="B548" s="141" t="s">
        <v>2096</v>
      </c>
      <c r="C548" s="142"/>
      <c r="D548" s="133">
        <v>0</v>
      </c>
      <c r="E548" s="142"/>
      <c r="F548" s="133">
        <v>0</v>
      </c>
      <c r="G548" s="143"/>
      <c r="H548" s="142"/>
      <c r="I548" s="142"/>
      <c r="J548" s="142"/>
      <c r="K548" s="142"/>
      <c r="L548" s="142"/>
      <c r="M548" s="142"/>
      <c r="N548" s="142"/>
      <c r="O548" s="142"/>
      <c r="P548" s="142"/>
      <c r="Q548" s="142"/>
      <c r="R548" s="142"/>
    </row>
    <row r="549" spans="1:18" s="73" customFormat="1">
      <c r="A549" s="140" t="s">
        <v>2721</v>
      </c>
      <c r="B549" s="141" t="s">
        <v>2722</v>
      </c>
      <c r="C549" s="142"/>
      <c r="D549" s="133">
        <v>0</v>
      </c>
      <c r="E549" s="142">
        <v>0</v>
      </c>
      <c r="F549" s="133">
        <v>0</v>
      </c>
      <c r="G549" s="143"/>
      <c r="H549" s="142"/>
      <c r="I549" s="142"/>
      <c r="J549" s="142"/>
      <c r="K549" s="142"/>
      <c r="L549" s="142"/>
      <c r="M549" s="142"/>
      <c r="N549" s="142"/>
      <c r="O549" s="142"/>
      <c r="P549" s="142"/>
      <c r="Q549" s="142"/>
      <c r="R549" s="142"/>
    </row>
    <row r="550" spans="1:18" s="73" customFormat="1" ht="24">
      <c r="A550" s="140" t="s">
        <v>2723</v>
      </c>
      <c r="B550" s="141" t="s">
        <v>1961</v>
      </c>
      <c r="C550" s="142"/>
      <c r="D550" s="133">
        <v>0</v>
      </c>
      <c r="E550" s="142"/>
      <c r="F550" s="133">
        <v>0</v>
      </c>
      <c r="G550" s="143"/>
      <c r="H550" s="142"/>
      <c r="I550" s="142"/>
      <c r="J550" s="142"/>
      <c r="K550" s="142"/>
      <c r="L550" s="142"/>
      <c r="M550" s="142"/>
      <c r="N550" s="142"/>
      <c r="O550" s="142"/>
      <c r="P550" s="142"/>
      <c r="Q550" s="142"/>
      <c r="R550" s="142"/>
    </row>
    <row r="551" spans="1:18" s="42" customFormat="1">
      <c r="A551" s="157" t="s">
        <v>2375</v>
      </c>
      <c r="B551" s="128" t="s">
        <v>2724</v>
      </c>
      <c r="C551" s="184">
        <v>1526</v>
      </c>
      <c r="D551" s="184">
        <v>1525.9999999999982</v>
      </c>
      <c r="E551" s="133">
        <v>-11437.56</v>
      </c>
      <c r="F551" s="133">
        <v>12963.559999999998</v>
      </c>
      <c r="G551" s="133">
        <v>893.32999999999993</v>
      </c>
      <c r="H551" s="133">
        <v>774.67000000000007</v>
      </c>
      <c r="I551" s="133">
        <v>1408.22</v>
      </c>
      <c r="J551" s="133">
        <v>6257.6399999999994</v>
      </c>
      <c r="K551" s="133">
        <v>288.71000000000004</v>
      </c>
      <c r="L551" s="133">
        <v>475.46000000000004</v>
      </c>
      <c r="M551" s="133">
        <v>435.89</v>
      </c>
      <c r="N551" s="133">
        <v>2337.91</v>
      </c>
      <c r="O551" s="133">
        <v>44</v>
      </c>
      <c r="P551" s="133">
        <v>41.9</v>
      </c>
      <c r="Q551" s="133">
        <v>5.83</v>
      </c>
      <c r="R551" s="133">
        <v>0</v>
      </c>
    </row>
    <row r="552" spans="1:18" s="179" customFormat="1" ht="24">
      <c r="A552" s="177" t="s">
        <v>2186</v>
      </c>
      <c r="B552" s="170" t="s">
        <v>2725</v>
      </c>
      <c r="C552" s="178">
        <v>1394</v>
      </c>
      <c r="D552" s="133">
        <v>1394</v>
      </c>
      <c r="E552" s="178">
        <v>0</v>
      </c>
      <c r="F552" s="133">
        <v>1394</v>
      </c>
      <c r="G552" s="178">
        <v>0</v>
      </c>
      <c r="H552" s="178">
        <v>436</v>
      </c>
      <c r="I552" s="178">
        <v>524</v>
      </c>
      <c r="J552" s="178">
        <v>256</v>
      </c>
      <c r="K552" s="178">
        <v>0</v>
      </c>
      <c r="L552" s="178">
        <v>0</v>
      </c>
      <c r="M552" s="178">
        <v>0</v>
      </c>
      <c r="N552" s="178">
        <v>178</v>
      </c>
      <c r="O552" s="178">
        <v>0</v>
      </c>
      <c r="P552" s="178">
        <v>0</v>
      </c>
      <c r="Q552" s="178">
        <v>0</v>
      </c>
      <c r="R552" s="178">
        <v>0</v>
      </c>
    </row>
    <row r="553" spans="1:18" s="73" customFormat="1" ht="24">
      <c r="A553" s="140" t="s">
        <v>2392</v>
      </c>
      <c r="B553" s="141" t="s">
        <v>2726</v>
      </c>
      <c r="C553" s="142">
        <v>1394</v>
      </c>
      <c r="D553" s="133">
        <v>1394</v>
      </c>
      <c r="E553" s="142">
        <v>0</v>
      </c>
      <c r="F553" s="133">
        <v>1394</v>
      </c>
      <c r="G553" s="143">
        <v>0</v>
      </c>
      <c r="H553" s="142">
        <v>436</v>
      </c>
      <c r="I553" s="142">
        <v>524</v>
      </c>
      <c r="J553" s="142">
        <v>256</v>
      </c>
      <c r="K553" s="142">
        <v>0</v>
      </c>
      <c r="L553" s="142">
        <v>0</v>
      </c>
      <c r="M553" s="142">
        <v>0</v>
      </c>
      <c r="N553" s="142">
        <v>178</v>
      </c>
      <c r="O553" s="142">
        <v>0</v>
      </c>
      <c r="P553" s="142">
        <v>0</v>
      </c>
      <c r="Q553" s="142">
        <v>0</v>
      </c>
      <c r="R553" s="142">
        <v>0</v>
      </c>
    </row>
    <row r="554" spans="1:18" s="73" customFormat="1" ht="24">
      <c r="A554" s="140" t="s">
        <v>2400</v>
      </c>
      <c r="B554" s="141" t="s">
        <v>2727</v>
      </c>
      <c r="C554" s="142"/>
      <c r="D554" s="133">
        <v>0</v>
      </c>
      <c r="E554" s="142"/>
      <c r="F554" s="133">
        <v>0</v>
      </c>
      <c r="G554" s="143"/>
      <c r="H554" s="142"/>
      <c r="I554" s="142"/>
      <c r="J554" s="142"/>
      <c r="K554" s="142"/>
      <c r="L554" s="142"/>
      <c r="M554" s="142"/>
      <c r="N554" s="142"/>
      <c r="O554" s="142"/>
      <c r="P554" s="142"/>
      <c r="Q554" s="142"/>
      <c r="R554" s="142"/>
    </row>
    <row r="555" spans="1:18" s="73" customFormat="1" ht="24">
      <c r="A555" s="140" t="s">
        <v>2409</v>
      </c>
      <c r="B555" s="141" t="s">
        <v>2728</v>
      </c>
      <c r="C555" s="142"/>
      <c r="D555" s="133">
        <v>0</v>
      </c>
      <c r="E555" s="142"/>
      <c r="F555" s="133">
        <v>0</v>
      </c>
      <c r="G555" s="143"/>
      <c r="H555" s="142"/>
      <c r="I555" s="142"/>
      <c r="J555" s="142"/>
      <c r="K555" s="142"/>
      <c r="L555" s="142"/>
      <c r="M555" s="142"/>
      <c r="N555" s="142"/>
      <c r="O555" s="142"/>
      <c r="P555" s="142"/>
      <c r="Q555" s="142"/>
      <c r="R555" s="142"/>
    </row>
    <row r="556" spans="1:18" s="73" customFormat="1" ht="24">
      <c r="A556" s="140" t="s">
        <v>2210</v>
      </c>
      <c r="B556" s="141" t="s">
        <v>2729</v>
      </c>
      <c r="C556" s="142">
        <v>122</v>
      </c>
      <c r="D556" s="133">
        <v>122</v>
      </c>
      <c r="E556" s="142"/>
      <c r="F556" s="133">
        <v>122</v>
      </c>
      <c r="G556" s="142">
        <v>37.9</v>
      </c>
      <c r="H556" s="142">
        <v>1.45</v>
      </c>
      <c r="I556" s="142">
        <v>20.149999999999999</v>
      </c>
      <c r="J556" s="142">
        <v>5.8</v>
      </c>
      <c r="K556" s="142"/>
      <c r="L556" s="142">
        <v>10.3</v>
      </c>
      <c r="M556" s="142"/>
      <c r="N556" s="142">
        <v>46.4</v>
      </c>
      <c r="O556" s="142"/>
      <c r="P556" s="142"/>
      <c r="Q556" s="142"/>
      <c r="R556" s="142"/>
    </row>
    <row r="557" spans="1:18" s="73" customFormat="1" ht="24">
      <c r="A557" s="140" t="s">
        <v>1425</v>
      </c>
      <c r="B557" s="141" t="s">
        <v>2730</v>
      </c>
      <c r="C557" s="142"/>
      <c r="D557" s="133">
        <v>0</v>
      </c>
      <c r="E557" s="142">
        <v>-68</v>
      </c>
      <c r="F557" s="133">
        <v>68</v>
      </c>
      <c r="G557" s="143">
        <v>8</v>
      </c>
      <c r="H557" s="142">
        <v>8</v>
      </c>
      <c r="I557" s="142">
        <v>8</v>
      </c>
      <c r="J557" s="142">
        <v>8</v>
      </c>
      <c r="K557" s="142">
        <v>10</v>
      </c>
      <c r="L557" s="142">
        <v>10</v>
      </c>
      <c r="M557" s="142">
        <v>8</v>
      </c>
      <c r="N557" s="142">
        <v>8</v>
      </c>
      <c r="O557" s="142"/>
      <c r="P557" s="142"/>
      <c r="Q557" s="142"/>
      <c r="R557" s="142"/>
    </row>
    <row r="558" spans="1:18" s="73" customFormat="1" ht="24">
      <c r="A558" s="140" t="s">
        <v>1426</v>
      </c>
      <c r="B558" s="141" t="s">
        <v>1958</v>
      </c>
      <c r="C558" s="142"/>
      <c r="D558" s="133">
        <v>0</v>
      </c>
      <c r="E558" s="142">
        <v>-30</v>
      </c>
      <c r="F558" s="133">
        <v>30.000000000000004</v>
      </c>
      <c r="G558" s="143">
        <v>3.64</v>
      </c>
      <c r="H558" s="142">
        <v>5.18</v>
      </c>
      <c r="I558" s="142">
        <v>3.39</v>
      </c>
      <c r="J558" s="142">
        <v>2.9</v>
      </c>
      <c r="K558" s="142"/>
      <c r="L558" s="142">
        <v>3.88</v>
      </c>
      <c r="M558" s="142">
        <v>1.71</v>
      </c>
      <c r="N558" s="142">
        <v>9.3000000000000007</v>
      </c>
      <c r="O558" s="142"/>
      <c r="P558" s="142"/>
      <c r="Q558" s="142"/>
      <c r="R558" s="142"/>
    </row>
    <row r="559" spans="1:18" s="73" customFormat="1" ht="24">
      <c r="A559" s="140" t="s">
        <v>1427</v>
      </c>
      <c r="B559" s="141" t="s">
        <v>1547</v>
      </c>
      <c r="C559" s="142">
        <v>10</v>
      </c>
      <c r="D559" s="133">
        <v>10</v>
      </c>
      <c r="E559" s="142">
        <v>10</v>
      </c>
      <c r="F559" s="133">
        <v>0</v>
      </c>
      <c r="G559" s="143"/>
      <c r="H559" s="142"/>
      <c r="I559" s="142"/>
      <c r="J559" s="142"/>
      <c r="K559" s="142"/>
      <c r="L559" s="142"/>
      <c r="M559" s="142"/>
      <c r="N559" s="142"/>
      <c r="O559" s="142"/>
      <c r="P559" s="142"/>
      <c r="Q559" s="142"/>
      <c r="R559" s="142"/>
    </row>
    <row r="560" spans="1:18" s="73" customFormat="1" ht="24">
      <c r="A560" s="140" t="s">
        <v>1428</v>
      </c>
      <c r="B560" s="141" t="s">
        <v>1959</v>
      </c>
      <c r="C560" s="142"/>
      <c r="D560" s="133">
        <v>0</v>
      </c>
      <c r="E560" s="142">
        <v>-142.65</v>
      </c>
      <c r="F560" s="133">
        <v>142.65</v>
      </c>
      <c r="G560" s="143">
        <v>37.25</v>
      </c>
      <c r="H560" s="142">
        <v>12.6</v>
      </c>
      <c r="I560" s="142">
        <v>18.23</v>
      </c>
      <c r="J560" s="142">
        <v>5.63</v>
      </c>
      <c r="K560" s="142">
        <v>0.5</v>
      </c>
      <c r="L560" s="142">
        <v>9.9</v>
      </c>
      <c r="M560" s="142">
        <v>6.05</v>
      </c>
      <c r="N560" s="142">
        <v>52.49</v>
      </c>
      <c r="O560" s="142"/>
      <c r="P560" s="142"/>
      <c r="Q560" s="142"/>
      <c r="R560" s="142"/>
    </row>
    <row r="561" spans="1:18" s="73" customFormat="1" ht="24">
      <c r="A561" s="140" t="s">
        <v>1429</v>
      </c>
      <c r="B561" s="141" t="s">
        <v>2731</v>
      </c>
      <c r="C561" s="142"/>
      <c r="D561" s="133">
        <v>0</v>
      </c>
      <c r="E561" s="142">
        <v>-1000</v>
      </c>
      <c r="F561" s="133">
        <v>1000</v>
      </c>
      <c r="G561" s="143">
        <v>322</v>
      </c>
      <c r="H561" s="142">
        <v>170</v>
      </c>
      <c r="I561" s="142">
        <v>60</v>
      </c>
      <c r="J561" s="142">
        <v>60</v>
      </c>
      <c r="K561" s="142">
        <v>18</v>
      </c>
      <c r="L561" s="142">
        <v>60</v>
      </c>
      <c r="M561" s="142">
        <v>170</v>
      </c>
      <c r="N561" s="142">
        <v>134</v>
      </c>
      <c r="O561" s="142"/>
      <c r="P561" s="142">
        <v>6</v>
      </c>
      <c r="Q561" s="142"/>
      <c r="R561" s="142"/>
    </row>
    <row r="562" spans="1:18" s="73" customFormat="1" ht="24">
      <c r="A562" s="140" t="s">
        <v>1430</v>
      </c>
      <c r="B562" s="141" t="s">
        <v>2732</v>
      </c>
      <c r="C562" s="142"/>
      <c r="D562" s="133">
        <v>0</v>
      </c>
      <c r="E562" s="142">
        <v>-532</v>
      </c>
      <c r="F562" s="133">
        <v>532</v>
      </c>
      <c r="G562" s="143">
        <v>206.54</v>
      </c>
      <c r="H562" s="142">
        <v>40.08</v>
      </c>
      <c r="I562" s="142">
        <v>30.24</v>
      </c>
      <c r="J562" s="142">
        <v>27.84</v>
      </c>
      <c r="K562" s="142">
        <v>7.2</v>
      </c>
      <c r="L562" s="142">
        <v>34.32</v>
      </c>
      <c r="M562" s="142">
        <v>65.540000000000006</v>
      </c>
      <c r="N562" s="142">
        <v>109.2</v>
      </c>
      <c r="O562" s="142"/>
      <c r="P562" s="142">
        <v>11.04</v>
      </c>
      <c r="Q562" s="142"/>
      <c r="R562" s="142"/>
    </row>
    <row r="563" spans="1:18" s="43" customFormat="1" ht="24">
      <c r="A563" s="134" t="s">
        <v>1431</v>
      </c>
      <c r="B563" s="136" t="s">
        <v>2733</v>
      </c>
      <c r="C563" s="137"/>
      <c r="D563" s="133">
        <v>0</v>
      </c>
      <c r="E563" s="137">
        <v>0</v>
      </c>
      <c r="F563" s="133">
        <v>0</v>
      </c>
      <c r="G563" s="139"/>
      <c r="H563" s="137">
        <v>0</v>
      </c>
      <c r="I563" s="137"/>
      <c r="J563" s="137"/>
      <c r="K563" s="137"/>
      <c r="L563" s="137"/>
      <c r="M563" s="137"/>
      <c r="N563" s="137"/>
      <c r="O563" s="137"/>
      <c r="P563" s="137"/>
      <c r="Q563" s="137"/>
      <c r="R563" s="137"/>
    </row>
    <row r="564" spans="1:18" s="73" customFormat="1" ht="24">
      <c r="A564" s="140" t="s">
        <v>1432</v>
      </c>
      <c r="B564" s="141" t="s">
        <v>2734</v>
      </c>
      <c r="C564" s="142"/>
      <c r="D564" s="133">
        <v>0</v>
      </c>
      <c r="E564" s="142">
        <v>-17.25</v>
      </c>
      <c r="F564" s="133">
        <v>17.25</v>
      </c>
      <c r="G564" s="143"/>
      <c r="H564" s="142">
        <v>1.36</v>
      </c>
      <c r="I564" s="142">
        <v>4.6900000000000004</v>
      </c>
      <c r="J564" s="142">
        <v>1.23</v>
      </c>
      <c r="K564" s="142"/>
      <c r="L564" s="142">
        <v>2.86</v>
      </c>
      <c r="M564" s="142">
        <v>2.59</v>
      </c>
      <c r="N564" s="142">
        <v>4.5199999999999996</v>
      </c>
      <c r="O564" s="142"/>
      <c r="P564" s="142"/>
      <c r="Q564" s="142"/>
      <c r="R564" s="142"/>
    </row>
    <row r="565" spans="1:18" s="73" customFormat="1" ht="24">
      <c r="A565" s="140" t="s">
        <v>1433</v>
      </c>
      <c r="B565" s="141" t="s">
        <v>2735</v>
      </c>
      <c r="C565" s="142"/>
      <c r="D565" s="133">
        <v>0</v>
      </c>
      <c r="E565" s="142">
        <v>-5000</v>
      </c>
      <c r="F565" s="133">
        <v>5000</v>
      </c>
      <c r="G565" s="143"/>
      <c r="H565" s="142"/>
      <c r="I565" s="142"/>
      <c r="J565" s="142">
        <v>5000</v>
      </c>
      <c r="K565" s="142"/>
      <c r="L565" s="142"/>
      <c r="M565" s="142"/>
      <c r="N565" s="142"/>
      <c r="O565" s="142"/>
      <c r="P565" s="142"/>
      <c r="Q565" s="142"/>
      <c r="R565" s="142"/>
    </row>
    <row r="566" spans="1:18" s="73" customFormat="1" ht="24">
      <c r="A566" s="140" t="s">
        <v>1434</v>
      </c>
      <c r="B566" s="141" t="s">
        <v>2736</v>
      </c>
      <c r="C566" s="142"/>
      <c r="D566" s="133">
        <v>0</v>
      </c>
      <c r="E566" s="142">
        <v>-157.66</v>
      </c>
      <c r="F566" s="133">
        <v>157.66</v>
      </c>
      <c r="G566" s="143"/>
      <c r="H566" s="142"/>
      <c r="I566" s="142">
        <v>54.52</v>
      </c>
      <c r="J566" s="142">
        <v>18.239999999999998</v>
      </c>
      <c r="K566" s="142">
        <v>31.01</v>
      </c>
      <c r="L566" s="142">
        <v>29.2</v>
      </c>
      <c r="M566" s="142"/>
      <c r="N566" s="142"/>
      <c r="O566" s="142"/>
      <c r="P566" s="142">
        <v>18.86</v>
      </c>
      <c r="Q566" s="142">
        <v>5.83</v>
      </c>
      <c r="R566" s="142"/>
    </row>
    <row r="567" spans="1:18" s="73" customFormat="1" ht="24">
      <c r="A567" s="140" t="s">
        <v>1435</v>
      </c>
      <c r="B567" s="141" t="s">
        <v>2737</v>
      </c>
      <c r="C567" s="142"/>
      <c r="D567" s="133">
        <v>0</v>
      </c>
      <c r="E567" s="142">
        <v>-4500</v>
      </c>
      <c r="F567" s="133">
        <v>4500</v>
      </c>
      <c r="G567" s="143">
        <v>278</v>
      </c>
      <c r="H567" s="142">
        <v>100</v>
      </c>
      <c r="I567" s="142">
        <v>685</v>
      </c>
      <c r="J567" s="142">
        <v>872</v>
      </c>
      <c r="K567" s="142">
        <v>222</v>
      </c>
      <c r="L567" s="142">
        <v>315</v>
      </c>
      <c r="M567" s="142">
        <v>182</v>
      </c>
      <c r="N567" s="142">
        <v>1796</v>
      </c>
      <c r="O567" s="142">
        <v>44</v>
      </c>
      <c r="P567" s="142">
        <v>6</v>
      </c>
      <c r="Q567" s="142"/>
      <c r="R567" s="142"/>
    </row>
    <row r="568" spans="1:18" s="42" customFormat="1">
      <c r="A568" s="299" t="s">
        <v>2738</v>
      </c>
      <c r="B568" s="128" t="s">
        <v>2739</v>
      </c>
      <c r="C568" s="184">
        <v>4455</v>
      </c>
      <c r="D568" s="184">
        <v>4455</v>
      </c>
      <c r="E568" s="133">
        <v>176.64</v>
      </c>
      <c r="F568" s="133">
        <v>4278.3599999999997</v>
      </c>
      <c r="G568" s="133">
        <v>1896.11</v>
      </c>
      <c r="H568" s="133">
        <v>297.31</v>
      </c>
      <c r="I568" s="133">
        <v>887.12</v>
      </c>
      <c r="J568" s="133">
        <v>982.58</v>
      </c>
      <c r="K568" s="133">
        <v>0</v>
      </c>
      <c r="L568" s="133">
        <v>0</v>
      </c>
      <c r="M568" s="133">
        <v>0</v>
      </c>
      <c r="N568" s="133">
        <v>0</v>
      </c>
      <c r="O568" s="133">
        <v>0</v>
      </c>
      <c r="P568" s="133">
        <v>215.24</v>
      </c>
      <c r="Q568" s="133">
        <v>0</v>
      </c>
      <c r="R568" s="133">
        <v>0</v>
      </c>
    </row>
    <row r="569" spans="1:18" s="73" customFormat="1" ht="24">
      <c r="A569" s="140" t="s">
        <v>1514</v>
      </c>
      <c r="B569" s="141" t="s">
        <v>1548</v>
      </c>
      <c r="C569" s="142">
        <v>4455</v>
      </c>
      <c r="D569" s="133">
        <v>4455</v>
      </c>
      <c r="E569" s="142">
        <v>176.64</v>
      </c>
      <c r="F569" s="133">
        <v>4278.3599999999997</v>
      </c>
      <c r="G569" s="143">
        <v>1896.11</v>
      </c>
      <c r="H569" s="142">
        <v>297.31</v>
      </c>
      <c r="I569" s="142">
        <v>887.12</v>
      </c>
      <c r="J569" s="142">
        <v>982.58</v>
      </c>
      <c r="K569" s="142"/>
      <c r="L569" s="142"/>
      <c r="M569" s="142"/>
      <c r="N569" s="142"/>
      <c r="O569" s="142"/>
      <c r="P569" s="142">
        <v>215.24</v>
      </c>
      <c r="Q569" s="142"/>
      <c r="R569" s="142"/>
    </row>
    <row r="570" spans="1:18" s="73" customFormat="1" ht="24">
      <c r="A570" s="140" t="s">
        <v>1424</v>
      </c>
      <c r="B570" s="141" t="s">
        <v>2101</v>
      </c>
      <c r="C570" s="142"/>
      <c r="D570" s="133">
        <v>0</v>
      </c>
      <c r="E570" s="142"/>
      <c r="F570" s="133">
        <v>0</v>
      </c>
      <c r="G570" s="143"/>
      <c r="H570" s="142"/>
      <c r="I570" s="142"/>
      <c r="J570" s="142"/>
      <c r="K570" s="142"/>
      <c r="L570" s="142"/>
      <c r="M570" s="142"/>
      <c r="N570" s="142"/>
      <c r="O570" s="142"/>
      <c r="P570" s="142"/>
      <c r="Q570" s="142"/>
      <c r="R570" s="142"/>
    </row>
    <row r="571" spans="1:18" s="73" customFormat="1" ht="24">
      <c r="A571" s="140" t="s">
        <v>1425</v>
      </c>
      <c r="B571" s="141" t="s">
        <v>2102</v>
      </c>
      <c r="C571" s="142"/>
      <c r="D571" s="133">
        <v>0</v>
      </c>
      <c r="E571" s="142"/>
      <c r="F571" s="133">
        <v>0</v>
      </c>
      <c r="G571" s="143"/>
      <c r="H571" s="142"/>
      <c r="I571" s="142"/>
      <c r="J571" s="142"/>
      <c r="K571" s="142"/>
      <c r="L571" s="142"/>
      <c r="M571" s="142"/>
      <c r="N571" s="142"/>
      <c r="O571" s="142"/>
      <c r="P571" s="142"/>
      <c r="Q571" s="142"/>
      <c r="R571" s="142"/>
    </row>
    <row r="572" spans="1:18" s="73" customFormat="1" ht="24">
      <c r="A572" s="140" t="s">
        <v>1426</v>
      </c>
      <c r="B572" s="141" t="s">
        <v>1953</v>
      </c>
      <c r="C572" s="142"/>
      <c r="D572" s="133">
        <v>0</v>
      </c>
      <c r="E572" s="142"/>
      <c r="F572" s="133">
        <v>0</v>
      </c>
      <c r="G572" s="143"/>
      <c r="H572" s="142"/>
      <c r="I572" s="142"/>
      <c r="J572" s="142"/>
      <c r="K572" s="142"/>
      <c r="L572" s="142"/>
      <c r="M572" s="142"/>
      <c r="N572" s="142"/>
      <c r="O572" s="142"/>
      <c r="P572" s="142"/>
      <c r="Q572" s="142"/>
      <c r="R572" s="142"/>
    </row>
    <row r="573" spans="1:18" s="73" customFormat="1" ht="24">
      <c r="A573" s="140" t="s">
        <v>1427</v>
      </c>
      <c r="B573" s="141" t="s">
        <v>1957</v>
      </c>
      <c r="C573" s="142"/>
      <c r="D573" s="133">
        <v>0</v>
      </c>
      <c r="E573" s="142"/>
      <c r="F573" s="133">
        <v>0</v>
      </c>
      <c r="G573" s="143"/>
      <c r="H573" s="142"/>
      <c r="I573" s="142"/>
      <c r="J573" s="142"/>
      <c r="K573" s="142"/>
      <c r="L573" s="142"/>
      <c r="M573" s="142"/>
      <c r="N573" s="142"/>
      <c r="O573" s="142"/>
      <c r="P573" s="142"/>
      <c r="Q573" s="142"/>
      <c r="R573" s="142"/>
    </row>
    <row r="574" spans="1:18" s="42" customFormat="1">
      <c r="A574" s="157" t="s">
        <v>2390</v>
      </c>
      <c r="B574" s="128" t="s">
        <v>2740</v>
      </c>
      <c r="C574" s="184">
        <v>0</v>
      </c>
      <c r="D574" s="184">
        <v>0</v>
      </c>
      <c r="E574" s="133">
        <v>0</v>
      </c>
      <c r="F574" s="133">
        <v>0</v>
      </c>
      <c r="G574" s="133">
        <v>0</v>
      </c>
      <c r="H574" s="133">
        <v>0</v>
      </c>
      <c r="I574" s="133">
        <v>0</v>
      </c>
      <c r="J574" s="133">
        <v>0</v>
      </c>
      <c r="K574" s="133">
        <v>0</v>
      </c>
      <c r="L574" s="133">
        <v>0</v>
      </c>
      <c r="M574" s="133">
        <v>0</v>
      </c>
      <c r="N574" s="133">
        <v>0</v>
      </c>
      <c r="O574" s="133">
        <v>0</v>
      </c>
      <c r="P574" s="133">
        <v>0</v>
      </c>
      <c r="Q574" s="133">
        <v>0</v>
      </c>
      <c r="R574" s="133">
        <v>0</v>
      </c>
    </row>
    <row r="575" spans="1:18" s="73" customFormat="1" ht="24">
      <c r="A575" s="140" t="s">
        <v>2186</v>
      </c>
      <c r="B575" s="141" t="s">
        <v>2097</v>
      </c>
      <c r="C575" s="142"/>
      <c r="D575" s="133">
        <v>0</v>
      </c>
      <c r="E575" s="142"/>
      <c r="F575" s="133">
        <v>0</v>
      </c>
      <c r="G575" s="143"/>
      <c r="H575" s="142"/>
      <c r="I575" s="142"/>
      <c r="J575" s="142"/>
      <c r="K575" s="142"/>
      <c r="L575" s="142"/>
      <c r="M575" s="142"/>
      <c r="N575" s="142"/>
      <c r="O575" s="142"/>
      <c r="P575" s="142"/>
      <c r="Q575" s="142"/>
      <c r="R575" s="142"/>
    </row>
    <row r="576" spans="1:18" s="42" customFormat="1">
      <c r="A576" s="157" t="s">
        <v>2741</v>
      </c>
      <c r="B576" s="128" t="s">
        <v>2742</v>
      </c>
      <c r="C576" s="184">
        <v>0</v>
      </c>
      <c r="D576" s="184">
        <v>0</v>
      </c>
      <c r="E576" s="133">
        <v>0</v>
      </c>
      <c r="F576" s="133">
        <v>0</v>
      </c>
      <c r="G576" s="133">
        <v>0</v>
      </c>
      <c r="H576" s="133">
        <v>0</v>
      </c>
      <c r="I576" s="133">
        <v>0</v>
      </c>
      <c r="J576" s="133">
        <v>0</v>
      </c>
      <c r="K576" s="133">
        <v>0</v>
      </c>
      <c r="L576" s="133">
        <v>0</v>
      </c>
      <c r="M576" s="133">
        <v>0</v>
      </c>
      <c r="N576" s="133">
        <v>0</v>
      </c>
      <c r="O576" s="133">
        <v>0</v>
      </c>
      <c r="P576" s="133">
        <v>0</v>
      </c>
      <c r="Q576" s="133">
        <v>0</v>
      </c>
      <c r="R576" s="133">
        <v>0</v>
      </c>
    </row>
    <row r="577" spans="1:18" s="73" customFormat="1" ht="24">
      <c r="A577" s="140" t="s">
        <v>2186</v>
      </c>
      <c r="B577" s="141" t="s">
        <v>2743</v>
      </c>
      <c r="C577" s="142"/>
      <c r="D577" s="184">
        <v>0</v>
      </c>
      <c r="E577" s="142"/>
      <c r="F577" s="133">
        <v>0</v>
      </c>
      <c r="G577" s="143"/>
      <c r="H577" s="142"/>
      <c r="I577" s="142"/>
      <c r="J577" s="142"/>
      <c r="K577" s="142"/>
      <c r="L577" s="142"/>
      <c r="M577" s="142"/>
      <c r="N577" s="142"/>
      <c r="O577" s="142"/>
      <c r="P577" s="142"/>
      <c r="Q577" s="142"/>
      <c r="R577" s="142"/>
    </row>
    <row r="578" spans="1:18" s="42" customFormat="1">
      <c r="A578" s="157" t="s">
        <v>2444</v>
      </c>
      <c r="B578" s="128" t="s">
        <v>2744</v>
      </c>
      <c r="C578" s="184">
        <v>0</v>
      </c>
      <c r="D578" s="184">
        <v>0</v>
      </c>
      <c r="E578" s="133">
        <v>0</v>
      </c>
      <c r="F578" s="133">
        <v>0</v>
      </c>
      <c r="G578" s="133">
        <v>0</v>
      </c>
      <c r="H578" s="133">
        <v>0</v>
      </c>
      <c r="I578" s="133">
        <v>0</v>
      </c>
      <c r="J578" s="133">
        <v>0</v>
      </c>
      <c r="K578" s="133">
        <v>0</v>
      </c>
      <c r="L578" s="133">
        <v>0</v>
      </c>
      <c r="M578" s="133">
        <v>0</v>
      </c>
      <c r="N578" s="133">
        <v>0</v>
      </c>
      <c r="O578" s="133">
        <v>0</v>
      </c>
      <c r="P578" s="133">
        <v>0</v>
      </c>
      <c r="Q578" s="133">
        <v>0</v>
      </c>
      <c r="R578" s="133">
        <v>0</v>
      </c>
    </row>
    <row r="579" spans="1:18" s="73" customFormat="1" ht="24">
      <c r="A579" s="140" t="s">
        <v>2186</v>
      </c>
      <c r="B579" s="141" t="s">
        <v>2745</v>
      </c>
      <c r="C579" s="142"/>
      <c r="D579" s="133">
        <v>0</v>
      </c>
      <c r="E579" s="142"/>
      <c r="F579" s="133">
        <v>0</v>
      </c>
      <c r="G579" s="143"/>
      <c r="H579" s="142"/>
      <c r="I579" s="142"/>
      <c r="J579" s="142"/>
      <c r="K579" s="142"/>
      <c r="L579" s="142"/>
      <c r="M579" s="142"/>
      <c r="N579" s="142"/>
      <c r="O579" s="142"/>
      <c r="P579" s="142"/>
      <c r="Q579" s="142"/>
      <c r="R579" s="142"/>
    </row>
    <row r="580" spans="1:18" s="73" customFormat="1">
      <c r="A580" s="299" t="s">
        <v>2746</v>
      </c>
      <c r="B580" s="128" t="s">
        <v>2747</v>
      </c>
      <c r="C580" s="142">
        <v>3517</v>
      </c>
      <c r="D580" s="133">
        <v>3517</v>
      </c>
      <c r="E580" s="142">
        <v>2717</v>
      </c>
      <c r="F580" s="133">
        <v>800</v>
      </c>
      <c r="G580" s="142">
        <v>400</v>
      </c>
      <c r="H580" s="142">
        <v>0</v>
      </c>
      <c r="I580" s="142">
        <v>0</v>
      </c>
      <c r="J580" s="142">
        <v>0</v>
      </c>
      <c r="K580" s="142">
        <v>0</v>
      </c>
      <c r="L580" s="142">
        <v>0</v>
      </c>
      <c r="M580" s="142">
        <v>400</v>
      </c>
      <c r="N580" s="142">
        <v>0</v>
      </c>
      <c r="O580" s="142">
        <v>0</v>
      </c>
      <c r="P580" s="142">
        <v>0</v>
      </c>
      <c r="Q580" s="142">
        <v>0</v>
      </c>
      <c r="R580" s="142">
        <v>0</v>
      </c>
    </row>
    <row r="581" spans="1:18" s="73" customFormat="1">
      <c r="A581" s="140" t="s">
        <v>2666</v>
      </c>
      <c r="B581" s="141" t="s">
        <v>2748</v>
      </c>
      <c r="C581" s="142">
        <v>590</v>
      </c>
      <c r="D581" s="133">
        <v>590</v>
      </c>
      <c r="E581" s="142">
        <v>590</v>
      </c>
      <c r="F581" s="133">
        <v>0</v>
      </c>
      <c r="G581" s="143"/>
      <c r="H581" s="142"/>
      <c r="I581" s="142"/>
      <c r="J581" s="142"/>
      <c r="K581" s="142"/>
      <c r="L581" s="142"/>
      <c r="M581" s="142"/>
      <c r="N581" s="142"/>
      <c r="O581" s="142"/>
      <c r="P581" s="142"/>
      <c r="Q581" s="142"/>
      <c r="R581" s="142"/>
    </row>
    <row r="582" spans="1:18" s="73" customFormat="1">
      <c r="A582" s="140" t="s">
        <v>2716</v>
      </c>
      <c r="B582" s="141" t="s">
        <v>2749</v>
      </c>
      <c r="C582" s="142">
        <v>800</v>
      </c>
      <c r="D582" s="133">
        <v>800</v>
      </c>
      <c r="E582" s="142"/>
      <c r="F582" s="133">
        <v>800</v>
      </c>
      <c r="G582" s="143">
        <v>400</v>
      </c>
      <c r="H582" s="142"/>
      <c r="I582" s="142"/>
      <c r="J582" s="142"/>
      <c r="K582" s="142"/>
      <c r="L582" s="142"/>
      <c r="M582" s="142">
        <v>400</v>
      </c>
      <c r="N582" s="142"/>
      <c r="O582" s="142"/>
      <c r="P582" s="142"/>
      <c r="Q582" s="142"/>
      <c r="R582" s="142"/>
    </row>
    <row r="583" spans="1:18" s="73" customFormat="1">
      <c r="A583" s="140" t="s">
        <v>2750</v>
      </c>
      <c r="B583" s="141" t="s">
        <v>2751</v>
      </c>
      <c r="C583" s="142">
        <v>2127</v>
      </c>
      <c r="D583" s="133">
        <v>2127</v>
      </c>
      <c r="E583" s="142">
        <v>2127</v>
      </c>
      <c r="F583" s="133">
        <v>0</v>
      </c>
      <c r="G583" s="143"/>
      <c r="H583" s="142"/>
      <c r="I583" s="142"/>
      <c r="J583" s="142"/>
      <c r="K583" s="142"/>
      <c r="L583" s="142"/>
      <c r="M583" s="142"/>
      <c r="N583" s="142"/>
      <c r="O583" s="142"/>
      <c r="P583" s="142"/>
      <c r="Q583" s="142"/>
      <c r="R583" s="142"/>
    </row>
    <row r="584" spans="1:18" s="42" customFormat="1">
      <c r="A584" s="157" t="s">
        <v>2491</v>
      </c>
      <c r="B584" s="128" t="s">
        <v>2752</v>
      </c>
      <c r="C584" s="184">
        <v>0</v>
      </c>
      <c r="D584" s="184">
        <v>0</v>
      </c>
      <c r="E584" s="133">
        <v>0</v>
      </c>
      <c r="F584" s="133">
        <v>0</v>
      </c>
      <c r="G584" s="133">
        <v>0</v>
      </c>
      <c r="H584" s="133">
        <v>0</v>
      </c>
      <c r="I584" s="133">
        <v>0</v>
      </c>
      <c r="J584" s="133">
        <v>0</v>
      </c>
      <c r="K584" s="133">
        <v>0</v>
      </c>
      <c r="L584" s="133">
        <v>0</v>
      </c>
      <c r="M584" s="133">
        <v>0</v>
      </c>
      <c r="N584" s="133">
        <v>0</v>
      </c>
      <c r="O584" s="133">
        <v>0</v>
      </c>
      <c r="P584" s="133">
        <v>0</v>
      </c>
      <c r="Q584" s="133">
        <v>0</v>
      </c>
      <c r="R584" s="133">
        <v>0</v>
      </c>
    </row>
    <row r="585" spans="1:18" s="73" customFormat="1" ht="24">
      <c r="A585" s="140" t="s">
        <v>2186</v>
      </c>
      <c r="B585" s="141" t="s">
        <v>2103</v>
      </c>
      <c r="C585" s="142"/>
      <c r="D585" s="133">
        <v>0</v>
      </c>
      <c r="E585" s="142"/>
      <c r="F585" s="133"/>
      <c r="G585" s="187"/>
      <c r="H585" s="186"/>
      <c r="I585" s="186"/>
      <c r="J585" s="186"/>
      <c r="K585" s="186"/>
      <c r="L585" s="186"/>
      <c r="M585" s="186"/>
      <c r="N585" s="186"/>
      <c r="O585" s="186"/>
      <c r="P585" s="186"/>
      <c r="Q585" s="186"/>
      <c r="R585" s="186"/>
    </row>
    <row r="586" spans="1:18" s="42" customFormat="1">
      <c r="A586" s="157" t="s">
        <v>2524</v>
      </c>
      <c r="B586" s="128" t="s">
        <v>2753</v>
      </c>
      <c r="C586" s="184">
        <v>418</v>
      </c>
      <c r="D586" s="184">
        <v>418</v>
      </c>
      <c r="E586" s="133">
        <v>-50.11</v>
      </c>
      <c r="F586" s="133">
        <v>468.11</v>
      </c>
      <c r="G586" s="133">
        <v>428.6</v>
      </c>
      <c r="H586" s="133">
        <v>6.44</v>
      </c>
      <c r="I586" s="133">
        <v>6.15</v>
      </c>
      <c r="J586" s="133">
        <v>0</v>
      </c>
      <c r="K586" s="133">
        <v>0</v>
      </c>
      <c r="L586" s="133">
        <v>6.92</v>
      </c>
      <c r="M586" s="133">
        <v>5.81</v>
      </c>
      <c r="N586" s="133">
        <v>13.38</v>
      </c>
      <c r="O586" s="133">
        <v>0</v>
      </c>
      <c r="P586" s="133">
        <v>0.81</v>
      </c>
      <c r="Q586" s="133">
        <v>0</v>
      </c>
      <c r="R586" s="133">
        <v>0</v>
      </c>
    </row>
    <row r="587" spans="1:18" s="42" customFormat="1" ht="24">
      <c r="A587" s="140" t="s">
        <v>2186</v>
      </c>
      <c r="B587" s="136" t="s">
        <v>2743</v>
      </c>
      <c r="C587" s="184">
        <v>418</v>
      </c>
      <c r="D587" s="184">
        <v>418</v>
      </c>
      <c r="E587" s="133"/>
      <c r="F587" s="133">
        <v>418</v>
      </c>
      <c r="G587" s="133">
        <v>418</v>
      </c>
      <c r="H587" s="133"/>
      <c r="I587" s="133"/>
      <c r="J587" s="133"/>
      <c r="K587" s="133"/>
      <c r="L587" s="133"/>
      <c r="M587" s="133"/>
      <c r="N587" s="133"/>
      <c r="O587" s="133"/>
      <c r="P587" s="133"/>
      <c r="Q587" s="133"/>
      <c r="R587" s="133"/>
    </row>
    <row r="588" spans="1:18" s="73" customFormat="1" ht="36">
      <c r="A588" s="140" t="s">
        <v>2210</v>
      </c>
      <c r="B588" s="136" t="s">
        <v>1962</v>
      </c>
      <c r="C588" s="142"/>
      <c r="D588" s="133">
        <v>0</v>
      </c>
      <c r="E588" s="186">
        <v>-50.11</v>
      </c>
      <c r="F588" s="133">
        <v>50.110000000000007</v>
      </c>
      <c r="G588" s="187">
        <v>10.6</v>
      </c>
      <c r="H588" s="186">
        <v>6.44</v>
      </c>
      <c r="I588" s="186">
        <v>6.15</v>
      </c>
      <c r="J588" s="186"/>
      <c r="K588" s="186"/>
      <c r="L588" s="186">
        <v>6.92</v>
      </c>
      <c r="M588" s="186">
        <v>5.81</v>
      </c>
      <c r="N588" s="186">
        <v>13.38</v>
      </c>
      <c r="O588" s="186"/>
      <c r="P588" s="186">
        <v>0.81</v>
      </c>
      <c r="Q588" s="186"/>
      <c r="R588" s="186"/>
    </row>
    <row r="589" spans="1:18" s="73" customFormat="1" ht="24">
      <c r="A589" s="140" t="s">
        <v>1425</v>
      </c>
      <c r="B589" s="141" t="s">
        <v>2754</v>
      </c>
      <c r="C589" s="142"/>
      <c r="D589" s="133">
        <v>0</v>
      </c>
      <c r="E589" s="142"/>
      <c r="F589" s="133">
        <v>0</v>
      </c>
      <c r="G589" s="143"/>
      <c r="H589" s="142"/>
      <c r="I589" s="142"/>
      <c r="J589" s="142"/>
      <c r="K589" s="142"/>
      <c r="L589" s="142"/>
      <c r="M589" s="142"/>
      <c r="N589" s="142"/>
      <c r="O589" s="142"/>
      <c r="P589" s="142"/>
      <c r="Q589" s="142"/>
      <c r="R589" s="142"/>
    </row>
    <row r="590" spans="1:18" s="42" customFormat="1">
      <c r="A590" s="300" t="s">
        <v>2755</v>
      </c>
      <c r="B590" s="128" t="s">
        <v>1549</v>
      </c>
      <c r="C590" s="133">
        <v>0</v>
      </c>
      <c r="D590" s="133">
        <v>0</v>
      </c>
      <c r="E590" s="133">
        <v>0</v>
      </c>
      <c r="F590" s="133">
        <v>0</v>
      </c>
      <c r="G590" s="133">
        <v>0</v>
      </c>
      <c r="H590" s="133">
        <v>0</v>
      </c>
      <c r="I590" s="133">
        <v>0</v>
      </c>
      <c r="J590" s="133">
        <v>0</v>
      </c>
      <c r="K590" s="133">
        <v>0</v>
      </c>
      <c r="L590" s="133">
        <v>0</v>
      </c>
      <c r="M590" s="133">
        <v>0</v>
      </c>
      <c r="N590" s="133">
        <v>0</v>
      </c>
      <c r="O590" s="133">
        <v>0</v>
      </c>
      <c r="P590" s="133">
        <v>0</v>
      </c>
      <c r="Q590" s="133">
        <v>0</v>
      </c>
      <c r="R590" s="133">
        <v>0</v>
      </c>
    </row>
    <row r="591" spans="1:18" s="73" customFormat="1">
      <c r="A591" s="140" t="s">
        <v>2054</v>
      </c>
      <c r="B591" s="141" t="s">
        <v>1550</v>
      </c>
      <c r="C591" s="142">
        <v>0</v>
      </c>
      <c r="D591" s="133">
        <v>0</v>
      </c>
      <c r="E591" s="142"/>
      <c r="F591" s="133">
        <v>0</v>
      </c>
      <c r="G591" s="142"/>
      <c r="H591" s="142"/>
      <c r="I591" s="142"/>
      <c r="J591" s="142"/>
      <c r="K591" s="142"/>
      <c r="L591" s="142"/>
      <c r="M591" s="142"/>
      <c r="N591" s="142"/>
      <c r="O591" s="142"/>
      <c r="P591" s="142"/>
      <c r="Q591" s="142"/>
      <c r="R591" s="142"/>
    </row>
    <row r="592" spans="1:18" s="42" customFormat="1">
      <c r="A592" s="301" t="s">
        <v>2756</v>
      </c>
      <c r="B592" s="138" t="s">
        <v>3077</v>
      </c>
      <c r="C592" s="302">
        <v>1990883</v>
      </c>
      <c r="D592" s="184">
        <v>4602356.22523</v>
      </c>
      <c r="E592" s="302">
        <v>1607722.6347149999</v>
      </c>
      <c r="F592" s="184">
        <v>2994633.5905150003</v>
      </c>
      <c r="G592" s="302">
        <v>202468.08</v>
      </c>
      <c r="H592" s="302">
        <v>159998.21000000002</v>
      </c>
      <c r="I592" s="302">
        <v>178042.67</v>
      </c>
      <c r="J592" s="302">
        <v>317056.27</v>
      </c>
      <c r="K592" s="302">
        <v>619286.84000000008</v>
      </c>
      <c r="L592" s="302">
        <v>223508.78000000003</v>
      </c>
      <c r="M592" s="302">
        <v>249886.81</v>
      </c>
      <c r="N592" s="302">
        <v>222900.41651499996</v>
      </c>
      <c r="O592" s="302">
        <v>505123.33</v>
      </c>
      <c r="P592" s="302">
        <v>238882.64999999997</v>
      </c>
      <c r="Q592" s="302">
        <v>28154.26</v>
      </c>
      <c r="R592" s="302">
        <v>49325.273999999998</v>
      </c>
    </row>
    <row r="593" spans="1:18" s="74" customFormat="1">
      <c r="A593" s="303" t="s">
        <v>2757</v>
      </c>
      <c r="B593" s="136" t="s">
        <v>2758</v>
      </c>
      <c r="C593" s="188"/>
      <c r="D593" s="133">
        <v>94334</v>
      </c>
      <c r="E593" s="192">
        <v>956.97</v>
      </c>
      <c r="F593" s="192">
        <v>93377.03</v>
      </c>
      <c r="G593" s="192">
        <v>354.01</v>
      </c>
      <c r="H593" s="192">
        <v>254.66</v>
      </c>
      <c r="I593" s="192">
        <v>216.35000000000002</v>
      </c>
      <c r="J593" s="192">
        <v>318.71999999999997</v>
      </c>
      <c r="K593" s="192">
        <v>1232.69</v>
      </c>
      <c r="L593" s="192">
        <v>192.28</v>
      </c>
      <c r="M593" s="192">
        <v>386.19</v>
      </c>
      <c r="N593" s="192">
        <v>390.63</v>
      </c>
      <c r="O593" s="192">
        <v>90000</v>
      </c>
      <c r="P593" s="192">
        <v>31.5</v>
      </c>
      <c r="Q593" s="192">
        <v>0</v>
      </c>
      <c r="R593" s="192">
        <v>0</v>
      </c>
    </row>
    <row r="594" spans="1:18">
      <c r="A594" s="304"/>
      <c r="B594" s="141" t="s">
        <v>2759</v>
      </c>
      <c r="C594" s="188"/>
      <c r="D594" s="133">
        <v>90000</v>
      </c>
      <c r="E594" s="192"/>
      <c r="F594" s="133">
        <v>90000</v>
      </c>
      <c r="G594" s="142"/>
      <c r="H594" s="142"/>
      <c r="I594" s="142"/>
      <c r="J594" s="142"/>
      <c r="K594" s="142"/>
      <c r="L594" s="142"/>
      <c r="M594" s="142"/>
      <c r="N594" s="142"/>
      <c r="O594" s="142">
        <v>90000</v>
      </c>
      <c r="P594" s="142"/>
      <c r="Q594" s="142"/>
      <c r="R594" s="142"/>
    </row>
    <row r="595" spans="1:18" s="43" customFormat="1" ht="24">
      <c r="A595" s="304"/>
      <c r="B595" s="136" t="s">
        <v>2760</v>
      </c>
      <c r="C595" s="189"/>
      <c r="D595" s="133">
        <v>4334.0000000000009</v>
      </c>
      <c r="E595" s="137">
        <v>956.97</v>
      </c>
      <c r="F595" s="133">
        <v>3377.0300000000007</v>
      </c>
      <c r="G595" s="137">
        <v>354.01</v>
      </c>
      <c r="H595" s="137">
        <v>254.66</v>
      </c>
      <c r="I595" s="137">
        <v>216.35000000000002</v>
      </c>
      <c r="J595" s="137">
        <v>318.71999999999997</v>
      </c>
      <c r="K595" s="137">
        <v>1232.69</v>
      </c>
      <c r="L595" s="137">
        <v>192.28</v>
      </c>
      <c r="M595" s="137">
        <v>386.19</v>
      </c>
      <c r="N595" s="137">
        <v>390.63</v>
      </c>
      <c r="O595" s="137"/>
      <c r="P595" s="137">
        <v>31.5</v>
      </c>
      <c r="Q595" s="137"/>
      <c r="R595" s="137"/>
    </row>
    <row r="596" spans="1:18">
      <c r="G596" s="72"/>
      <c r="L596" s="190"/>
    </row>
    <row r="597" spans="1:18">
      <c r="A597" s="72"/>
      <c r="C597" s="74"/>
      <c r="D597" s="75"/>
      <c r="E597" s="74"/>
      <c r="F597" s="75"/>
      <c r="G597" s="84"/>
      <c r="H597" s="74"/>
      <c r="I597" s="74"/>
      <c r="J597" s="74"/>
      <c r="K597" s="74"/>
      <c r="L597" s="74"/>
      <c r="M597" s="74"/>
      <c r="N597" s="74"/>
      <c r="O597" s="74"/>
      <c r="P597" s="74"/>
      <c r="Q597" s="74"/>
      <c r="R597" s="74"/>
    </row>
    <row r="598" spans="1:18">
      <c r="A598" s="72"/>
      <c r="C598" s="74"/>
      <c r="D598" s="75"/>
      <c r="E598" s="74"/>
      <c r="F598" s="75"/>
      <c r="G598" s="84"/>
      <c r="H598" s="74"/>
      <c r="I598" s="74"/>
      <c r="J598" s="74"/>
      <c r="K598" s="74"/>
      <c r="L598" s="74"/>
      <c r="M598" s="74"/>
      <c r="N598" s="74"/>
      <c r="O598" s="74"/>
      <c r="P598" s="74"/>
      <c r="Q598" s="74"/>
      <c r="R598" s="74"/>
    </row>
  </sheetData>
  <autoFilter ref="A5:R595"/>
  <mergeCells count="2">
    <mergeCell ref="B2:R2"/>
    <mergeCell ref="Q4:R4"/>
  </mergeCells>
  <phoneticPr fontId="6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4"/>
  <sheetViews>
    <sheetView topLeftCell="A1272" workbookViewId="0">
      <selection activeCell="F1291" sqref="F1291"/>
    </sheetView>
  </sheetViews>
  <sheetFormatPr defaultColWidth="9" defaultRowHeight="14.25"/>
  <cols>
    <col min="1" max="1" width="11.375" style="37" customWidth="1"/>
    <col min="2" max="2" width="39.5" style="36" customWidth="1"/>
    <col min="3" max="5" width="14.375" style="36" customWidth="1"/>
    <col min="6" max="16384" width="9" style="36"/>
  </cols>
  <sheetData>
    <row r="1" spans="1:5">
      <c r="A1" s="35" t="s">
        <v>2764</v>
      </c>
    </row>
    <row r="2" spans="1:5" s="275" customFormat="1" ht="22.5">
      <c r="A2" s="389" t="s">
        <v>2765</v>
      </c>
      <c r="B2" s="389"/>
      <c r="C2" s="389"/>
      <c r="D2" s="389"/>
      <c r="E2" s="389"/>
    </row>
    <row r="3" spans="1:5" ht="13.5">
      <c r="D3" s="390" t="s">
        <v>2114</v>
      </c>
      <c r="E3" s="390"/>
    </row>
    <row r="4" spans="1:5" s="305" customFormat="1" ht="22.9" customHeight="1">
      <c r="A4" s="388" t="s">
        <v>10</v>
      </c>
      <c r="B4" s="388"/>
      <c r="C4" s="413" t="s">
        <v>2139</v>
      </c>
      <c r="D4" s="411" t="s">
        <v>2768</v>
      </c>
      <c r="E4" s="409" t="s">
        <v>2133</v>
      </c>
    </row>
    <row r="5" spans="1:5" s="305" customFormat="1" ht="19.5" customHeight="1">
      <c r="A5" s="112" t="s">
        <v>12</v>
      </c>
      <c r="B5" s="376" t="s">
        <v>13</v>
      </c>
      <c r="C5" s="414"/>
      <c r="D5" s="412"/>
      <c r="E5" s="410"/>
    </row>
    <row r="6" spans="1:5" ht="13.5">
      <c r="A6" s="116">
        <v>201</v>
      </c>
      <c r="B6" s="94" t="s">
        <v>1382</v>
      </c>
      <c r="C6" s="94">
        <v>325652.7300000001</v>
      </c>
      <c r="D6" s="94">
        <v>307083.87000000011</v>
      </c>
      <c r="E6" s="94">
        <v>-18568.859999999986</v>
      </c>
    </row>
    <row r="7" spans="1:5" ht="13.5">
      <c r="A7" s="116">
        <v>20101</v>
      </c>
      <c r="B7" s="113" t="s">
        <v>42</v>
      </c>
      <c r="C7" s="94">
        <v>2467.4200000000005</v>
      </c>
      <c r="D7" s="94">
        <v>2490.38</v>
      </c>
      <c r="E7" s="94">
        <v>22.959999999999582</v>
      </c>
    </row>
    <row r="8" spans="1:5" ht="13.5">
      <c r="A8" s="116">
        <v>2010101</v>
      </c>
      <c r="B8" s="113" t="s">
        <v>43</v>
      </c>
      <c r="C8" s="94">
        <v>2228.5500000000002</v>
      </c>
      <c r="D8" s="94">
        <v>2067.27</v>
      </c>
      <c r="E8" s="94">
        <v>-161.2800000000002</v>
      </c>
    </row>
    <row r="9" spans="1:5" ht="13.5">
      <c r="A9" s="116">
        <v>2010102</v>
      </c>
      <c r="B9" s="113" t="s">
        <v>44</v>
      </c>
      <c r="C9" s="94">
        <v>8.5</v>
      </c>
      <c r="D9" s="94">
        <v>185.11</v>
      </c>
      <c r="E9" s="94">
        <v>176.61</v>
      </c>
    </row>
    <row r="10" spans="1:5" ht="13.5">
      <c r="A10" s="116">
        <v>2010103</v>
      </c>
      <c r="B10" s="113" t="s">
        <v>45</v>
      </c>
      <c r="C10" s="94"/>
      <c r="D10" s="94">
        <v>50</v>
      </c>
      <c r="E10" s="94">
        <v>50</v>
      </c>
    </row>
    <row r="11" spans="1:5" ht="13.5">
      <c r="A11" s="116">
        <v>2010104</v>
      </c>
      <c r="B11" s="113" t="s">
        <v>46</v>
      </c>
      <c r="C11" s="94">
        <v>40</v>
      </c>
      <c r="D11" s="94">
        <v>40</v>
      </c>
      <c r="E11" s="94">
        <v>0</v>
      </c>
    </row>
    <row r="12" spans="1:5" ht="13.5">
      <c r="A12" s="116">
        <v>2010105</v>
      </c>
      <c r="B12" s="113" t="s">
        <v>47</v>
      </c>
      <c r="C12" s="94">
        <v>30</v>
      </c>
      <c r="D12" s="94">
        <v>30</v>
      </c>
      <c r="E12" s="94">
        <v>0</v>
      </c>
    </row>
    <row r="13" spans="1:5" ht="13.5">
      <c r="A13" s="116">
        <v>2010106</v>
      </c>
      <c r="B13" s="94" t="s">
        <v>48</v>
      </c>
      <c r="C13" s="94">
        <v>5</v>
      </c>
      <c r="D13" s="94">
        <v>5</v>
      </c>
      <c r="E13" s="94">
        <v>0</v>
      </c>
    </row>
    <row r="14" spans="1:5" ht="13.5">
      <c r="A14" s="116">
        <v>2010107</v>
      </c>
      <c r="B14" s="94" t="s">
        <v>49</v>
      </c>
      <c r="C14" s="94"/>
      <c r="D14" s="94">
        <v>69</v>
      </c>
      <c r="E14" s="94">
        <v>69</v>
      </c>
    </row>
    <row r="15" spans="1:5" ht="13.5">
      <c r="A15" s="116">
        <v>2010108</v>
      </c>
      <c r="B15" s="94" t="s">
        <v>50</v>
      </c>
      <c r="C15" s="94">
        <v>132.57</v>
      </c>
      <c r="D15" s="94">
        <v>39</v>
      </c>
      <c r="E15" s="94">
        <v>-93.57</v>
      </c>
    </row>
    <row r="16" spans="1:5" ht="13.5">
      <c r="A16" s="116">
        <v>2010109</v>
      </c>
      <c r="B16" s="94" t="s">
        <v>51</v>
      </c>
      <c r="C16" s="94">
        <v>5</v>
      </c>
      <c r="D16" s="94">
        <v>5</v>
      </c>
      <c r="E16" s="94">
        <v>0</v>
      </c>
    </row>
    <row r="17" spans="1:5" ht="13.5">
      <c r="A17" s="116">
        <v>2010150</v>
      </c>
      <c r="B17" s="94" t="s">
        <v>52</v>
      </c>
      <c r="C17" s="94"/>
      <c r="D17" s="94">
        <v>0</v>
      </c>
      <c r="E17" s="94">
        <v>0</v>
      </c>
    </row>
    <row r="18" spans="1:5" ht="13.5">
      <c r="A18" s="116">
        <v>2010199</v>
      </c>
      <c r="B18" s="94" t="s">
        <v>53</v>
      </c>
      <c r="C18" s="94">
        <v>17.8</v>
      </c>
      <c r="D18" s="94">
        <v>0</v>
      </c>
      <c r="E18" s="94">
        <v>-17.8</v>
      </c>
    </row>
    <row r="19" spans="1:5" ht="13.5">
      <c r="A19" s="116">
        <v>20102</v>
      </c>
      <c r="B19" s="113" t="s">
        <v>54</v>
      </c>
      <c r="C19" s="94">
        <v>2621.8500000000004</v>
      </c>
      <c r="D19" s="94">
        <v>2612.02</v>
      </c>
      <c r="E19" s="94">
        <v>-9.830000000000382</v>
      </c>
    </row>
    <row r="20" spans="1:5" ht="13.5">
      <c r="A20" s="116">
        <v>2010201</v>
      </c>
      <c r="B20" s="113" t="s">
        <v>43</v>
      </c>
      <c r="C20" s="94">
        <v>2141.5100000000002</v>
      </c>
      <c r="D20" s="94">
        <v>2135.08</v>
      </c>
      <c r="E20" s="94">
        <v>-6.430000000000291</v>
      </c>
    </row>
    <row r="21" spans="1:5" ht="13.5">
      <c r="A21" s="116">
        <v>2010202</v>
      </c>
      <c r="B21" s="113" t="s">
        <v>44</v>
      </c>
      <c r="C21" s="94"/>
      <c r="D21" s="94">
        <v>69.73</v>
      </c>
      <c r="E21" s="94">
        <v>69.73</v>
      </c>
    </row>
    <row r="22" spans="1:5" ht="13.5">
      <c r="A22" s="116">
        <v>2010203</v>
      </c>
      <c r="B22" s="113" t="s">
        <v>45</v>
      </c>
      <c r="C22" s="94">
        <v>33</v>
      </c>
      <c r="D22" s="94">
        <v>0</v>
      </c>
      <c r="E22" s="94">
        <v>-33</v>
      </c>
    </row>
    <row r="23" spans="1:5" ht="13.5">
      <c r="A23" s="116">
        <v>2010204</v>
      </c>
      <c r="B23" s="113" t="s">
        <v>55</v>
      </c>
      <c r="C23" s="94">
        <v>30</v>
      </c>
      <c r="D23" s="94">
        <v>30</v>
      </c>
      <c r="E23" s="94">
        <v>0</v>
      </c>
    </row>
    <row r="24" spans="1:5" ht="13.5">
      <c r="A24" s="116">
        <v>2010205</v>
      </c>
      <c r="B24" s="113" t="s">
        <v>56</v>
      </c>
      <c r="C24" s="94">
        <v>56.8</v>
      </c>
      <c r="D24" s="94">
        <v>53.6</v>
      </c>
      <c r="E24" s="94">
        <v>-3.1999999999999957</v>
      </c>
    </row>
    <row r="25" spans="1:5" ht="13.5">
      <c r="A25" s="116">
        <v>2010206</v>
      </c>
      <c r="B25" s="113" t="s">
        <v>57</v>
      </c>
      <c r="C25" s="94">
        <v>31</v>
      </c>
      <c r="D25" s="94">
        <v>31</v>
      </c>
      <c r="E25" s="94">
        <v>0</v>
      </c>
    </row>
    <row r="26" spans="1:5" ht="13.5">
      <c r="A26" s="116">
        <v>2010250</v>
      </c>
      <c r="B26" s="113" t="s">
        <v>52</v>
      </c>
      <c r="C26" s="94"/>
      <c r="D26" s="94">
        <v>0</v>
      </c>
      <c r="E26" s="94">
        <v>0</v>
      </c>
    </row>
    <row r="27" spans="1:5" ht="13.5">
      <c r="A27" s="116">
        <v>2010299</v>
      </c>
      <c r="B27" s="113" t="s">
        <v>58</v>
      </c>
      <c r="C27" s="94">
        <v>329.54</v>
      </c>
      <c r="D27" s="94">
        <v>292.61</v>
      </c>
      <c r="E27" s="94">
        <v>-36.930000000000007</v>
      </c>
    </row>
    <row r="28" spans="1:5" ht="13.5">
      <c r="A28" s="116">
        <v>20103</v>
      </c>
      <c r="B28" s="113" t="s">
        <v>59</v>
      </c>
      <c r="C28" s="94">
        <v>76616.83</v>
      </c>
      <c r="D28" s="94">
        <v>75448.679999999993</v>
      </c>
      <c r="E28" s="94">
        <v>-1168.1500000000087</v>
      </c>
    </row>
    <row r="29" spans="1:5" ht="13.5">
      <c r="A29" s="116">
        <v>2010301</v>
      </c>
      <c r="B29" s="113" t="s">
        <v>43</v>
      </c>
      <c r="C29" s="94">
        <v>9904.58</v>
      </c>
      <c r="D29" s="94">
        <v>8363.5300000000007</v>
      </c>
      <c r="E29" s="94">
        <v>-1541.0499999999993</v>
      </c>
    </row>
    <row r="30" spans="1:5" ht="13.5">
      <c r="A30" s="116">
        <v>2010302</v>
      </c>
      <c r="B30" s="113" t="s">
        <v>44</v>
      </c>
      <c r="C30" s="94">
        <v>26.67</v>
      </c>
      <c r="D30" s="94">
        <v>1217.78</v>
      </c>
      <c r="E30" s="94">
        <v>1191.1099999999999</v>
      </c>
    </row>
    <row r="31" spans="1:5" ht="13.5">
      <c r="A31" s="116">
        <v>2010303</v>
      </c>
      <c r="B31" s="113" t="s">
        <v>45</v>
      </c>
      <c r="C31" s="94"/>
      <c r="D31" s="94">
        <v>370</v>
      </c>
      <c r="E31" s="94">
        <v>370</v>
      </c>
    </row>
    <row r="32" spans="1:5" ht="13.5">
      <c r="A32" s="116">
        <v>2010304</v>
      </c>
      <c r="B32" s="113" t="s">
        <v>60</v>
      </c>
      <c r="C32" s="94"/>
      <c r="D32" s="94">
        <v>0</v>
      </c>
      <c r="E32" s="94">
        <v>0</v>
      </c>
    </row>
    <row r="33" spans="1:5" ht="13.5">
      <c r="A33" s="116">
        <v>2010305</v>
      </c>
      <c r="B33" s="113" t="s">
        <v>61</v>
      </c>
      <c r="C33" s="94"/>
      <c r="D33" s="94">
        <v>1.59</v>
      </c>
      <c r="E33" s="94">
        <v>1.59</v>
      </c>
    </row>
    <row r="34" spans="1:5" ht="13.5">
      <c r="A34" s="116">
        <v>2010306</v>
      </c>
      <c r="B34" s="113" t="s">
        <v>62</v>
      </c>
      <c r="C34" s="94"/>
      <c r="D34" s="94">
        <v>0</v>
      </c>
      <c r="E34" s="94">
        <v>0</v>
      </c>
    </row>
    <row r="35" spans="1:5" ht="13.5">
      <c r="A35" s="116">
        <v>2010308</v>
      </c>
      <c r="B35" s="113" t="s">
        <v>63</v>
      </c>
      <c r="C35" s="94">
        <v>1355.49</v>
      </c>
      <c r="D35" s="94">
        <v>0</v>
      </c>
      <c r="E35" s="94">
        <v>-1355.49</v>
      </c>
    </row>
    <row r="36" spans="1:5" ht="13.5">
      <c r="A36" s="116">
        <v>2010309</v>
      </c>
      <c r="B36" s="113" t="s">
        <v>64</v>
      </c>
      <c r="C36" s="94"/>
      <c r="D36" s="94">
        <v>0</v>
      </c>
      <c r="E36" s="94">
        <v>0</v>
      </c>
    </row>
    <row r="37" spans="1:5" ht="13.5">
      <c r="A37" s="116">
        <v>2010350</v>
      </c>
      <c r="B37" s="113" t="s">
        <v>52</v>
      </c>
      <c r="C37" s="94"/>
      <c r="D37" s="94">
        <v>0</v>
      </c>
      <c r="E37" s="94">
        <v>0</v>
      </c>
    </row>
    <row r="38" spans="1:5" ht="13.5">
      <c r="A38" s="116">
        <v>2010399</v>
      </c>
      <c r="B38" s="113" t="s">
        <v>65</v>
      </c>
      <c r="C38" s="94">
        <v>65330.09</v>
      </c>
      <c r="D38" s="94">
        <v>65495.78</v>
      </c>
      <c r="E38" s="94">
        <v>165.69000000000233</v>
      </c>
    </row>
    <row r="39" spans="1:5" ht="13.5">
      <c r="A39" s="116">
        <v>20104</v>
      </c>
      <c r="B39" s="113" t="s">
        <v>66</v>
      </c>
      <c r="C39" s="94">
        <v>142080.42000000001</v>
      </c>
      <c r="D39" s="94">
        <v>124744.1</v>
      </c>
      <c r="E39" s="94">
        <v>-17336.320000000007</v>
      </c>
    </row>
    <row r="40" spans="1:5" ht="13.5">
      <c r="A40" s="116">
        <v>2010401</v>
      </c>
      <c r="B40" s="113" t="s">
        <v>43</v>
      </c>
      <c r="C40" s="94">
        <v>2513.29</v>
      </c>
      <c r="D40" s="94">
        <v>2660.55</v>
      </c>
      <c r="E40" s="94">
        <v>147.26000000000022</v>
      </c>
    </row>
    <row r="41" spans="1:5" ht="13.5">
      <c r="A41" s="116">
        <v>2010402</v>
      </c>
      <c r="B41" s="113" t="s">
        <v>44</v>
      </c>
      <c r="C41" s="94">
        <v>52.7</v>
      </c>
      <c r="D41" s="94">
        <v>52.7</v>
      </c>
      <c r="E41" s="94">
        <v>0</v>
      </c>
    </row>
    <row r="42" spans="1:5" ht="13.5">
      <c r="A42" s="116">
        <v>2010403</v>
      </c>
      <c r="B42" s="113" t="s">
        <v>45</v>
      </c>
      <c r="C42" s="94"/>
      <c r="D42" s="94">
        <v>0</v>
      </c>
      <c r="E42" s="94">
        <v>0</v>
      </c>
    </row>
    <row r="43" spans="1:5" ht="13.5">
      <c r="A43" s="116">
        <v>2010404</v>
      </c>
      <c r="B43" s="113" t="s">
        <v>67</v>
      </c>
      <c r="C43" s="94">
        <v>1843.55</v>
      </c>
      <c r="D43" s="94">
        <v>1843.55</v>
      </c>
      <c r="E43" s="94">
        <v>0</v>
      </c>
    </row>
    <row r="44" spans="1:5" ht="13.5">
      <c r="A44" s="116">
        <v>2010405</v>
      </c>
      <c r="B44" s="113" t="s">
        <v>68</v>
      </c>
      <c r="C44" s="94">
        <v>6</v>
      </c>
      <c r="D44" s="94">
        <v>6</v>
      </c>
      <c r="E44" s="94">
        <v>0</v>
      </c>
    </row>
    <row r="45" spans="1:5" ht="13.5">
      <c r="A45" s="116">
        <v>2010406</v>
      </c>
      <c r="B45" s="113" t="s">
        <v>69</v>
      </c>
      <c r="C45" s="94"/>
      <c r="D45" s="94">
        <v>0</v>
      </c>
      <c r="E45" s="94">
        <v>0</v>
      </c>
    </row>
    <row r="46" spans="1:5" ht="13.5">
      <c r="A46" s="116">
        <v>2010407</v>
      </c>
      <c r="B46" s="113" t="s">
        <v>70</v>
      </c>
      <c r="C46" s="94"/>
      <c r="D46" s="94">
        <v>0</v>
      </c>
      <c r="E46" s="94">
        <v>0</v>
      </c>
    </row>
    <row r="47" spans="1:5" ht="13.5">
      <c r="A47" s="116">
        <v>2010408</v>
      </c>
      <c r="B47" s="113" t="s">
        <v>71</v>
      </c>
      <c r="C47" s="94"/>
      <c r="D47" s="94">
        <v>10</v>
      </c>
      <c r="E47" s="94">
        <v>10</v>
      </c>
    </row>
    <row r="48" spans="1:5" ht="13.5">
      <c r="A48" s="116">
        <v>2010450</v>
      </c>
      <c r="B48" s="113" t="s">
        <v>52</v>
      </c>
      <c r="C48" s="94"/>
      <c r="D48" s="94">
        <v>0</v>
      </c>
      <c r="E48" s="94">
        <v>0</v>
      </c>
    </row>
    <row r="49" spans="1:5" ht="13.5">
      <c r="A49" s="116">
        <v>2010499</v>
      </c>
      <c r="B49" s="113" t="s">
        <v>72</v>
      </c>
      <c r="C49" s="94">
        <v>137664.88</v>
      </c>
      <c r="D49" s="94">
        <v>120171.3</v>
      </c>
      <c r="E49" s="94">
        <v>-17493.580000000002</v>
      </c>
    </row>
    <row r="50" spans="1:5" ht="13.5">
      <c r="A50" s="116">
        <v>20105</v>
      </c>
      <c r="B50" s="113" t="s">
        <v>73</v>
      </c>
      <c r="C50" s="94">
        <v>1902.54</v>
      </c>
      <c r="D50" s="94">
        <v>1908.6799999999998</v>
      </c>
      <c r="E50" s="94">
        <v>6.1399999999998727</v>
      </c>
    </row>
    <row r="51" spans="1:5" ht="13.5">
      <c r="A51" s="116">
        <v>2010501</v>
      </c>
      <c r="B51" s="113" t="s">
        <v>43</v>
      </c>
      <c r="C51" s="94">
        <v>1115.3599999999999</v>
      </c>
      <c r="D51" s="94">
        <v>1121.5</v>
      </c>
      <c r="E51" s="94">
        <v>6.1400000000001</v>
      </c>
    </row>
    <row r="52" spans="1:5" ht="13.5">
      <c r="A52" s="116">
        <v>2010502</v>
      </c>
      <c r="B52" s="94" t="s">
        <v>44</v>
      </c>
      <c r="C52" s="94">
        <v>54.75</v>
      </c>
      <c r="D52" s="94">
        <v>54.75</v>
      </c>
      <c r="E52" s="94">
        <v>0</v>
      </c>
    </row>
    <row r="53" spans="1:5" ht="13.5">
      <c r="A53" s="116">
        <v>2010503</v>
      </c>
      <c r="B53" s="113" t="s">
        <v>45</v>
      </c>
      <c r="C53" s="94"/>
      <c r="D53" s="94">
        <v>0</v>
      </c>
      <c r="E53" s="94">
        <v>0</v>
      </c>
    </row>
    <row r="54" spans="1:5" ht="13.5">
      <c r="A54" s="116">
        <v>2010504</v>
      </c>
      <c r="B54" s="113" t="s">
        <v>74</v>
      </c>
      <c r="C54" s="94"/>
      <c r="D54" s="94">
        <v>0</v>
      </c>
      <c r="E54" s="94">
        <v>0</v>
      </c>
    </row>
    <row r="55" spans="1:5" ht="13.5">
      <c r="A55" s="116">
        <v>2010505</v>
      </c>
      <c r="B55" s="113" t="s">
        <v>75</v>
      </c>
      <c r="C55" s="94">
        <v>461.14</v>
      </c>
      <c r="D55" s="94">
        <v>461.14</v>
      </c>
      <c r="E55" s="94">
        <v>0</v>
      </c>
    </row>
    <row r="56" spans="1:5" ht="13.5">
      <c r="A56" s="116">
        <v>2010506</v>
      </c>
      <c r="B56" s="113" t="s">
        <v>76</v>
      </c>
      <c r="C56" s="94"/>
      <c r="D56" s="94">
        <v>0</v>
      </c>
      <c r="E56" s="94">
        <v>0</v>
      </c>
    </row>
    <row r="57" spans="1:5" ht="13.5">
      <c r="A57" s="116">
        <v>2010507</v>
      </c>
      <c r="B57" s="113" t="s">
        <v>77</v>
      </c>
      <c r="C57" s="94">
        <v>110</v>
      </c>
      <c r="D57" s="94">
        <v>110</v>
      </c>
      <c r="E57" s="94">
        <v>0</v>
      </c>
    </row>
    <row r="58" spans="1:5" ht="13.5">
      <c r="A58" s="116">
        <v>2010508</v>
      </c>
      <c r="B58" s="113" t="s">
        <v>78</v>
      </c>
      <c r="C58" s="94"/>
      <c r="D58" s="94">
        <v>0</v>
      </c>
      <c r="E58" s="94">
        <v>0</v>
      </c>
    </row>
    <row r="59" spans="1:5" ht="13.5">
      <c r="A59" s="116">
        <v>2010550</v>
      </c>
      <c r="B59" s="113" t="s">
        <v>52</v>
      </c>
      <c r="C59" s="94"/>
      <c r="D59" s="94">
        <v>0</v>
      </c>
      <c r="E59" s="94">
        <v>0</v>
      </c>
    </row>
    <row r="60" spans="1:5" ht="13.5">
      <c r="A60" s="116">
        <v>2010599</v>
      </c>
      <c r="B60" s="113" t="s">
        <v>79</v>
      </c>
      <c r="C60" s="94">
        <v>161.29</v>
      </c>
      <c r="D60" s="94">
        <v>161.29</v>
      </c>
      <c r="E60" s="94">
        <v>0</v>
      </c>
    </row>
    <row r="61" spans="1:5" ht="13.5">
      <c r="A61" s="116">
        <v>20106</v>
      </c>
      <c r="B61" s="113" t="s">
        <v>80</v>
      </c>
      <c r="C61" s="94">
        <v>3185.1699999999996</v>
      </c>
      <c r="D61" s="94">
        <v>3287.6299999999997</v>
      </c>
      <c r="E61" s="94">
        <v>102.46000000000004</v>
      </c>
    </row>
    <row r="62" spans="1:5" ht="13.5">
      <c r="A62" s="116">
        <v>2010601</v>
      </c>
      <c r="B62" s="113" t="s">
        <v>43</v>
      </c>
      <c r="C62" s="94">
        <v>1768.27</v>
      </c>
      <c r="D62" s="94">
        <v>1767.91</v>
      </c>
      <c r="E62" s="94">
        <v>-0.35999999999989996</v>
      </c>
    </row>
    <row r="63" spans="1:5" ht="13.5">
      <c r="A63" s="116">
        <v>2010602</v>
      </c>
      <c r="B63" s="94" t="s">
        <v>44</v>
      </c>
      <c r="C63" s="94">
        <v>40</v>
      </c>
      <c r="D63" s="94">
        <v>142.82</v>
      </c>
      <c r="E63" s="94">
        <v>102.82</v>
      </c>
    </row>
    <row r="64" spans="1:5" ht="13.5">
      <c r="A64" s="116">
        <v>2010603</v>
      </c>
      <c r="B64" s="94" t="s">
        <v>45</v>
      </c>
      <c r="C64" s="94">
        <v>228</v>
      </c>
      <c r="D64" s="94">
        <v>228</v>
      </c>
      <c r="E64" s="94">
        <v>0</v>
      </c>
    </row>
    <row r="65" spans="1:5" ht="13.5">
      <c r="A65" s="116">
        <v>2010604</v>
      </c>
      <c r="B65" s="94" t="s">
        <v>81</v>
      </c>
      <c r="C65" s="94"/>
      <c r="D65" s="94">
        <v>0</v>
      </c>
      <c r="E65" s="94">
        <v>0</v>
      </c>
    </row>
    <row r="66" spans="1:5" ht="13.5">
      <c r="A66" s="116">
        <v>2010605</v>
      </c>
      <c r="B66" s="94" t="s">
        <v>82</v>
      </c>
      <c r="C66" s="94">
        <v>618.55999999999995</v>
      </c>
      <c r="D66" s="94">
        <v>618.55999999999995</v>
      </c>
      <c r="E66" s="94">
        <v>0</v>
      </c>
    </row>
    <row r="67" spans="1:5" ht="13.5">
      <c r="A67" s="116">
        <v>2010606</v>
      </c>
      <c r="B67" s="94" t="s">
        <v>83</v>
      </c>
      <c r="C67" s="94">
        <v>50</v>
      </c>
      <c r="D67" s="94">
        <v>50</v>
      </c>
      <c r="E67" s="94">
        <v>0</v>
      </c>
    </row>
    <row r="68" spans="1:5" ht="13.5">
      <c r="A68" s="116">
        <v>2010607</v>
      </c>
      <c r="B68" s="113" t="s">
        <v>84</v>
      </c>
      <c r="C68" s="94">
        <v>10.49</v>
      </c>
      <c r="D68" s="94">
        <v>10.49</v>
      </c>
      <c r="E68" s="94">
        <v>0</v>
      </c>
    </row>
    <row r="69" spans="1:5" ht="13.5">
      <c r="A69" s="116">
        <v>2010608</v>
      </c>
      <c r="B69" s="113" t="s">
        <v>85</v>
      </c>
      <c r="C69" s="94">
        <v>381.66</v>
      </c>
      <c r="D69" s="94">
        <v>381.66</v>
      </c>
      <c r="E69" s="94">
        <v>0</v>
      </c>
    </row>
    <row r="70" spans="1:5" ht="13.5">
      <c r="A70" s="116">
        <v>2010650</v>
      </c>
      <c r="B70" s="113" t="s">
        <v>52</v>
      </c>
      <c r="C70" s="94"/>
      <c r="D70" s="94">
        <v>0</v>
      </c>
      <c r="E70" s="94">
        <v>0</v>
      </c>
    </row>
    <row r="71" spans="1:5" ht="13.5">
      <c r="A71" s="116">
        <v>2010699</v>
      </c>
      <c r="B71" s="113" t="s">
        <v>86</v>
      </c>
      <c r="C71" s="94">
        <v>88.19</v>
      </c>
      <c r="D71" s="94">
        <v>88.19</v>
      </c>
      <c r="E71" s="94">
        <v>0</v>
      </c>
    </row>
    <row r="72" spans="1:5" ht="13.5">
      <c r="A72" s="116">
        <v>20107</v>
      </c>
      <c r="B72" s="113" t="s">
        <v>87</v>
      </c>
      <c r="C72" s="94">
        <v>761</v>
      </c>
      <c r="D72" s="94">
        <v>784.88</v>
      </c>
      <c r="E72" s="94">
        <v>23.879999999999995</v>
      </c>
    </row>
    <row r="73" spans="1:5" ht="13.5">
      <c r="A73" s="116">
        <v>2010701</v>
      </c>
      <c r="B73" s="113" t="s">
        <v>43</v>
      </c>
      <c r="C73" s="94"/>
      <c r="D73" s="94">
        <v>0</v>
      </c>
      <c r="E73" s="94">
        <v>0</v>
      </c>
    </row>
    <row r="74" spans="1:5" ht="13.5">
      <c r="A74" s="116">
        <v>2010702</v>
      </c>
      <c r="B74" s="113" t="s">
        <v>44</v>
      </c>
      <c r="C74" s="94">
        <v>261</v>
      </c>
      <c r="D74" s="94">
        <v>284.88</v>
      </c>
      <c r="E74" s="94">
        <v>23.879999999999995</v>
      </c>
    </row>
    <row r="75" spans="1:5" ht="13.5">
      <c r="A75" s="116">
        <v>2010703</v>
      </c>
      <c r="B75" s="113" t="s">
        <v>45</v>
      </c>
      <c r="C75" s="94"/>
      <c r="D75" s="94">
        <v>0</v>
      </c>
      <c r="E75" s="94">
        <v>0</v>
      </c>
    </row>
    <row r="76" spans="1:5" ht="13.5">
      <c r="A76" s="116">
        <v>2010709</v>
      </c>
      <c r="B76" s="113" t="s">
        <v>84</v>
      </c>
      <c r="C76" s="94"/>
      <c r="D76" s="94">
        <v>0</v>
      </c>
      <c r="E76" s="94">
        <v>0</v>
      </c>
    </row>
    <row r="77" spans="1:5" ht="13.5">
      <c r="A77" s="116">
        <v>2010710</v>
      </c>
      <c r="B77" s="113" t="s">
        <v>88</v>
      </c>
      <c r="C77" s="94"/>
      <c r="D77" s="94">
        <v>0</v>
      </c>
      <c r="E77" s="94">
        <v>0</v>
      </c>
    </row>
    <row r="78" spans="1:5" ht="13.5">
      <c r="A78" s="116">
        <v>2010750</v>
      </c>
      <c r="B78" s="113" t="s">
        <v>52</v>
      </c>
      <c r="C78" s="94"/>
      <c r="D78" s="94">
        <v>0</v>
      </c>
      <c r="E78" s="94">
        <v>0</v>
      </c>
    </row>
    <row r="79" spans="1:5" ht="13.5">
      <c r="A79" s="116">
        <v>2010799</v>
      </c>
      <c r="B79" s="113" t="s">
        <v>89</v>
      </c>
      <c r="C79" s="94">
        <v>500</v>
      </c>
      <c r="D79" s="94">
        <v>500</v>
      </c>
      <c r="E79" s="94">
        <v>0</v>
      </c>
    </row>
    <row r="80" spans="1:5" ht="13.5">
      <c r="A80" s="116">
        <v>20108</v>
      </c>
      <c r="B80" s="113" t="s">
        <v>90</v>
      </c>
      <c r="C80" s="94">
        <v>2626.28</v>
      </c>
      <c r="D80" s="94">
        <v>2760.09</v>
      </c>
      <c r="E80" s="94">
        <v>133.80999999999995</v>
      </c>
    </row>
    <row r="81" spans="1:5" ht="13.5">
      <c r="A81" s="116">
        <v>2010801</v>
      </c>
      <c r="B81" s="113" t="s">
        <v>43</v>
      </c>
      <c r="C81" s="94">
        <v>1991.42</v>
      </c>
      <c r="D81" s="94">
        <v>1618.89</v>
      </c>
      <c r="E81" s="94">
        <v>-372.53</v>
      </c>
    </row>
    <row r="82" spans="1:5" ht="13.5">
      <c r="A82" s="116">
        <v>2010802</v>
      </c>
      <c r="B82" s="113" t="s">
        <v>44</v>
      </c>
      <c r="C82" s="94"/>
      <c r="D82" s="94">
        <v>0</v>
      </c>
      <c r="E82" s="94">
        <v>0</v>
      </c>
    </row>
    <row r="83" spans="1:5" ht="13.5">
      <c r="A83" s="116">
        <v>2010803</v>
      </c>
      <c r="B83" s="114" t="s">
        <v>45</v>
      </c>
      <c r="C83" s="94"/>
      <c r="D83" s="94">
        <v>0</v>
      </c>
      <c r="E83" s="94">
        <v>0</v>
      </c>
    </row>
    <row r="84" spans="1:5" ht="13.5">
      <c r="A84" s="116">
        <v>2010804</v>
      </c>
      <c r="B84" s="46" t="s">
        <v>91</v>
      </c>
      <c r="C84" s="94">
        <v>634.86</v>
      </c>
      <c r="D84" s="94">
        <v>634.86</v>
      </c>
      <c r="E84" s="94">
        <v>0</v>
      </c>
    </row>
    <row r="85" spans="1:5" ht="13.5">
      <c r="A85" s="116">
        <v>2010805</v>
      </c>
      <c r="B85" s="114" t="s">
        <v>92</v>
      </c>
      <c r="C85" s="94"/>
      <c r="D85" s="94">
        <v>0</v>
      </c>
      <c r="E85" s="94">
        <v>0</v>
      </c>
    </row>
    <row r="86" spans="1:5" ht="13.5">
      <c r="A86" s="116">
        <v>2010806</v>
      </c>
      <c r="B86" s="114" t="s">
        <v>84</v>
      </c>
      <c r="C86" s="94"/>
      <c r="D86" s="94">
        <v>0</v>
      </c>
      <c r="E86" s="94">
        <v>0</v>
      </c>
    </row>
    <row r="87" spans="1:5" ht="13.5">
      <c r="A87" s="116">
        <v>2010850</v>
      </c>
      <c r="B87" s="114" t="s">
        <v>52</v>
      </c>
      <c r="C87" s="94"/>
      <c r="D87" s="94">
        <v>0</v>
      </c>
      <c r="E87" s="94">
        <v>0</v>
      </c>
    </row>
    <row r="88" spans="1:5" ht="13.5">
      <c r="A88" s="116">
        <v>2010899</v>
      </c>
      <c r="B88" s="115" t="s">
        <v>93</v>
      </c>
      <c r="C88" s="94"/>
      <c r="D88" s="94">
        <v>506.34</v>
      </c>
      <c r="E88" s="94">
        <v>506.34</v>
      </c>
    </row>
    <row r="89" spans="1:5" ht="13.5">
      <c r="A89" s="116">
        <v>20109</v>
      </c>
      <c r="B89" s="114" t="s">
        <v>94</v>
      </c>
      <c r="C89" s="94">
        <v>0</v>
      </c>
      <c r="D89" s="94">
        <v>0</v>
      </c>
      <c r="E89" s="94">
        <v>0</v>
      </c>
    </row>
    <row r="90" spans="1:5" ht="13.5">
      <c r="A90" s="116">
        <v>2010901</v>
      </c>
      <c r="B90" s="114" t="s">
        <v>43</v>
      </c>
      <c r="C90" s="94"/>
      <c r="D90" s="94">
        <v>0</v>
      </c>
      <c r="E90" s="94">
        <v>0</v>
      </c>
    </row>
    <row r="91" spans="1:5" ht="13.5">
      <c r="A91" s="116">
        <v>2010902</v>
      </c>
      <c r="B91" s="114" t="s">
        <v>44</v>
      </c>
      <c r="C91" s="94"/>
      <c r="D91" s="94">
        <v>0</v>
      </c>
      <c r="E91" s="94">
        <v>0</v>
      </c>
    </row>
    <row r="92" spans="1:5" ht="13.5">
      <c r="A92" s="116">
        <v>2010903</v>
      </c>
      <c r="B92" s="114" t="s">
        <v>45</v>
      </c>
      <c r="C92" s="94"/>
      <c r="D92" s="94">
        <v>0</v>
      </c>
      <c r="E92" s="94">
        <v>0</v>
      </c>
    </row>
    <row r="93" spans="1:5" ht="13.5">
      <c r="A93" s="116">
        <v>2010905</v>
      </c>
      <c r="B93" s="114" t="s">
        <v>95</v>
      </c>
      <c r="C93" s="94"/>
      <c r="D93" s="94">
        <v>0</v>
      </c>
      <c r="E93" s="94">
        <v>0</v>
      </c>
    </row>
    <row r="94" spans="1:5" ht="13.5">
      <c r="A94" s="116">
        <v>2010907</v>
      </c>
      <c r="B94" s="114" t="s">
        <v>96</v>
      </c>
      <c r="C94" s="94"/>
      <c r="D94" s="94">
        <v>0</v>
      </c>
      <c r="E94" s="94">
        <v>0</v>
      </c>
    </row>
    <row r="95" spans="1:5" ht="13.5">
      <c r="A95" s="116">
        <v>2010908</v>
      </c>
      <c r="B95" s="114" t="s">
        <v>84</v>
      </c>
      <c r="C95" s="94"/>
      <c r="D95" s="94">
        <v>0</v>
      </c>
      <c r="E95" s="94">
        <v>0</v>
      </c>
    </row>
    <row r="96" spans="1:5" ht="13.5">
      <c r="A96" s="116">
        <v>2010909</v>
      </c>
      <c r="B96" s="114" t="s">
        <v>97</v>
      </c>
      <c r="C96" s="94"/>
      <c r="D96" s="94">
        <v>0</v>
      </c>
      <c r="E96" s="94">
        <v>0</v>
      </c>
    </row>
    <row r="97" spans="1:5" ht="13.5">
      <c r="A97" s="116">
        <v>2010910</v>
      </c>
      <c r="B97" s="114" t="s">
        <v>98</v>
      </c>
      <c r="C97" s="94"/>
      <c r="D97" s="94">
        <v>0</v>
      </c>
      <c r="E97" s="94">
        <v>0</v>
      </c>
    </row>
    <row r="98" spans="1:5" ht="13.5">
      <c r="A98" s="116">
        <v>2010911</v>
      </c>
      <c r="B98" s="114" t="s">
        <v>99</v>
      </c>
      <c r="C98" s="94"/>
      <c r="D98" s="94">
        <v>0</v>
      </c>
      <c r="E98" s="94">
        <v>0</v>
      </c>
    </row>
    <row r="99" spans="1:5" ht="13.5">
      <c r="A99" s="116">
        <v>2010912</v>
      </c>
      <c r="B99" s="114" t="s">
        <v>100</v>
      </c>
      <c r="C99" s="94"/>
      <c r="D99" s="94">
        <v>0</v>
      </c>
      <c r="E99" s="94">
        <v>0</v>
      </c>
    </row>
    <row r="100" spans="1:5" ht="13.5">
      <c r="A100" s="116">
        <v>2010950</v>
      </c>
      <c r="B100" s="114" t="s">
        <v>52</v>
      </c>
      <c r="C100" s="94"/>
      <c r="D100" s="94">
        <v>0</v>
      </c>
      <c r="E100" s="94">
        <v>0</v>
      </c>
    </row>
    <row r="101" spans="1:5" ht="13.5">
      <c r="A101" s="116">
        <v>2010999</v>
      </c>
      <c r="B101" s="114" t="s">
        <v>101</v>
      </c>
      <c r="C101" s="94"/>
      <c r="D101" s="94">
        <v>0</v>
      </c>
      <c r="E101" s="94">
        <v>0</v>
      </c>
    </row>
    <row r="102" spans="1:5" ht="13.5">
      <c r="A102" s="116">
        <v>20111</v>
      </c>
      <c r="B102" s="276" t="s">
        <v>102</v>
      </c>
      <c r="C102" s="94">
        <v>7970.670000000001</v>
      </c>
      <c r="D102" s="94">
        <v>8278.26</v>
      </c>
      <c r="E102" s="94">
        <v>307.58999999999924</v>
      </c>
    </row>
    <row r="103" spans="1:5" ht="13.5">
      <c r="A103" s="116">
        <v>2011101</v>
      </c>
      <c r="B103" s="114" t="s">
        <v>43</v>
      </c>
      <c r="C103" s="94">
        <v>4772.1000000000004</v>
      </c>
      <c r="D103" s="94">
        <v>4783.21</v>
      </c>
      <c r="E103" s="94">
        <v>11.109999999999673</v>
      </c>
    </row>
    <row r="104" spans="1:5" ht="13.5">
      <c r="A104" s="116">
        <v>2011102</v>
      </c>
      <c r="B104" s="114" t="s">
        <v>44</v>
      </c>
      <c r="C104" s="94">
        <v>132.55000000000001</v>
      </c>
      <c r="D104" s="94">
        <v>87</v>
      </c>
      <c r="E104" s="94">
        <v>-45.550000000000011</v>
      </c>
    </row>
    <row r="105" spans="1:5" ht="13.5">
      <c r="A105" s="116">
        <v>2011103</v>
      </c>
      <c r="B105" s="114" t="s">
        <v>45</v>
      </c>
      <c r="C105" s="94">
        <v>822.23</v>
      </c>
      <c r="D105" s="94">
        <v>761.43</v>
      </c>
      <c r="E105" s="94">
        <v>-60.800000000000068</v>
      </c>
    </row>
    <row r="106" spans="1:5" ht="13.5">
      <c r="A106" s="116">
        <v>2011104</v>
      </c>
      <c r="B106" s="114" t="s">
        <v>103</v>
      </c>
      <c r="C106" s="94">
        <v>1378</v>
      </c>
      <c r="D106" s="94">
        <v>1378</v>
      </c>
      <c r="E106" s="94">
        <v>0</v>
      </c>
    </row>
    <row r="107" spans="1:5" ht="13.5">
      <c r="A107" s="116">
        <v>2011105</v>
      </c>
      <c r="B107" s="114" t="s">
        <v>104</v>
      </c>
      <c r="C107" s="94"/>
      <c r="D107" s="94">
        <v>0</v>
      </c>
      <c r="E107" s="94">
        <v>0</v>
      </c>
    </row>
    <row r="108" spans="1:5" ht="13.5">
      <c r="A108" s="116">
        <v>2011106</v>
      </c>
      <c r="B108" s="114" t="s">
        <v>105</v>
      </c>
      <c r="C108" s="94">
        <v>663</v>
      </c>
      <c r="D108" s="94">
        <v>663</v>
      </c>
      <c r="E108" s="94">
        <v>0</v>
      </c>
    </row>
    <row r="109" spans="1:5" ht="13.5">
      <c r="A109" s="116">
        <v>2011150</v>
      </c>
      <c r="B109" s="114" t="s">
        <v>52</v>
      </c>
      <c r="C109" s="94"/>
      <c r="D109" s="94">
        <v>0</v>
      </c>
      <c r="E109" s="94">
        <v>0</v>
      </c>
    </row>
    <row r="110" spans="1:5" ht="13.5">
      <c r="A110" s="116">
        <v>2011199</v>
      </c>
      <c r="B110" s="114" t="s">
        <v>106</v>
      </c>
      <c r="C110" s="94">
        <v>202.79</v>
      </c>
      <c r="D110" s="94">
        <v>605.62</v>
      </c>
      <c r="E110" s="94">
        <v>402.83000000000004</v>
      </c>
    </row>
    <row r="111" spans="1:5" ht="13.5">
      <c r="A111" s="116">
        <v>20113</v>
      </c>
      <c r="B111" s="115" t="s">
        <v>107</v>
      </c>
      <c r="C111" s="94">
        <v>8893.1200000000008</v>
      </c>
      <c r="D111" s="94">
        <v>11014.029999999999</v>
      </c>
      <c r="E111" s="94">
        <v>2120.909999999998</v>
      </c>
    </row>
    <row r="112" spans="1:5" ht="13.5">
      <c r="A112" s="116">
        <v>2011301</v>
      </c>
      <c r="B112" s="114" t="s">
        <v>43</v>
      </c>
      <c r="C112" s="94">
        <v>1287.2</v>
      </c>
      <c r="D112" s="94">
        <v>1256.6400000000001</v>
      </c>
      <c r="E112" s="94">
        <v>-30.559999999999945</v>
      </c>
    </row>
    <row r="113" spans="1:5" ht="13.5">
      <c r="A113" s="116">
        <v>2011302</v>
      </c>
      <c r="B113" s="114" t="s">
        <v>44</v>
      </c>
      <c r="C113" s="94">
        <v>33.29</v>
      </c>
      <c r="D113" s="94">
        <v>57.76</v>
      </c>
      <c r="E113" s="94">
        <v>24.47</v>
      </c>
    </row>
    <row r="114" spans="1:5" ht="13.5">
      <c r="A114" s="116">
        <v>2011303</v>
      </c>
      <c r="B114" s="114" t="s">
        <v>45</v>
      </c>
      <c r="C114" s="94"/>
      <c r="D114" s="94">
        <v>0</v>
      </c>
      <c r="E114" s="94">
        <v>0</v>
      </c>
    </row>
    <row r="115" spans="1:5" ht="13.5">
      <c r="A115" s="116">
        <v>2011304</v>
      </c>
      <c r="B115" s="114" t="s">
        <v>108</v>
      </c>
      <c r="C115" s="94"/>
      <c r="D115" s="94">
        <v>0</v>
      </c>
      <c r="E115" s="94">
        <v>0</v>
      </c>
    </row>
    <row r="116" spans="1:5" ht="13.5">
      <c r="A116" s="116">
        <v>2011305</v>
      </c>
      <c r="B116" s="114" t="s">
        <v>109</v>
      </c>
      <c r="C116" s="94"/>
      <c r="D116" s="94">
        <v>0</v>
      </c>
      <c r="E116" s="94">
        <v>0</v>
      </c>
    </row>
    <row r="117" spans="1:5" ht="13.5">
      <c r="A117" s="116">
        <v>2011306</v>
      </c>
      <c r="B117" s="114" t="s">
        <v>110</v>
      </c>
      <c r="C117" s="94"/>
      <c r="D117" s="94">
        <v>0</v>
      </c>
      <c r="E117" s="94">
        <v>0</v>
      </c>
    </row>
    <row r="118" spans="1:5" ht="13.5">
      <c r="A118" s="116">
        <v>2011307</v>
      </c>
      <c r="B118" s="114" t="s">
        <v>111</v>
      </c>
      <c r="C118" s="94"/>
      <c r="D118" s="94">
        <v>0</v>
      </c>
      <c r="E118" s="94">
        <v>0</v>
      </c>
    </row>
    <row r="119" spans="1:5" ht="13.5">
      <c r="A119" s="116">
        <v>2011308</v>
      </c>
      <c r="B119" s="114" t="s">
        <v>112</v>
      </c>
      <c r="C119" s="94">
        <v>200</v>
      </c>
      <c r="D119" s="94">
        <v>200</v>
      </c>
      <c r="E119" s="94">
        <v>0</v>
      </c>
    </row>
    <row r="120" spans="1:5" ht="13.5">
      <c r="A120" s="116">
        <v>2011350</v>
      </c>
      <c r="B120" s="114" t="s">
        <v>52</v>
      </c>
      <c r="C120" s="94"/>
      <c r="D120" s="94">
        <v>0</v>
      </c>
      <c r="E120" s="94">
        <v>0</v>
      </c>
    </row>
    <row r="121" spans="1:5" ht="13.5">
      <c r="A121" s="116">
        <v>2011399</v>
      </c>
      <c r="B121" s="114" t="s">
        <v>113</v>
      </c>
      <c r="C121" s="94">
        <v>7372.63</v>
      </c>
      <c r="D121" s="94">
        <v>9499.6299999999992</v>
      </c>
      <c r="E121" s="94">
        <v>2126.9999999999991</v>
      </c>
    </row>
    <row r="122" spans="1:5" ht="13.5">
      <c r="A122" s="116">
        <v>20114</v>
      </c>
      <c r="B122" s="114" t="s">
        <v>114</v>
      </c>
      <c r="C122" s="94">
        <v>0</v>
      </c>
      <c r="D122" s="94">
        <v>0</v>
      </c>
      <c r="E122" s="94">
        <v>0</v>
      </c>
    </row>
    <row r="123" spans="1:5" ht="13.5">
      <c r="A123" s="116">
        <v>2011401</v>
      </c>
      <c r="B123" s="114" t="s">
        <v>43</v>
      </c>
      <c r="C123" s="94"/>
      <c r="D123" s="94">
        <v>0</v>
      </c>
      <c r="E123" s="94">
        <v>0</v>
      </c>
    </row>
    <row r="124" spans="1:5" ht="13.5">
      <c r="A124" s="116">
        <v>2011402</v>
      </c>
      <c r="B124" s="115" t="s">
        <v>44</v>
      </c>
      <c r="C124" s="94"/>
      <c r="D124" s="94">
        <v>0</v>
      </c>
      <c r="E124" s="94">
        <v>0</v>
      </c>
    </row>
    <row r="125" spans="1:5" ht="13.5">
      <c r="A125" s="116">
        <v>2011403</v>
      </c>
      <c r="B125" s="114" t="s">
        <v>45</v>
      </c>
      <c r="C125" s="94"/>
      <c r="D125" s="94">
        <v>0</v>
      </c>
      <c r="E125" s="94">
        <v>0</v>
      </c>
    </row>
    <row r="126" spans="1:5" ht="13.5">
      <c r="A126" s="116">
        <v>2011404</v>
      </c>
      <c r="B126" s="114" t="s">
        <v>115</v>
      </c>
      <c r="C126" s="94"/>
      <c r="D126" s="94">
        <v>0</v>
      </c>
      <c r="E126" s="94">
        <v>0</v>
      </c>
    </row>
    <row r="127" spans="1:5" ht="13.5">
      <c r="A127" s="116">
        <v>2011405</v>
      </c>
      <c r="B127" s="114" t="s">
        <v>116</v>
      </c>
      <c r="C127" s="94"/>
      <c r="D127" s="94">
        <v>0</v>
      </c>
      <c r="E127" s="94">
        <v>0</v>
      </c>
    </row>
    <row r="128" spans="1:5" ht="13.5">
      <c r="A128" s="116">
        <v>2011408</v>
      </c>
      <c r="B128" s="114" t="s">
        <v>117</v>
      </c>
      <c r="C128" s="94"/>
      <c r="D128" s="94">
        <v>0</v>
      </c>
      <c r="E128" s="94">
        <v>0</v>
      </c>
    </row>
    <row r="129" spans="1:5" ht="13.5">
      <c r="A129" s="116">
        <v>2011409</v>
      </c>
      <c r="B129" s="114" t="s">
        <v>118</v>
      </c>
      <c r="C129" s="94"/>
      <c r="D129" s="94">
        <v>0</v>
      </c>
      <c r="E129" s="94">
        <v>0</v>
      </c>
    </row>
    <row r="130" spans="1:5" ht="13.5">
      <c r="A130" s="116">
        <v>2011410</v>
      </c>
      <c r="B130" s="114" t="s">
        <v>119</v>
      </c>
      <c r="C130" s="94"/>
      <c r="D130" s="94">
        <v>0</v>
      </c>
      <c r="E130" s="94">
        <v>0</v>
      </c>
    </row>
    <row r="131" spans="1:5" ht="13.5">
      <c r="A131" s="116">
        <v>2011411</v>
      </c>
      <c r="B131" s="114" t="s">
        <v>120</v>
      </c>
      <c r="C131" s="94"/>
      <c r="D131" s="94">
        <v>0</v>
      </c>
      <c r="E131" s="94">
        <v>0</v>
      </c>
    </row>
    <row r="132" spans="1:5" ht="13.5">
      <c r="A132" s="116">
        <v>2011450</v>
      </c>
      <c r="B132" s="114" t="s">
        <v>52</v>
      </c>
      <c r="C132" s="94"/>
      <c r="D132" s="94">
        <v>0</v>
      </c>
      <c r="E132" s="94">
        <v>0</v>
      </c>
    </row>
    <row r="133" spans="1:5" ht="13.5">
      <c r="A133" s="116">
        <v>2011499</v>
      </c>
      <c r="B133" s="114" t="s">
        <v>121</v>
      </c>
      <c r="C133" s="94"/>
      <c r="D133" s="94">
        <v>0</v>
      </c>
      <c r="E133" s="94">
        <v>0</v>
      </c>
    </row>
    <row r="134" spans="1:5" ht="13.5">
      <c r="A134" s="116">
        <v>20123</v>
      </c>
      <c r="B134" s="114" t="s">
        <v>122</v>
      </c>
      <c r="C134" s="94">
        <v>1436.35</v>
      </c>
      <c r="D134" s="94">
        <v>2901.23</v>
      </c>
      <c r="E134" s="94">
        <v>1464.88</v>
      </c>
    </row>
    <row r="135" spans="1:5" ht="13.5">
      <c r="A135" s="116">
        <v>2012301</v>
      </c>
      <c r="B135" s="114" t="s">
        <v>43</v>
      </c>
      <c r="C135" s="94">
        <v>1436.35</v>
      </c>
      <c r="D135" s="94">
        <v>1344.18</v>
      </c>
      <c r="E135" s="94">
        <v>-92.169999999999845</v>
      </c>
    </row>
    <row r="136" spans="1:5" ht="13.5">
      <c r="A136" s="116">
        <v>2012302</v>
      </c>
      <c r="B136" s="114" t="s">
        <v>44</v>
      </c>
      <c r="C136" s="94"/>
      <c r="D136" s="94">
        <v>1464.55</v>
      </c>
      <c r="E136" s="94">
        <v>1464.55</v>
      </c>
    </row>
    <row r="137" spans="1:5" ht="13.5">
      <c r="A137" s="116">
        <v>2012303</v>
      </c>
      <c r="B137" s="114" t="s">
        <v>45</v>
      </c>
      <c r="C137" s="94"/>
      <c r="D137" s="94">
        <v>0</v>
      </c>
      <c r="E137" s="94">
        <v>0</v>
      </c>
    </row>
    <row r="138" spans="1:5" ht="13.5">
      <c r="A138" s="116">
        <v>2012304</v>
      </c>
      <c r="B138" s="114" t="s">
        <v>123</v>
      </c>
      <c r="C138" s="94"/>
      <c r="D138" s="94">
        <v>92.5</v>
      </c>
      <c r="E138" s="94">
        <v>92.5</v>
      </c>
    </row>
    <row r="139" spans="1:5" ht="13.5">
      <c r="A139" s="116">
        <v>2012350</v>
      </c>
      <c r="B139" s="114" t="s">
        <v>52</v>
      </c>
      <c r="C139" s="94"/>
      <c r="D139" s="94">
        <v>0</v>
      </c>
      <c r="E139" s="94">
        <v>0</v>
      </c>
    </row>
    <row r="140" spans="1:5" ht="13.5">
      <c r="A140" s="116">
        <v>2012399</v>
      </c>
      <c r="B140" s="115" t="s">
        <v>124</v>
      </c>
      <c r="C140" s="94"/>
      <c r="D140" s="94">
        <v>0</v>
      </c>
      <c r="E140" s="94">
        <v>0</v>
      </c>
    </row>
    <row r="141" spans="1:5" ht="13.5">
      <c r="A141" s="116">
        <v>20125</v>
      </c>
      <c r="B141" s="114" t="s">
        <v>125</v>
      </c>
      <c r="C141" s="94">
        <v>0</v>
      </c>
      <c r="D141" s="94">
        <v>0</v>
      </c>
      <c r="E141" s="94">
        <v>0</v>
      </c>
    </row>
    <row r="142" spans="1:5" ht="13.5">
      <c r="A142" s="116">
        <v>2012501</v>
      </c>
      <c r="B142" s="114" t="s">
        <v>43</v>
      </c>
      <c r="C142" s="94"/>
      <c r="D142" s="94">
        <v>0</v>
      </c>
      <c r="E142" s="94">
        <v>0</v>
      </c>
    </row>
    <row r="143" spans="1:5" ht="13.5">
      <c r="A143" s="116">
        <v>2012502</v>
      </c>
      <c r="B143" s="114" t="s">
        <v>44</v>
      </c>
      <c r="C143" s="94"/>
      <c r="D143" s="94">
        <v>0</v>
      </c>
      <c r="E143" s="94">
        <v>0</v>
      </c>
    </row>
    <row r="144" spans="1:5" ht="13.5">
      <c r="A144" s="116">
        <v>2012503</v>
      </c>
      <c r="B144" s="114" t="s">
        <v>45</v>
      </c>
      <c r="C144" s="94"/>
      <c r="D144" s="94">
        <v>0</v>
      </c>
      <c r="E144" s="94">
        <v>0</v>
      </c>
    </row>
    <row r="145" spans="1:5" ht="13.5">
      <c r="A145" s="116">
        <v>2012504</v>
      </c>
      <c r="B145" s="114" t="s">
        <v>126</v>
      </c>
      <c r="C145" s="94"/>
      <c r="D145" s="94">
        <v>0</v>
      </c>
      <c r="E145" s="94">
        <v>0</v>
      </c>
    </row>
    <row r="146" spans="1:5" ht="13.5">
      <c r="A146" s="116">
        <v>2012505</v>
      </c>
      <c r="B146" s="115" t="s">
        <v>127</v>
      </c>
      <c r="C146" s="94"/>
      <c r="D146" s="94">
        <v>0</v>
      </c>
      <c r="E146" s="94">
        <v>0</v>
      </c>
    </row>
    <row r="147" spans="1:5" ht="13.5">
      <c r="A147" s="116">
        <v>2012550</v>
      </c>
      <c r="B147" s="114" t="s">
        <v>52</v>
      </c>
      <c r="C147" s="94"/>
      <c r="D147" s="94">
        <v>0</v>
      </c>
      <c r="E147" s="94">
        <v>0</v>
      </c>
    </row>
    <row r="148" spans="1:5" ht="13.5">
      <c r="A148" s="116">
        <v>2012599</v>
      </c>
      <c r="B148" s="114" t="s">
        <v>128</v>
      </c>
      <c r="C148" s="94"/>
      <c r="D148" s="94">
        <v>0</v>
      </c>
      <c r="E148" s="94">
        <v>0</v>
      </c>
    </row>
    <row r="149" spans="1:5" ht="13.5">
      <c r="A149" s="116">
        <v>20126</v>
      </c>
      <c r="B149" s="114" t="s">
        <v>129</v>
      </c>
      <c r="C149" s="94">
        <v>1104.53</v>
      </c>
      <c r="D149" s="94">
        <v>1104.1899999999998</v>
      </c>
      <c r="E149" s="94">
        <v>-0.34000000000014552</v>
      </c>
    </row>
    <row r="150" spans="1:5" ht="13.5">
      <c r="A150" s="116">
        <v>2012601</v>
      </c>
      <c r="B150" s="114" t="s">
        <v>43</v>
      </c>
      <c r="C150" s="94">
        <v>617.33000000000004</v>
      </c>
      <c r="D150" s="94">
        <v>617.67999999999995</v>
      </c>
      <c r="E150" s="94">
        <v>0.34999999999990905</v>
      </c>
    </row>
    <row r="151" spans="1:5" ht="13.5">
      <c r="A151" s="116">
        <v>2012602</v>
      </c>
      <c r="B151" s="114" t="s">
        <v>44</v>
      </c>
      <c r="C151" s="94">
        <v>63.16</v>
      </c>
      <c r="D151" s="94">
        <v>68.97</v>
      </c>
      <c r="E151" s="94">
        <v>5.8100000000000023</v>
      </c>
    </row>
    <row r="152" spans="1:5" ht="13.5">
      <c r="A152" s="116">
        <v>2012603</v>
      </c>
      <c r="B152" s="114" t="s">
        <v>45</v>
      </c>
      <c r="C152" s="94"/>
      <c r="D152" s="94">
        <v>0</v>
      </c>
      <c r="E152" s="94">
        <v>0</v>
      </c>
    </row>
    <row r="153" spans="1:5" ht="13.5">
      <c r="A153" s="116">
        <v>2012604</v>
      </c>
      <c r="B153" s="46" t="s">
        <v>130</v>
      </c>
      <c r="C153" s="94">
        <v>408.97</v>
      </c>
      <c r="D153" s="94">
        <v>402.47</v>
      </c>
      <c r="E153" s="94">
        <v>-6.5</v>
      </c>
    </row>
    <row r="154" spans="1:5" ht="13.5">
      <c r="A154" s="116">
        <v>2012699</v>
      </c>
      <c r="B154" s="114" t="s">
        <v>131</v>
      </c>
      <c r="C154" s="94">
        <v>15.07</v>
      </c>
      <c r="D154" s="94">
        <v>15.07</v>
      </c>
      <c r="E154" s="94">
        <v>0</v>
      </c>
    </row>
    <row r="155" spans="1:5" ht="13.5">
      <c r="A155" s="116">
        <v>20128</v>
      </c>
      <c r="B155" s="114" t="s">
        <v>132</v>
      </c>
      <c r="C155" s="94">
        <v>678.09</v>
      </c>
      <c r="D155" s="94">
        <v>682.37</v>
      </c>
      <c r="E155" s="94">
        <v>4.2799999999999727</v>
      </c>
    </row>
    <row r="156" spans="1:5" ht="13.5">
      <c r="A156" s="116">
        <v>2012801</v>
      </c>
      <c r="B156" s="114" t="s">
        <v>43</v>
      </c>
      <c r="C156" s="94">
        <v>603.58000000000004</v>
      </c>
      <c r="D156" s="94">
        <v>603.09</v>
      </c>
      <c r="E156" s="94">
        <v>-0.49000000000000909</v>
      </c>
    </row>
    <row r="157" spans="1:5" ht="13.5">
      <c r="A157" s="116">
        <v>2012802</v>
      </c>
      <c r="B157" s="114" t="s">
        <v>44</v>
      </c>
      <c r="C157" s="94"/>
      <c r="D157" s="94">
        <v>38.51</v>
      </c>
      <c r="E157" s="94">
        <v>38.51</v>
      </c>
    </row>
    <row r="158" spans="1:5" ht="13.5">
      <c r="A158" s="116">
        <v>2012803</v>
      </c>
      <c r="B158" s="115" t="s">
        <v>45</v>
      </c>
      <c r="C158" s="94"/>
      <c r="D158" s="94">
        <v>0</v>
      </c>
      <c r="E158" s="94">
        <v>0</v>
      </c>
    </row>
    <row r="159" spans="1:5" ht="13.5">
      <c r="A159" s="116">
        <v>2012804</v>
      </c>
      <c r="B159" s="114" t="s">
        <v>57</v>
      </c>
      <c r="C159" s="94"/>
      <c r="D159" s="94">
        <v>0</v>
      </c>
      <c r="E159" s="94">
        <v>0</v>
      </c>
    </row>
    <row r="160" spans="1:5" ht="13.5">
      <c r="A160" s="116">
        <v>2012850</v>
      </c>
      <c r="B160" s="114" t="s">
        <v>52</v>
      </c>
      <c r="C160" s="94"/>
      <c r="D160" s="94">
        <v>0</v>
      </c>
      <c r="E160" s="94">
        <v>0</v>
      </c>
    </row>
    <row r="161" spans="1:5" ht="13.5">
      <c r="A161" s="116">
        <v>2012899</v>
      </c>
      <c r="B161" s="114" t="s">
        <v>133</v>
      </c>
      <c r="C161" s="94">
        <v>74.510000000000005</v>
      </c>
      <c r="D161" s="94">
        <v>40.770000000000003</v>
      </c>
      <c r="E161" s="94">
        <v>-33.74</v>
      </c>
    </row>
    <row r="162" spans="1:5" ht="13.5">
      <c r="A162" s="116">
        <v>20129</v>
      </c>
      <c r="B162" s="114" t="s">
        <v>134</v>
      </c>
      <c r="C162" s="94">
        <v>4500.38</v>
      </c>
      <c r="D162" s="94">
        <v>3043.19</v>
      </c>
      <c r="E162" s="94">
        <v>-1457.19</v>
      </c>
    </row>
    <row r="163" spans="1:5" ht="13.5">
      <c r="A163" s="116">
        <v>2012901</v>
      </c>
      <c r="B163" s="114" t="s">
        <v>43</v>
      </c>
      <c r="C163" s="94">
        <v>3831.87</v>
      </c>
      <c r="D163" s="94">
        <v>2420.77</v>
      </c>
      <c r="E163" s="94">
        <v>-1411.1</v>
      </c>
    </row>
    <row r="164" spans="1:5" ht="13.5">
      <c r="A164" s="116">
        <v>2012902</v>
      </c>
      <c r="B164" s="114" t="s">
        <v>44</v>
      </c>
      <c r="C164" s="94"/>
      <c r="D164" s="94">
        <v>3.61</v>
      </c>
      <c r="E164" s="94">
        <v>3.61</v>
      </c>
    </row>
    <row r="165" spans="1:5" ht="13.5">
      <c r="A165" s="116">
        <v>2012903</v>
      </c>
      <c r="B165" s="114" t="s">
        <v>45</v>
      </c>
      <c r="C165" s="94"/>
      <c r="D165" s="94">
        <v>0</v>
      </c>
      <c r="E165" s="94">
        <v>0</v>
      </c>
    </row>
    <row r="166" spans="1:5" ht="13.5">
      <c r="A166" s="116">
        <v>2012906</v>
      </c>
      <c r="B166" s="114" t="s">
        <v>135</v>
      </c>
      <c r="C166" s="94">
        <v>51.98</v>
      </c>
      <c r="D166" s="94">
        <v>0.08</v>
      </c>
      <c r="E166" s="94">
        <v>-51.9</v>
      </c>
    </row>
    <row r="167" spans="1:5" ht="13.5">
      <c r="A167" s="116">
        <v>2012950</v>
      </c>
      <c r="B167" s="114" t="s">
        <v>52</v>
      </c>
      <c r="C167" s="94">
        <v>526.51</v>
      </c>
      <c r="D167" s="94">
        <v>542.51</v>
      </c>
      <c r="E167" s="94">
        <v>16</v>
      </c>
    </row>
    <row r="168" spans="1:5" ht="13.5">
      <c r="A168" s="116">
        <v>2012999</v>
      </c>
      <c r="B168" s="114" t="s">
        <v>136</v>
      </c>
      <c r="C168" s="94">
        <v>90.02</v>
      </c>
      <c r="D168" s="94">
        <v>76.22</v>
      </c>
      <c r="E168" s="94">
        <v>-13.799999999999997</v>
      </c>
    </row>
    <row r="169" spans="1:5" ht="13.5">
      <c r="A169" s="116">
        <v>20131</v>
      </c>
      <c r="B169" s="114" t="s">
        <v>137</v>
      </c>
      <c r="C169" s="94">
        <v>5558.4100000000008</v>
      </c>
      <c r="D169" s="94">
        <v>5559.7</v>
      </c>
      <c r="E169" s="94">
        <v>1.2899999999990541</v>
      </c>
    </row>
    <row r="170" spans="1:5" ht="13.5">
      <c r="A170" s="116">
        <v>2013101</v>
      </c>
      <c r="B170" s="114" t="s">
        <v>43</v>
      </c>
      <c r="C170" s="94">
        <v>5390.64</v>
      </c>
      <c r="D170" s="94">
        <v>3336.68</v>
      </c>
      <c r="E170" s="94">
        <v>-2053.9600000000005</v>
      </c>
    </row>
    <row r="171" spans="1:5" ht="13.5">
      <c r="A171" s="116">
        <v>2013102</v>
      </c>
      <c r="B171" s="114" t="s">
        <v>44</v>
      </c>
      <c r="C171" s="94">
        <v>0.13</v>
      </c>
      <c r="D171" s="94">
        <v>1457.38</v>
      </c>
      <c r="E171" s="94">
        <v>1457.25</v>
      </c>
    </row>
    <row r="172" spans="1:5" ht="13.5">
      <c r="A172" s="116">
        <v>2013103</v>
      </c>
      <c r="B172" s="114" t="s">
        <v>45</v>
      </c>
      <c r="C172" s="94"/>
      <c r="D172" s="94">
        <v>0</v>
      </c>
      <c r="E172" s="94">
        <v>0</v>
      </c>
    </row>
    <row r="173" spans="1:5" ht="13.5">
      <c r="A173" s="116">
        <v>2013105</v>
      </c>
      <c r="B173" s="114" t="s">
        <v>138</v>
      </c>
      <c r="C173" s="94">
        <v>144.13</v>
      </c>
      <c r="D173" s="94">
        <v>742.13</v>
      </c>
      <c r="E173" s="94">
        <v>598</v>
      </c>
    </row>
    <row r="174" spans="1:5" ht="13.5">
      <c r="A174" s="116">
        <v>2013150</v>
      </c>
      <c r="B174" s="114" t="s">
        <v>52</v>
      </c>
      <c r="C174" s="94"/>
      <c r="D174" s="94">
        <v>0</v>
      </c>
      <c r="E174" s="94">
        <v>0</v>
      </c>
    </row>
    <row r="175" spans="1:5" ht="13.5">
      <c r="A175" s="116">
        <v>2013199</v>
      </c>
      <c r="B175" s="114" t="s">
        <v>139</v>
      </c>
      <c r="C175" s="94">
        <v>23.51</v>
      </c>
      <c r="D175" s="94">
        <v>23.51</v>
      </c>
      <c r="E175" s="94">
        <v>0</v>
      </c>
    </row>
    <row r="176" spans="1:5" ht="13.5">
      <c r="A176" s="116">
        <v>20132</v>
      </c>
      <c r="B176" s="114" t="s">
        <v>140</v>
      </c>
      <c r="C176" s="94">
        <v>4672.33</v>
      </c>
      <c r="D176" s="94">
        <v>4833.3500000000004</v>
      </c>
      <c r="E176" s="94">
        <v>161.02000000000044</v>
      </c>
    </row>
    <row r="177" spans="1:5" ht="13.5">
      <c r="A177" s="116">
        <v>2013201</v>
      </c>
      <c r="B177" s="114" t="s">
        <v>43</v>
      </c>
      <c r="C177" s="94">
        <v>2685.85</v>
      </c>
      <c r="D177" s="94">
        <v>2684.32</v>
      </c>
      <c r="E177" s="94">
        <v>-1.5299999999997453</v>
      </c>
    </row>
    <row r="178" spans="1:5" ht="13.5">
      <c r="A178" s="116">
        <v>2013202</v>
      </c>
      <c r="B178" s="114" t="s">
        <v>44</v>
      </c>
      <c r="C178" s="94"/>
      <c r="D178" s="94">
        <v>0</v>
      </c>
      <c r="E178" s="94">
        <v>0</v>
      </c>
    </row>
    <row r="179" spans="1:5" ht="13.5">
      <c r="A179" s="116">
        <v>2013203</v>
      </c>
      <c r="B179" s="114" t="s">
        <v>45</v>
      </c>
      <c r="C179" s="94"/>
      <c r="D179" s="94">
        <v>0</v>
      </c>
      <c r="E179" s="94">
        <v>0</v>
      </c>
    </row>
    <row r="180" spans="1:5" ht="13.5">
      <c r="A180" s="116">
        <v>2013204</v>
      </c>
      <c r="B180" s="114" t="s">
        <v>141</v>
      </c>
      <c r="C180" s="94"/>
      <c r="D180" s="94">
        <v>0</v>
      </c>
      <c r="E180" s="94">
        <v>0</v>
      </c>
    </row>
    <row r="181" spans="1:5" ht="13.5">
      <c r="A181" s="116">
        <v>2013250</v>
      </c>
      <c r="B181" s="114" t="s">
        <v>52</v>
      </c>
      <c r="C181" s="94"/>
      <c r="D181" s="94">
        <v>0</v>
      </c>
      <c r="E181" s="94">
        <v>0</v>
      </c>
    </row>
    <row r="182" spans="1:5" ht="13.5">
      <c r="A182" s="116">
        <v>2013299</v>
      </c>
      <c r="B182" s="114" t="s">
        <v>142</v>
      </c>
      <c r="C182" s="94">
        <v>1986.48</v>
      </c>
      <c r="D182" s="94">
        <v>2149.0300000000002</v>
      </c>
      <c r="E182" s="94">
        <v>162.55000000000018</v>
      </c>
    </row>
    <row r="183" spans="1:5" ht="13.5">
      <c r="A183" s="116">
        <v>20133</v>
      </c>
      <c r="B183" s="114" t="s">
        <v>143</v>
      </c>
      <c r="C183" s="94">
        <v>5987.1200000000008</v>
      </c>
      <c r="D183" s="94">
        <v>4576.18</v>
      </c>
      <c r="E183" s="94">
        <v>-1410.9400000000005</v>
      </c>
    </row>
    <row r="184" spans="1:5" ht="13.5">
      <c r="A184" s="116">
        <v>2013301</v>
      </c>
      <c r="B184" s="115" t="s">
        <v>43</v>
      </c>
      <c r="C184" s="94">
        <v>1589.27</v>
      </c>
      <c r="D184" s="94">
        <v>1690.19</v>
      </c>
      <c r="E184" s="94">
        <v>100.92000000000007</v>
      </c>
    </row>
    <row r="185" spans="1:5" ht="13.5">
      <c r="A185" s="116">
        <v>2013302</v>
      </c>
      <c r="B185" s="114" t="s">
        <v>44</v>
      </c>
      <c r="C185" s="94"/>
      <c r="D185" s="94">
        <v>0</v>
      </c>
      <c r="E185" s="94">
        <v>0</v>
      </c>
    </row>
    <row r="186" spans="1:5" ht="13.5">
      <c r="A186" s="116">
        <v>2013303</v>
      </c>
      <c r="B186" s="114" t="s">
        <v>45</v>
      </c>
      <c r="C186" s="94"/>
      <c r="D186" s="94">
        <v>0</v>
      </c>
      <c r="E186" s="94">
        <v>0</v>
      </c>
    </row>
    <row r="187" spans="1:5" ht="13.5">
      <c r="A187" s="116">
        <v>2013304</v>
      </c>
      <c r="B187" s="114" t="s">
        <v>144</v>
      </c>
      <c r="C187" s="94"/>
      <c r="D187" s="94">
        <v>0</v>
      </c>
      <c r="E187" s="94">
        <v>0</v>
      </c>
    </row>
    <row r="188" spans="1:5" ht="13.5">
      <c r="A188" s="116">
        <v>2013350</v>
      </c>
      <c r="B188" s="114" t="s">
        <v>52</v>
      </c>
      <c r="C188" s="94"/>
      <c r="D188" s="94">
        <v>0</v>
      </c>
      <c r="E188" s="94">
        <v>0</v>
      </c>
    </row>
    <row r="189" spans="1:5" ht="13.5">
      <c r="A189" s="116">
        <v>2013399</v>
      </c>
      <c r="B189" s="114" t="s">
        <v>145</v>
      </c>
      <c r="C189" s="94">
        <v>4397.8500000000004</v>
      </c>
      <c r="D189" s="94">
        <v>2885.99</v>
      </c>
      <c r="E189" s="94">
        <v>-1511.8600000000006</v>
      </c>
    </row>
    <row r="190" spans="1:5" ht="13.5">
      <c r="A190" s="116">
        <v>20134</v>
      </c>
      <c r="B190" s="114" t="s">
        <v>146</v>
      </c>
      <c r="C190" s="94">
        <v>8508.59</v>
      </c>
      <c r="D190" s="94">
        <v>8377.5300000000007</v>
      </c>
      <c r="E190" s="94">
        <v>-131.05999999999949</v>
      </c>
    </row>
    <row r="191" spans="1:5" ht="13.5">
      <c r="A191" s="116">
        <v>2013401</v>
      </c>
      <c r="B191" s="114" t="s">
        <v>43</v>
      </c>
      <c r="C191" s="94">
        <v>641.39</v>
      </c>
      <c r="D191" s="94">
        <v>628.45000000000005</v>
      </c>
      <c r="E191" s="94">
        <v>-12.939999999999941</v>
      </c>
    </row>
    <row r="192" spans="1:5" ht="13.5">
      <c r="A192" s="116">
        <v>2013402</v>
      </c>
      <c r="B192" s="114" t="s">
        <v>44</v>
      </c>
      <c r="C192" s="94"/>
      <c r="D192" s="94">
        <v>870.71</v>
      </c>
      <c r="E192" s="94">
        <v>870.71</v>
      </c>
    </row>
    <row r="193" spans="1:5" ht="13.5">
      <c r="A193" s="116">
        <v>2013403</v>
      </c>
      <c r="B193" s="114" t="s">
        <v>45</v>
      </c>
      <c r="C193" s="94"/>
      <c r="D193" s="94">
        <v>0</v>
      </c>
      <c r="E193" s="94">
        <v>0</v>
      </c>
    </row>
    <row r="194" spans="1:5" ht="13.5">
      <c r="A194" s="116">
        <v>2013404</v>
      </c>
      <c r="B194" s="114" t="s">
        <v>147</v>
      </c>
      <c r="C194" s="94">
        <v>7065.96</v>
      </c>
      <c r="D194" s="94">
        <v>6878.37</v>
      </c>
      <c r="E194" s="94">
        <v>-187.59000000000015</v>
      </c>
    </row>
    <row r="195" spans="1:5" ht="13.5">
      <c r="A195" s="116">
        <v>2013405</v>
      </c>
      <c r="B195" s="114" t="s">
        <v>148</v>
      </c>
      <c r="C195" s="94">
        <v>4.97</v>
      </c>
      <c r="D195" s="94">
        <v>0</v>
      </c>
      <c r="E195" s="94">
        <v>-4.97</v>
      </c>
    </row>
    <row r="196" spans="1:5" ht="13.5">
      <c r="A196" s="116">
        <v>2013450</v>
      </c>
      <c r="B196" s="114" t="s">
        <v>52</v>
      </c>
      <c r="C196" s="94"/>
      <c r="D196" s="94">
        <v>0</v>
      </c>
      <c r="E196" s="94">
        <v>0</v>
      </c>
    </row>
    <row r="197" spans="1:5" ht="13.5">
      <c r="A197" s="116">
        <v>2013499</v>
      </c>
      <c r="B197" s="114" t="s">
        <v>149</v>
      </c>
      <c r="C197" s="94">
        <v>796.27</v>
      </c>
      <c r="D197" s="94">
        <v>0</v>
      </c>
      <c r="E197" s="94">
        <v>-796.27</v>
      </c>
    </row>
    <row r="198" spans="1:5" ht="13.5">
      <c r="A198" s="116">
        <v>20135</v>
      </c>
      <c r="B198" s="114" t="s">
        <v>150</v>
      </c>
      <c r="C198" s="94">
        <v>0</v>
      </c>
      <c r="D198" s="94">
        <v>0</v>
      </c>
      <c r="E198" s="94">
        <v>0</v>
      </c>
    </row>
    <row r="199" spans="1:5" ht="13.5">
      <c r="A199" s="116">
        <v>2013501</v>
      </c>
      <c r="B199" s="114" t="s">
        <v>43</v>
      </c>
      <c r="C199" s="94"/>
      <c r="D199" s="94">
        <v>0</v>
      </c>
      <c r="E199" s="94">
        <v>0</v>
      </c>
    </row>
    <row r="200" spans="1:5" ht="13.5">
      <c r="A200" s="116">
        <v>2013502</v>
      </c>
      <c r="B200" s="115" t="s">
        <v>44</v>
      </c>
      <c r="C200" s="94"/>
      <c r="D200" s="94">
        <v>0</v>
      </c>
      <c r="E200" s="94">
        <v>0</v>
      </c>
    </row>
    <row r="201" spans="1:5" ht="13.5">
      <c r="A201" s="116">
        <v>2013503</v>
      </c>
      <c r="B201" s="114" t="s">
        <v>45</v>
      </c>
      <c r="C201" s="94"/>
      <c r="D201" s="94">
        <v>0</v>
      </c>
      <c r="E201" s="94">
        <v>0</v>
      </c>
    </row>
    <row r="202" spans="1:5" ht="13.5">
      <c r="A202" s="116">
        <v>2013550</v>
      </c>
      <c r="B202" s="114" t="s">
        <v>52</v>
      </c>
      <c r="C202" s="94"/>
      <c r="D202" s="94">
        <v>0</v>
      </c>
      <c r="E202" s="94">
        <v>0</v>
      </c>
    </row>
    <row r="203" spans="1:5" ht="13.5">
      <c r="A203" s="116">
        <v>2013599</v>
      </c>
      <c r="B203" s="114" t="s">
        <v>151</v>
      </c>
      <c r="C203" s="94"/>
      <c r="D203" s="94">
        <v>0</v>
      </c>
      <c r="E203" s="94">
        <v>0</v>
      </c>
    </row>
    <row r="204" spans="1:5" ht="13.5">
      <c r="A204" s="116">
        <v>20136</v>
      </c>
      <c r="B204" s="114" t="s">
        <v>152</v>
      </c>
      <c r="C204" s="94">
        <v>1724.09</v>
      </c>
      <c r="D204" s="94">
        <v>1669.32</v>
      </c>
      <c r="E204" s="94">
        <v>-54.769999999999982</v>
      </c>
    </row>
    <row r="205" spans="1:5" ht="13.5">
      <c r="A205" s="116">
        <v>2013601</v>
      </c>
      <c r="B205" s="114" t="s">
        <v>43</v>
      </c>
      <c r="C205" s="94">
        <v>1597.49</v>
      </c>
      <c r="D205" s="94">
        <v>1550.32</v>
      </c>
      <c r="E205" s="94">
        <v>-47.170000000000073</v>
      </c>
    </row>
    <row r="206" spans="1:5" ht="13.5">
      <c r="A206" s="116">
        <v>2013602</v>
      </c>
      <c r="B206" s="114" t="s">
        <v>44</v>
      </c>
      <c r="C206" s="94"/>
      <c r="D206" s="94">
        <v>119</v>
      </c>
      <c r="E206" s="94">
        <v>119</v>
      </c>
    </row>
    <row r="207" spans="1:5" ht="13.5">
      <c r="A207" s="116">
        <v>2013603</v>
      </c>
      <c r="B207" s="114" t="s">
        <v>45</v>
      </c>
      <c r="C207" s="94"/>
      <c r="D207" s="94">
        <v>0</v>
      </c>
      <c r="E207" s="94">
        <v>0</v>
      </c>
    </row>
    <row r="208" spans="1:5" ht="13.5">
      <c r="A208" s="116">
        <v>2013650</v>
      </c>
      <c r="B208" s="114" t="s">
        <v>52</v>
      </c>
      <c r="C208" s="94"/>
      <c r="D208" s="94">
        <v>0</v>
      </c>
      <c r="E208" s="94">
        <v>0</v>
      </c>
    </row>
    <row r="209" spans="1:5" ht="13.5">
      <c r="A209" s="116">
        <v>2013699</v>
      </c>
      <c r="B209" s="114" t="s">
        <v>153</v>
      </c>
      <c r="C209" s="94">
        <v>126.6</v>
      </c>
      <c r="D209" s="94">
        <v>0</v>
      </c>
      <c r="E209" s="94">
        <v>-126.6</v>
      </c>
    </row>
    <row r="210" spans="1:5" ht="13.5">
      <c r="A210" s="116">
        <v>20137</v>
      </c>
      <c r="B210" s="114" t="s">
        <v>154</v>
      </c>
      <c r="C210" s="94">
        <v>5525.38</v>
      </c>
      <c r="D210" s="94">
        <v>5434.75</v>
      </c>
      <c r="E210" s="94">
        <v>-90.630000000000109</v>
      </c>
    </row>
    <row r="211" spans="1:5" ht="13.5">
      <c r="A211" s="116">
        <v>2013701</v>
      </c>
      <c r="B211" s="114" t="s">
        <v>43</v>
      </c>
      <c r="C211" s="94">
        <v>1242.08</v>
      </c>
      <c r="D211" s="94">
        <v>1241.06</v>
      </c>
      <c r="E211" s="94">
        <v>-1.0199999999999818</v>
      </c>
    </row>
    <row r="212" spans="1:5" ht="13.5">
      <c r="A212" s="116">
        <v>2013702</v>
      </c>
      <c r="B212" s="114" t="s">
        <v>44</v>
      </c>
      <c r="C212" s="94">
        <v>113.98</v>
      </c>
      <c r="D212" s="94">
        <v>334.32</v>
      </c>
      <c r="E212" s="94">
        <v>220.33999999999997</v>
      </c>
    </row>
    <row r="213" spans="1:5" ht="13.5">
      <c r="A213" s="116">
        <v>2013703</v>
      </c>
      <c r="B213" s="114" t="s">
        <v>45</v>
      </c>
      <c r="C213" s="94">
        <v>36.340000000000003</v>
      </c>
      <c r="D213" s="94">
        <v>0</v>
      </c>
      <c r="E213" s="94">
        <v>-36.340000000000003</v>
      </c>
    </row>
    <row r="214" spans="1:5" ht="13.5">
      <c r="A214" s="116">
        <v>2013704</v>
      </c>
      <c r="B214" s="114" t="s">
        <v>155</v>
      </c>
      <c r="C214" s="94">
        <v>3993.98</v>
      </c>
      <c r="D214" s="94">
        <v>3859.06</v>
      </c>
      <c r="E214" s="94">
        <v>-134.92000000000007</v>
      </c>
    </row>
    <row r="215" spans="1:5" ht="13.5">
      <c r="A215" s="116">
        <v>2013750</v>
      </c>
      <c r="B215" s="114" t="s">
        <v>52</v>
      </c>
      <c r="C215" s="94"/>
      <c r="D215" s="94">
        <v>0</v>
      </c>
      <c r="E215" s="94">
        <v>0</v>
      </c>
    </row>
    <row r="216" spans="1:5" ht="13.5">
      <c r="A216" s="116">
        <v>2013799</v>
      </c>
      <c r="B216" s="114" t="s">
        <v>156</v>
      </c>
      <c r="C216" s="94">
        <v>139</v>
      </c>
      <c r="D216" s="94">
        <v>0.31</v>
      </c>
      <c r="E216" s="94">
        <v>-138.69</v>
      </c>
    </row>
    <row r="217" spans="1:5" ht="13.5">
      <c r="A217" s="116">
        <v>20138</v>
      </c>
      <c r="B217" s="114" t="s">
        <v>157</v>
      </c>
      <c r="C217" s="94">
        <v>4401.43</v>
      </c>
      <c r="D217" s="94">
        <v>4566.71</v>
      </c>
      <c r="E217" s="94">
        <v>165.27999999999975</v>
      </c>
    </row>
    <row r="218" spans="1:5" ht="13.5">
      <c r="A218" s="116">
        <v>2013801</v>
      </c>
      <c r="B218" s="114" t="s">
        <v>43</v>
      </c>
      <c r="C218" s="94">
        <v>2799.06</v>
      </c>
      <c r="D218" s="94">
        <v>2964.34</v>
      </c>
      <c r="E218" s="94">
        <v>165.2800000000002</v>
      </c>
    </row>
    <row r="219" spans="1:5" ht="13.5">
      <c r="A219" s="116">
        <v>2013802</v>
      </c>
      <c r="B219" s="114" t="s">
        <v>44</v>
      </c>
      <c r="C219" s="94"/>
      <c r="D219" s="94">
        <v>0</v>
      </c>
      <c r="E219" s="94">
        <v>0</v>
      </c>
    </row>
    <row r="220" spans="1:5" ht="13.5">
      <c r="A220" s="116">
        <v>2013803</v>
      </c>
      <c r="B220" s="114" t="s">
        <v>45</v>
      </c>
      <c r="C220" s="94"/>
      <c r="D220" s="94">
        <v>0</v>
      </c>
      <c r="E220" s="94">
        <v>0</v>
      </c>
    </row>
    <row r="221" spans="1:5" ht="13.5">
      <c r="A221" s="116">
        <v>2013804</v>
      </c>
      <c r="B221" s="114" t="s">
        <v>158</v>
      </c>
      <c r="C221" s="94">
        <v>634</v>
      </c>
      <c r="D221" s="94">
        <v>634</v>
      </c>
      <c r="E221" s="94">
        <v>0</v>
      </c>
    </row>
    <row r="222" spans="1:5" ht="13.5">
      <c r="A222" s="116">
        <v>2013805</v>
      </c>
      <c r="B222" s="114" t="s">
        <v>159</v>
      </c>
      <c r="C222" s="94">
        <v>43</v>
      </c>
      <c r="D222" s="94">
        <v>43</v>
      </c>
      <c r="E222" s="94">
        <v>0</v>
      </c>
    </row>
    <row r="223" spans="1:5" ht="13.5">
      <c r="A223" s="116">
        <v>2013808</v>
      </c>
      <c r="B223" s="114" t="s">
        <v>84</v>
      </c>
      <c r="C223" s="94"/>
      <c r="D223" s="94">
        <v>0</v>
      </c>
      <c r="E223" s="94">
        <v>0</v>
      </c>
    </row>
    <row r="224" spans="1:5" ht="13.5">
      <c r="A224" s="116">
        <v>2013810</v>
      </c>
      <c r="B224" s="114" t="s">
        <v>160</v>
      </c>
      <c r="C224" s="94">
        <v>80</v>
      </c>
      <c r="D224" s="94">
        <v>80</v>
      </c>
      <c r="E224" s="94">
        <v>0</v>
      </c>
    </row>
    <row r="225" spans="1:5" ht="13.5">
      <c r="A225" s="116">
        <v>2013812</v>
      </c>
      <c r="B225" s="114" t="s">
        <v>161</v>
      </c>
      <c r="C225" s="94"/>
      <c r="D225" s="94">
        <v>0</v>
      </c>
      <c r="E225" s="94">
        <v>0</v>
      </c>
    </row>
    <row r="226" spans="1:5" ht="13.5">
      <c r="A226" s="116">
        <v>2013813</v>
      </c>
      <c r="B226" s="114" t="s">
        <v>162</v>
      </c>
      <c r="C226" s="94"/>
      <c r="D226" s="94">
        <v>0</v>
      </c>
      <c r="E226" s="94">
        <v>0</v>
      </c>
    </row>
    <row r="227" spans="1:5" ht="13.5">
      <c r="A227" s="116">
        <v>2013814</v>
      </c>
      <c r="B227" s="114" t="s">
        <v>163</v>
      </c>
      <c r="C227" s="94"/>
      <c r="D227" s="94">
        <v>0</v>
      </c>
      <c r="E227" s="94">
        <v>0</v>
      </c>
    </row>
    <row r="228" spans="1:5" ht="13.5">
      <c r="A228" s="116">
        <v>2013815</v>
      </c>
      <c r="B228" s="114" t="s">
        <v>164</v>
      </c>
      <c r="C228" s="94"/>
      <c r="D228" s="94">
        <v>0</v>
      </c>
      <c r="E228" s="94">
        <v>0</v>
      </c>
    </row>
    <row r="229" spans="1:5" ht="13.5">
      <c r="A229" s="116">
        <v>2013816</v>
      </c>
      <c r="B229" s="114" t="s">
        <v>165</v>
      </c>
      <c r="C229" s="94">
        <v>522.16999999999996</v>
      </c>
      <c r="D229" s="94">
        <v>522.16999999999996</v>
      </c>
      <c r="E229" s="94">
        <v>0</v>
      </c>
    </row>
    <row r="230" spans="1:5" ht="13.5">
      <c r="A230" s="116">
        <v>2013850</v>
      </c>
      <c r="B230" s="114" t="s">
        <v>52</v>
      </c>
      <c r="C230" s="94"/>
      <c r="D230" s="94">
        <v>0</v>
      </c>
      <c r="E230" s="94">
        <v>0</v>
      </c>
    </row>
    <row r="231" spans="1:5" ht="13.5">
      <c r="A231" s="116">
        <v>2013899</v>
      </c>
      <c r="B231" s="114" t="s">
        <v>166</v>
      </c>
      <c r="C231" s="94">
        <v>323.2</v>
      </c>
      <c r="D231" s="94">
        <v>323.2</v>
      </c>
      <c r="E231" s="94">
        <v>0</v>
      </c>
    </row>
    <row r="232" spans="1:5" ht="13.5">
      <c r="A232" s="116">
        <v>20139</v>
      </c>
      <c r="B232" s="114" t="s">
        <v>2144</v>
      </c>
      <c r="C232" s="94">
        <v>500</v>
      </c>
      <c r="D232" s="94">
        <v>500</v>
      </c>
      <c r="E232" s="94">
        <v>0</v>
      </c>
    </row>
    <row r="233" spans="1:5" ht="13.5">
      <c r="A233" s="116">
        <v>2013999</v>
      </c>
      <c r="B233" s="114" t="s">
        <v>2145</v>
      </c>
      <c r="C233" s="94">
        <v>500</v>
      </c>
      <c r="D233" s="94">
        <v>500</v>
      </c>
      <c r="E233" s="94">
        <v>0</v>
      </c>
    </row>
    <row r="234" spans="1:5" ht="13.5">
      <c r="A234" s="116" t="s">
        <v>2766</v>
      </c>
      <c r="B234" s="114" t="s">
        <v>2154</v>
      </c>
      <c r="C234" s="94"/>
      <c r="D234" s="94">
        <v>1320.27</v>
      </c>
      <c r="E234" s="94">
        <v>1320.27</v>
      </c>
    </row>
    <row r="235" spans="1:5" ht="13.5">
      <c r="A235" s="116" t="s">
        <v>2155</v>
      </c>
      <c r="B235" s="114" t="s">
        <v>2156</v>
      </c>
      <c r="C235" s="94"/>
      <c r="D235" s="94">
        <v>1089.8</v>
      </c>
      <c r="E235" s="94">
        <v>1089.8</v>
      </c>
    </row>
    <row r="236" spans="1:5" ht="13.5">
      <c r="A236" s="116" t="s">
        <v>2157</v>
      </c>
      <c r="B236" s="114" t="s">
        <v>2158</v>
      </c>
      <c r="C236" s="94"/>
      <c r="D236" s="94"/>
      <c r="E236" s="94">
        <v>0</v>
      </c>
    </row>
    <row r="237" spans="1:5" ht="13.5">
      <c r="A237" s="116" t="s">
        <v>2159</v>
      </c>
      <c r="B237" s="114" t="s">
        <v>2160</v>
      </c>
      <c r="C237" s="94"/>
      <c r="D237" s="94"/>
      <c r="E237" s="94">
        <v>0</v>
      </c>
    </row>
    <row r="238" spans="1:5" ht="13.5">
      <c r="A238" s="116" t="s">
        <v>2161</v>
      </c>
      <c r="B238" s="114" t="s">
        <v>2162</v>
      </c>
      <c r="C238" s="94"/>
      <c r="D238" s="94">
        <v>30.47</v>
      </c>
      <c r="E238" s="94">
        <v>30.47</v>
      </c>
    </row>
    <row r="239" spans="1:5" ht="13.5">
      <c r="A239" s="116" t="s">
        <v>2163</v>
      </c>
      <c r="B239" s="114" t="s">
        <v>2164</v>
      </c>
      <c r="C239" s="94"/>
      <c r="D239" s="94">
        <v>200</v>
      </c>
      <c r="E239" s="94">
        <v>200</v>
      </c>
    </row>
    <row r="240" spans="1:5" ht="13.5">
      <c r="A240" s="116">
        <v>20199</v>
      </c>
      <c r="B240" s="114" t="s">
        <v>167</v>
      </c>
      <c r="C240" s="94">
        <v>31930.73</v>
      </c>
      <c r="D240" s="94">
        <v>29186.33</v>
      </c>
      <c r="E240" s="94">
        <v>-2744.3999999999978</v>
      </c>
    </row>
    <row r="241" spans="1:5" ht="13.5">
      <c r="A241" s="116">
        <v>2019901</v>
      </c>
      <c r="B241" s="114" t="s">
        <v>168</v>
      </c>
      <c r="C241" s="94"/>
      <c r="D241" s="94">
        <v>0</v>
      </c>
      <c r="E241" s="94">
        <v>0</v>
      </c>
    </row>
    <row r="242" spans="1:5" ht="13.5">
      <c r="A242" s="116">
        <v>2019999</v>
      </c>
      <c r="B242" s="114" t="s">
        <v>169</v>
      </c>
      <c r="C242" s="94">
        <v>31930.73</v>
      </c>
      <c r="D242" s="94">
        <v>29186.33</v>
      </c>
      <c r="E242" s="94">
        <v>-2744.3999999999978</v>
      </c>
    </row>
    <row r="243" spans="1:5" ht="13.5">
      <c r="A243" s="116">
        <v>202</v>
      </c>
      <c r="B243" s="115" t="s">
        <v>1383</v>
      </c>
      <c r="C243" s="94">
        <v>0</v>
      </c>
      <c r="D243" s="94">
        <v>0</v>
      </c>
      <c r="E243" s="94">
        <v>0</v>
      </c>
    </row>
    <row r="244" spans="1:5" ht="13.5">
      <c r="A244" s="116">
        <v>20205</v>
      </c>
      <c r="B244" s="114" t="s">
        <v>170</v>
      </c>
      <c r="C244" s="94">
        <v>0</v>
      </c>
      <c r="D244" s="94">
        <v>0</v>
      </c>
      <c r="E244" s="94">
        <v>0</v>
      </c>
    </row>
    <row r="245" spans="1:5" ht="13.5">
      <c r="A245" s="116">
        <v>2020503</v>
      </c>
      <c r="B245" s="114" t="s">
        <v>1914</v>
      </c>
      <c r="C245" s="94"/>
      <c r="D245" s="94">
        <v>0</v>
      </c>
      <c r="E245" s="94">
        <v>0</v>
      </c>
    </row>
    <row r="246" spans="1:5" ht="13.5">
      <c r="A246" s="116">
        <v>2020504</v>
      </c>
      <c r="B246" s="114" t="s">
        <v>1915</v>
      </c>
      <c r="C246" s="94"/>
      <c r="D246" s="94">
        <v>0</v>
      </c>
      <c r="E246" s="94">
        <v>0</v>
      </c>
    </row>
    <row r="247" spans="1:5" ht="13.5">
      <c r="A247" s="116">
        <v>2020505</v>
      </c>
      <c r="B247" s="114" t="s">
        <v>1916</v>
      </c>
      <c r="C247" s="94"/>
      <c r="D247" s="94">
        <v>0</v>
      </c>
      <c r="E247" s="94">
        <v>0</v>
      </c>
    </row>
    <row r="248" spans="1:5" ht="13.5">
      <c r="A248" s="116">
        <v>2020599</v>
      </c>
      <c r="B248" s="114" t="s">
        <v>1917</v>
      </c>
      <c r="C248" s="94"/>
      <c r="D248" s="94">
        <v>0</v>
      </c>
      <c r="E248" s="94">
        <v>0</v>
      </c>
    </row>
    <row r="249" spans="1:5" ht="13.5">
      <c r="A249" s="116">
        <v>20206</v>
      </c>
      <c r="B249" s="114" t="s">
        <v>171</v>
      </c>
      <c r="C249" s="94">
        <v>0</v>
      </c>
      <c r="D249" s="94">
        <v>0</v>
      </c>
      <c r="E249" s="94">
        <v>0</v>
      </c>
    </row>
    <row r="250" spans="1:5" ht="13.5">
      <c r="A250" s="116">
        <v>2020601</v>
      </c>
      <c r="B250" s="114" t="s">
        <v>1918</v>
      </c>
      <c r="C250" s="94"/>
      <c r="D250" s="94">
        <v>0</v>
      </c>
      <c r="E250" s="94">
        <v>0</v>
      </c>
    </row>
    <row r="251" spans="1:5" ht="13.5">
      <c r="A251" s="116">
        <v>20299</v>
      </c>
      <c r="B251" s="114" t="s">
        <v>172</v>
      </c>
      <c r="C251" s="94">
        <v>0</v>
      </c>
      <c r="D251" s="94">
        <v>0</v>
      </c>
      <c r="E251" s="94">
        <v>0</v>
      </c>
    </row>
    <row r="252" spans="1:5" ht="13.5">
      <c r="A252" s="116">
        <v>2029999</v>
      </c>
      <c r="B252" s="114" t="s">
        <v>1919</v>
      </c>
      <c r="C252" s="94"/>
      <c r="D252" s="94">
        <v>0</v>
      </c>
      <c r="E252" s="94">
        <v>0</v>
      </c>
    </row>
    <row r="253" spans="1:5" ht="13.5">
      <c r="A253" s="116">
        <v>203</v>
      </c>
      <c r="B253" s="115" t="s">
        <v>1384</v>
      </c>
      <c r="C253" s="462" t="s">
        <v>3084</v>
      </c>
      <c r="D253" s="462" t="s">
        <v>3084</v>
      </c>
      <c r="E253" s="462" t="s">
        <v>3084</v>
      </c>
    </row>
    <row r="254" spans="1:5" ht="13.5">
      <c r="A254" s="116">
        <v>20301</v>
      </c>
      <c r="B254" s="115" t="s">
        <v>1920</v>
      </c>
      <c r="C254" s="462" t="s">
        <v>3084</v>
      </c>
      <c r="D254" s="462" t="s">
        <v>3084</v>
      </c>
      <c r="E254" s="462" t="s">
        <v>3084</v>
      </c>
    </row>
    <row r="255" spans="1:5" ht="13.5">
      <c r="A255" s="116">
        <v>2030101</v>
      </c>
      <c r="B255" s="115" t="s">
        <v>1921</v>
      </c>
      <c r="C255" s="462" t="s">
        <v>3084</v>
      </c>
      <c r="D255" s="462" t="s">
        <v>3084</v>
      </c>
      <c r="E255" s="462" t="s">
        <v>3084</v>
      </c>
    </row>
    <row r="256" spans="1:5" ht="13.5">
      <c r="A256" s="116">
        <v>2030102</v>
      </c>
      <c r="B256" s="115" t="s">
        <v>1922</v>
      </c>
      <c r="C256" s="462" t="s">
        <v>3084</v>
      </c>
      <c r="D256" s="462" t="s">
        <v>3084</v>
      </c>
      <c r="E256" s="462" t="s">
        <v>3084</v>
      </c>
    </row>
    <row r="257" spans="1:5" ht="13.5">
      <c r="A257" s="116">
        <v>2030199</v>
      </c>
      <c r="B257" s="115" t="s">
        <v>1923</v>
      </c>
      <c r="C257" s="462" t="s">
        <v>3084</v>
      </c>
      <c r="D257" s="462" t="s">
        <v>3084</v>
      </c>
      <c r="E257" s="462" t="s">
        <v>3084</v>
      </c>
    </row>
    <row r="258" spans="1:5" ht="13.5">
      <c r="A258" s="116">
        <v>20304</v>
      </c>
      <c r="B258" s="115" t="s">
        <v>1924</v>
      </c>
      <c r="C258" s="462" t="s">
        <v>3084</v>
      </c>
      <c r="D258" s="462" t="s">
        <v>3084</v>
      </c>
      <c r="E258" s="462" t="s">
        <v>3084</v>
      </c>
    </row>
    <row r="259" spans="1:5" ht="13.5">
      <c r="A259" s="116">
        <v>2030401</v>
      </c>
      <c r="B259" s="115" t="s">
        <v>1925</v>
      </c>
      <c r="C259" s="462" t="s">
        <v>3084</v>
      </c>
      <c r="D259" s="462" t="s">
        <v>3084</v>
      </c>
      <c r="E259" s="462" t="s">
        <v>3084</v>
      </c>
    </row>
    <row r="260" spans="1:5" ht="13.5">
      <c r="A260" s="116">
        <v>20305</v>
      </c>
      <c r="B260" s="115" t="s">
        <v>1926</v>
      </c>
      <c r="C260" s="462" t="s">
        <v>3084</v>
      </c>
      <c r="D260" s="462" t="s">
        <v>3084</v>
      </c>
      <c r="E260" s="462" t="s">
        <v>3084</v>
      </c>
    </row>
    <row r="261" spans="1:5" ht="13.5">
      <c r="A261" s="116">
        <v>2030501</v>
      </c>
      <c r="B261" s="115" t="s">
        <v>1927</v>
      </c>
      <c r="C261" s="462" t="s">
        <v>3084</v>
      </c>
      <c r="D261" s="462" t="s">
        <v>3084</v>
      </c>
      <c r="E261" s="462" t="s">
        <v>3084</v>
      </c>
    </row>
    <row r="262" spans="1:5" ht="13.5">
      <c r="A262" s="116">
        <v>20306</v>
      </c>
      <c r="B262" s="114" t="s">
        <v>173</v>
      </c>
      <c r="C262" s="462" t="s">
        <v>3084</v>
      </c>
      <c r="D262" s="462" t="s">
        <v>3084</v>
      </c>
      <c r="E262" s="462" t="s">
        <v>3084</v>
      </c>
    </row>
    <row r="263" spans="1:5" ht="13.5">
      <c r="A263" s="116">
        <v>2030601</v>
      </c>
      <c r="B263" s="114" t="s">
        <v>174</v>
      </c>
      <c r="C263" s="462" t="s">
        <v>3084</v>
      </c>
      <c r="D263" s="462" t="s">
        <v>3084</v>
      </c>
      <c r="E263" s="462" t="s">
        <v>3084</v>
      </c>
    </row>
    <row r="264" spans="1:5" ht="13.5">
      <c r="A264" s="116">
        <v>2030602</v>
      </c>
      <c r="B264" s="114" t="s">
        <v>175</v>
      </c>
      <c r="C264" s="462" t="s">
        <v>3084</v>
      </c>
      <c r="D264" s="462" t="s">
        <v>3084</v>
      </c>
      <c r="E264" s="462" t="s">
        <v>3084</v>
      </c>
    </row>
    <row r="265" spans="1:5" ht="13.5">
      <c r="A265" s="116">
        <v>2030603</v>
      </c>
      <c r="B265" s="114" t="s">
        <v>176</v>
      </c>
      <c r="C265" s="462" t="s">
        <v>3084</v>
      </c>
      <c r="D265" s="462" t="s">
        <v>3084</v>
      </c>
      <c r="E265" s="462" t="s">
        <v>3084</v>
      </c>
    </row>
    <row r="266" spans="1:5" ht="13.5">
      <c r="A266" s="116">
        <v>2030604</v>
      </c>
      <c r="B266" s="114" t="s">
        <v>177</v>
      </c>
      <c r="C266" s="462" t="s">
        <v>3084</v>
      </c>
      <c r="D266" s="462" t="s">
        <v>3084</v>
      </c>
      <c r="E266" s="462" t="s">
        <v>3084</v>
      </c>
    </row>
    <row r="267" spans="1:5" ht="13.5">
      <c r="A267" s="116">
        <v>2030607</v>
      </c>
      <c r="B267" s="114" t="s">
        <v>178</v>
      </c>
      <c r="C267" s="462" t="s">
        <v>3084</v>
      </c>
      <c r="D267" s="462" t="s">
        <v>3084</v>
      </c>
      <c r="E267" s="462" t="s">
        <v>3084</v>
      </c>
    </row>
    <row r="268" spans="1:5" ht="13.5">
      <c r="A268" s="116">
        <v>2030608</v>
      </c>
      <c r="B268" s="114" t="s">
        <v>179</v>
      </c>
      <c r="C268" s="462" t="s">
        <v>3084</v>
      </c>
      <c r="D268" s="462" t="s">
        <v>3084</v>
      </c>
      <c r="E268" s="462" t="s">
        <v>3084</v>
      </c>
    </row>
    <row r="269" spans="1:5" ht="13.5">
      <c r="A269" s="116">
        <v>2030699</v>
      </c>
      <c r="B269" s="114" t="s">
        <v>180</v>
      </c>
      <c r="C269" s="462" t="s">
        <v>3084</v>
      </c>
      <c r="D269" s="462" t="s">
        <v>3084</v>
      </c>
      <c r="E269" s="462" t="s">
        <v>3084</v>
      </c>
    </row>
    <row r="270" spans="1:5" ht="13.5">
      <c r="A270" s="116">
        <v>20399</v>
      </c>
      <c r="B270" s="114" t="s">
        <v>181</v>
      </c>
      <c r="C270" s="462" t="s">
        <v>3084</v>
      </c>
      <c r="D270" s="462" t="s">
        <v>3084</v>
      </c>
      <c r="E270" s="462" t="s">
        <v>3084</v>
      </c>
    </row>
    <row r="271" spans="1:5" ht="13.5">
      <c r="A271" s="116">
        <v>2039999</v>
      </c>
      <c r="B271" s="114" t="s">
        <v>1928</v>
      </c>
      <c r="C271" s="462" t="s">
        <v>3084</v>
      </c>
      <c r="D271" s="462" t="s">
        <v>3084</v>
      </c>
      <c r="E271" s="462" t="s">
        <v>3084</v>
      </c>
    </row>
    <row r="272" spans="1:5" ht="13.5">
      <c r="A272" s="116">
        <v>204</v>
      </c>
      <c r="B272" s="115" t="s">
        <v>2767</v>
      </c>
      <c r="C272" s="462" t="s">
        <v>3084</v>
      </c>
      <c r="D272" s="462" t="s">
        <v>3084</v>
      </c>
      <c r="E272" s="462" t="s">
        <v>3084</v>
      </c>
    </row>
    <row r="273" spans="1:5" ht="13.5">
      <c r="A273" s="116">
        <v>20401</v>
      </c>
      <c r="B273" s="114" t="s">
        <v>182</v>
      </c>
      <c r="C273" s="462" t="s">
        <v>3084</v>
      </c>
      <c r="D273" s="462" t="s">
        <v>3084</v>
      </c>
      <c r="E273" s="462" t="s">
        <v>3084</v>
      </c>
    </row>
    <row r="274" spans="1:5" ht="13.5">
      <c r="A274" s="116">
        <v>2040101</v>
      </c>
      <c r="B274" s="114" t="s">
        <v>183</v>
      </c>
      <c r="C274" s="462" t="s">
        <v>3084</v>
      </c>
      <c r="D274" s="462" t="s">
        <v>3084</v>
      </c>
      <c r="E274" s="462" t="s">
        <v>3084</v>
      </c>
    </row>
    <row r="275" spans="1:5" ht="13.5">
      <c r="A275" s="116">
        <v>2040199</v>
      </c>
      <c r="B275" s="114" t="s">
        <v>184</v>
      </c>
      <c r="C275" s="462" t="s">
        <v>3084</v>
      </c>
      <c r="D275" s="462" t="s">
        <v>3084</v>
      </c>
      <c r="E275" s="462" t="s">
        <v>3084</v>
      </c>
    </row>
    <row r="276" spans="1:5" ht="13.5">
      <c r="A276" s="116">
        <v>20402</v>
      </c>
      <c r="B276" s="114" t="s">
        <v>185</v>
      </c>
      <c r="C276" s="462" t="s">
        <v>3084</v>
      </c>
      <c r="D276" s="462" t="s">
        <v>3084</v>
      </c>
      <c r="E276" s="462" t="s">
        <v>3084</v>
      </c>
    </row>
    <row r="277" spans="1:5" ht="13.5">
      <c r="A277" s="116">
        <v>2040201</v>
      </c>
      <c r="B277" s="114" t="s">
        <v>43</v>
      </c>
      <c r="C277" s="462" t="s">
        <v>3084</v>
      </c>
      <c r="D277" s="462" t="s">
        <v>3084</v>
      </c>
      <c r="E277" s="462" t="s">
        <v>3084</v>
      </c>
    </row>
    <row r="278" spans="1:5" ht="13.5">
      <c r="A278" s="116">
        <v>2040202</v>
      </c>
      <c r="B278" s="114" t="s">
        <v>44</v>
      </c>
      <c r="C278" s="462" t="s">
        <v>3084</v>
      </c>
      <c r="D278" s="462" t="s">
        <v>3084</v>
      </c>
      <c r="E278" s="462" t="s">
        <v>3084</v>
      </c>
    </row>
    <row r="279" spans="1:5" ht="13.5">
      <c r="A279" s="116">
        <v>2040203</v>
      </c>
      <c r="B279" s="114" t="s">
        <v>45</v>
      </c>
      <c r="C279" s="462" t="s">
        <v>3084</v>
      </c>
      <c r="D279" s="462" t="s">
        <v>3084</v>
      </c>
      <c r="E279" s="462" t="s">
        <v>3084</v>
      </c>
    </row>
    <row r="280" spans="1:5" ht="13.5">
      <c r="A280" s="116">
        <v>2040219</v>
      </c>
      <c r="B280" s="114" t="s">
        <v>84</v>
      </c>
      <c r="C280" s="462" t="s">
        <v>3084</v>
      </c>
      <c r="D280" s="462" t="s">
        <v>3084</v>
      </c>
      <c r="E280" s="462" t="s">
        <v>3084</v>
      </c>
    </row>
    <row r="281" spans="1:5" ht="13.5">
      <c r="A281" s="116">
        <v>2040220</v>
      </c>
      <c r="B281" s="114" t="s">
        <v>186</v>
      </c>
      <c r="C281" s="462" t="s">
        <v>3084</v>
      </c>
      <c r="D281" s="462" t="s">
        <v>3084</v>
      </c>
      <c r="E281" s="462" t="s">
        <v>3084</v>
      </c>
    </row>
    <row r="282" spans="1:5" ht="13.5">
      <c r="A282" s="116">
        <v>2040221</v>
      </c>
      <c r="B282" s="114" t="s">
        <v>187</v>
      </c>
      <c r="C282" s="462" t="s">
        <v>3084</v>
      </c>
      <c r="D282" s="462" t="s">
        <v>3084</v>
      </c>
      <c r="E282" s="462" t="s">
        <v>3084</v>
      </c>
    </row>
    <row r="283" spans="1:5" ht="13.5">
      <c r="A283" s="116">
        <v>2040222</v>
      </c>
      <c r="B283" s="114" t="s">
        <v>188</v>
      </c>
      <c r="C283" s="462" t="s">
        <v>3084</v>
      </c>
      <c r="D283" s="462" t="s">
        <v>3084</v>
      </c>
      <c r="E283" s="462" t="s">
        <v>3084</v>
      </c>
    </row>
    <row r="284" spans="1:5" ht="13.5">
      <c r="A284" s="116">
        <v>2040223</v>
      </c>
      <c r="B284" s="114" t="s">
        <v>189</v>
      </c>
      <c r="C284" s="462" t="s">
        <v>3084</v>
      </c>
      <c r="D284" s="462" t="s">
        <v>3084</v>
      </c>
      <c r="E284" s="462" t="s">
        <v>3084</v>
      </c>
    </row>
    <row r="285" spans="1:5" ht="13.5">
      <c r="A285" s="116">
        <v>2040250</v>
      </c>
      <c r="B285" s="114" t="s">
        <v>52</v>
      </c>
      <c r="C285" s="462" t="s">
        <v>3084</v>
      </c>
      <c r="D285" s="462" t="s">
        <v>3084</v>
      </c>
      <c r="E285" s="462" t="s">
        <v>3084</v>
      </c>
    </row>
    <row r="286" spans="1:5" ht="13.5">
      <c r="A286" s="116">
        <v>2040299</v>
      </c>
      <c r="B286" s="114" t="s">
        <v>190</v>
      </c>
      <c r="C286" s="462" t="s">
        <v>3084</v>
      </c>
      <c r="D286" s="462" t="s">
        <v>3084</v>
      </c>
      <c r="E286" s="462" t="s">
        <v>3084</v>
      </c>
    </row>
    <row r="287" spans="1:5" ht="13.5">
      <c r="A287" s="116">
        <v>20403</v>
      </c>
      <c r="B287" s="114" t="s">
        <v>191</v>
      </c>
      <c r="C287" s="462" t="s">
        <v>3084</v>
      </c>
      <c r="D287" s="462" t="s">
        <v>3084</v>
      </c>
      <c r="E287" s="462" t="s">
        <v>3084</v>
      </c>
    </row>
    <row r="288" spans="1:5" ht="13.5">
      <c r="A288" s="116">
        <v>2040301</v>
      </c>
      <c r="B288" s="114" t="s">
        <v>43</v>
      </c>
      <c r="C288" s="462" t="s">
        <v>3084</v>
      </c>
      <c r="D288" s="462" t="s">
        <v>3084</v>
      </c>
      <c r="E288" s="462" t="s">
        <v>3084</v>
      </c>
    </row>
    <row r="289" spans="1:5" ht="13.5">
      <c r="A289" s="116">
        <v>2040302</v>
      </c>
      <c r="B289" s="114" t="s">
        <v>44</v>
      </c>
      <c r="C289" s="462" t="s">
        <v>3084</v>
      </c>
      <c r="D289" s="462" t="s">
        <v>3084</v>
      </c>
      <c r="E289" s="462" t="s">
        <v>3084</v>
      </c>
    </row>
    <row r="290" spans="1:5" ht="13.5">
      <c r="A290" s="116">
        <v>2040303</v>
      </c>
      <c r="B290" s="114" t="s">
        <v>45</v>
      </c>
      <c r="C290" s="462" t="s">
        <v>3084</v>
      </c>
      <c r="D290" s="462" t="s">
        <v>3084</v>
      </c>
      <c r="E290" s="462" t="s">
        <v>3084</v>
      </c>
    </row>
    <row r="291" spans="1:5" ht="13.5">
      <c r="A291" s="116">
        <v>2040304</v>
      </c>
      <c r="B291" s="114" t="s">
        <v>192</v>
      </c>
      <c r="C291" s="462" t="s">
        <v>3084</v>
      </c>
      <c r="D291" s="462" t="s">
        <v>3084</v>
      </c>
      <c r="E291" s="462" t="s">
        <v>3084</v>
      </c>
    </row>
    <row r="292" spans="1:5" ht="13.5">
      <c r="A292" s="116">
        <v>2040350</v>
      </c>
      <c r="B292" s="114" t="s">
        <v>52</v>
      </c>
      <c r="C292" s="462" t="s">
        <v>3084</v>
      </c>
      <c r="D292" s="462" t="s">
        <v>3084</v>
      </c>
      <c r="E292" s="462" t="s">
        <v>3084</v>
      </c>
    </row>
    <row r="293" spans="1:5" ht="13.5">
      <c r="A293" s="116">
        <v>2040399</v>
      </c>
      <c r="B293" s="115" t="s">
        <v>193</v>
      </c>
      <c r="C293" s="462" t="s">
        <v>3084</v>
      </c>
      <c r="D293" s="462" t="s">
        <v>3084</v>
      </c>
      <c r="E293" s="462" t="s">
        <v>3084</v>
      </c>
    </row>
    <row r="294" spans="1:5" ht="13.5">
      <c r="A294" s="116">
        <v>20404</v>
      </c>
      <c r="B294" s="46" t="s">
        <v>194</v>
      </c>
      <c r="C294" s="462" t="s">
        <v>3084</v>
      </c>
      <c r="D294" s="462" t="s">
        <v>3084</v>
      </c>
      <c r="E294" s="462" t="s">
        <v>3084</v>
      </c>
    </row>
    <row r="295" spans="1:5" ht="13.5">
      <c r="A295" s="116">
        <v>2040401</v>
      </c>
      <c r="B295" s="114" t="s">
        <v>43</v>
      </c>
      <c r="C295" s="462" t="s">
        <v>3084</v>
      </c>
      <c r="D295" s="462" t="s">
        <v>3084</v>
      </c>
      <c r="E295" s="462" t="s">
        <v>3084</v>
      </c>
    </row>
    <row r="296" spans="1:5" ht="13.5">
      <c r="A296" s="116">
        <v>2040402</v>
      </c>
      <c r="B296" s="114" t="s">
        <v>44</v>
      </c>
      <c r="C296" s="462" t="s">
        <v>3084</v>
      </c>
      <c r="D296" s="462" t="s">
        <v>3084</v>
      </c>
      <c r="E296" s="462" t="s">
        <v>3084</v>
      </c>
    </row>
    <row r="297" spans="1:5" ht="13.5">
      <c r="A297" s="116">
        <v>2040403</v>
      </c>
      <c r="B297" s="114" t="s">
        <v>45</v>
      </c>
      <c r="C297" s="462" t="s">
        <v>3084</v>
      </c>
      <c r="D297" s="462" t="s">
        <v>3084</v>
      </c>
      <c r="E297" s="462" t="s">
        <v>3084</v>
      </c>
    </row>
    <row r="298" spans="1:5" ht="13.5">
      <c r="A298" s="116">
        <v>2040409</v>
      </c>
      <c r="B298" s="114" t="s">
        <v>195</v>
      </c>
      <c r="C298" s="462" t="s">
        <v>3084</v>
      </c>
      <c r="D298" s="462" t="s">
        <v>3084</v>
      </c>
      <c r="E298" s="462" t="s">
        <v>3084</v>
      </c>
    </row>
    <row r="299" spans="1:5" ht="13.5">
      <c r="A299" s="116">
        <v>2040410</v>
      </c>
      <c r="B299" s="114" t="s">
        <v>196</v>
      </c>
      <c r="C299" s="462" t="s">
        <v>3084</v>
      </c>
      <c r="D299" s="462" t="s">
        <v>3084</v>
      </c>
      <c r="E299" s="462" t="s">
        <v>3084</v>
      </c>
    </row>
    <row r="300" spans="1:5" ht="13.5">
      <c r="A300" s="116">
        <v>2040450</v>
      </c>
      <c r="B300" s="114" t="s">
        <v>52</v>
      </c>
      <c r="C300" s="462" t="s">
        <v>3084</v>
      </c>
      <c r="D300" s="462" t="s">
        <v>3084</v>
      </c>
      <c r="E300" s="462" t="s">
        <v>3084</v>
      </c>
    </row>
    <row r="301" spans="1:5" ht="13.5">
      <c r="A301" s="116">
        <v>2040499</v>
      </c>
      <c r="B301" s="114" t="s">
        <v>197</v>
      </c>
      <c r="C301" s="462" t="s">
        <v>3084</v>
      </c>
      <c r="D301" s="462" t="s">
        <v>3084</v>
      </c>
      <c r="E301" s="462" t="s">
        <v>3084</v>
      </c>
    </row>
    <row r="302" spans="1:5" ht="13.5">
      <c r="A302" s="116">
        <v>20405</v>
      </c>
      <c r="B302" s="115" t="s">
        <v>198</v>
      </c>
      <c r="C302" s="462" t="s">
        <v>3084</v>
      </c>
      <c r="D302" s="462" t="s">
        <v>3084</v>
      </c>
      <c r="E302" s="462" t="s">
        <v>3084</v>
      </c>
    </row>
    <row r="303" spans="1:5" ht="13.5">
      <c r="A303" s="116">
        <v>2040501</v>
      </c>
      <c r="B303" s="114" t="s">
        <v>43</v>
      </c>
      <c r="C303" s="462" t="s">
        <v>3084</v>
      </c>
      <c r="D303" s="462" t="s">
        <v>3084</v>
      </c>
      <c r="E303" s="462" t="s">
        <v>3084</v>
      </c>
    </row>
    <row r="304" spans="1:5" ht="13.5">
      <c r="A304" s="116">
        <v>2040502</v>
      </c>
      <c r="B304" s="114" t="s">
        <v>44</v>
      </c>
      <c r="C304" s="462" t="s">
        <v>3084</v>
      </c>
      <c r="D304" s="462" t="s">
        <v>3084</v>
      </c>
      <c r="E304" s="462" t="s">
        <v>3084</v>
      </c>
    </row>
    <row r="305" spans="1:5" ht="13.5">
      <c r="A305" s="116">
        <v>2040503</v>
      </c>
      <c r="B305" s="114" t="s">
        <v>45</v>
      </c>
      <c r="C305" s="462" t="s">
        <v>3084</v>
      </c>
      <c r="D305" s="462" t="s">
        <v>3084</v>
      </c>
      <c r="E305" s="462" t="s">
        <v>3084</v>
      </c>
    </row>
    <row r="306" spans="1:5" ht="13.5">
      <c r="A306" s="116">
        <v>2040504</v>
      </c>
      <c r="B306" s="114" t="s">
        <v>199</v>
      </c>
      <c r="C306" s="462" t="s">
        <v>3084</v>
      </c>
      <c r="D306" s="462" t="s">
        <v>3084</v>
      </c>
      <c r="E306" s="462" t="s">
        <v>3084</v>
      </c>
    </row>
    <row r="307" spans="1:5" ht="13.5">
      <c r="A307" s="116">
        <v>2040505</v>
      </c>
      <c r="B307" s="114" t="s">
        <v>200</v>
      </c>
      <c r="C307" s="462" t="s">
        <v>3084</v>
      </c>
      <c r="D307" s="462" t="s">
        <v>3084</v>
      </c>
      <c r="E307" s="462" t="s">
        <v>3084</v>
      </c>
    </row>
    <row r="308" spans="1:5" ht="13.5">
      <c r="A308" s="116">
        <v>2040506</v>
      </c>
      <c r="B308" s="114" t="s">
        <v>201</v>
      </c>
      <c r="C308" s="462" t="s">
        <v>3084</v>
      </c>
      <c r="D308" s="462" t="s">
        <v>3084</v>
      </c>
      <c r="E308" s="462" t="s">
        <v>3084</v>
      </c>
    </row>
    <row r="309" spans="1:5" ht="13.5">
      <c r="A309" s="116">
        <v>2040550</v>
      </c>
      <c r="B309" s="114" t="s">
        <v>52</v>
      </c>
      <c r="C309" s="462" t="s">
        <v>3084</v>
      </c>
      <c r="D309" s="462" t="s">
        <v>3084</v>
      </c>
      <c r="E309" s="462" t="s">
        <v>3084</v>
      </c>
    </row>
    <row r="310" spans="1:5" ht="13.5">
      <c r="A310" s="116">
        <v>2040599</v>
      </c>
      <c r="B310" s="114" t="s">
        <v>202</v>
      </c>
      <c r="C310" s="462" t="s">
        <v>3084</v>
      </c>
      <c r="D310" s="462" t="s">
        <v>3084</v>
      </c>
      <c r="E310" s="462" t="s">
        <v>3084</v>
      </c>
    </row>
    <row r="311" spans="1:5" ht="13.5">
      <c r="A311" s="116">
        <v>20406</v>
      </c>
      <c r="B311" s="114" t="s">
        <v>203</v>
      </c>
      <c r="C311" s="462" t="s">
        <v>3084</v>
      </c>
      <c r="D311" s="462" t="s">
        <v>3084</v>
      </c>
      <c r="E311" s="462" t="s">
        <v>3084</v>
      </c>
    </row>
    <row r="312" spans="1:5" ht="13.5">
      <c r="A312" s="116">
        <v>2040601</v>
      </c>
      <c r="B312" s="114" t="s">
        <v>43</v>
      </c>
      <c r="C312" s="462" t="s">
        <v>3084</v>
      </c>
      <c r="D312" s="462" t="s">
        <v>3084</v>
      </c>
      <c r="E312" s="462" t="s">
        <v>3084</v>
      </c>
    </row>
    <row r="313" spans="1:5" ht="13.5">
      <c r="A313" s="116">
        <v>2040602</v>
      </c>
      <c r="B313" s="114" t="s">
        <v>44</v>
      </c>
      <c r="C313" s="462" t="s">
        <v>3084</v>
      </c>
      <c r="D313" s="462" t="s">
        <v>3084</v>
      </c>
      <c r="E313" s="462" t="s">
        <v>3084</v>
      </c>
    </row>
    <row r="314" spans="1:5" ht="13.5">
      <c r="A314" s="116">
        <v>2040603</v>
      </c>
      <c r="B314" s="114" t="s">
        <v>45</v>
      </c>
      <c r="C314" s="462" t="s">
        <v>3084</v>
      </c>
      <c r="D314" s="462" t="s">
        <v>3084</v>
      </c>
      <c r="E314" s="462" t="s">
        <v>3084</v>
      </c>
    </row>
    <row r="315" spans="1:5" ht="13.5">
      <c r="A315" s="116">
        <v>2040604</v>
      </c>
      <c r="B315" s="115" t="s">
        <v>204</v>
      </c>
      <c r="C315" s="462" t="s">
        <v>3084</v>
      </c>
      <c r="D315" s="462" t="s">
        <v>3084</v>
      </c>
      <c r="E315" s="462" t="s">
        <v>3084</v>
      </c>
    </row>
    <row r="316" spans="1:5" ht="13.5">
      <c r="A316" s="116">
        <v>2040605</v>
      </c>
      <c r="B316" s="114" t="s">
        <v>205</v>
      </c>
      <c r="C316" s="462" t="s">
        <v>3084</v>
      </c>
      <c r="D316" s="462" t="s">
        <v>3084</v>
      </c>
      <c r="E316" s="462" t="s">
        <v>3084</v>
      </c>
    </row>
    <row r="317" spans="1:5" ht="13.5">
      <c r="A317" s="116">
        <v>2040606</v>
      </c>
      <c r="B317" s="114" t="s">
        <v>206</v>
      </c>
      <c r="C317" s="462" t="s">
        <v>3084</v>
      </c>
      <c r="D317" s="462" t="s">
        <v>3084</v>
      </c>
      <c r="E317" s="462" t="s">
        <v>3084</v>
      </c>
    </row>
    <row r="318" spans="1:5" ht="13.5">
      <c r="A318" s="116">
        <v>2040607</v>
      </c>
      <c r="B318" s="46" t="s">
        <v>207</v>
      </c>
      <c r="C318" s="462" t="s">
        <v>3084</v>
      </c>
      <c r="D318" s="462" t="s">
        <v>3084</v>
      </c>
      <c r="E318" s="462" t="s">
        <v>3084</v>
      </c>
    </row>
    <row r="319" spans="1:5" ht="13.5">
      <c r="A319" s="116">
        <v>2040608</v>
      </c>
      <c r="B319" s="114" t="s">
        <v>208</v>
      </c>
      <c r="C319" s="462" t="s">
        <v>3084</v>
      </c>
      <c r="D319" s="462" t="s">
        <v>3084</v>
      </c>
      <c r="E319" s="462" t="s">
        <v>3084</v>
      </c>
    </row>
    <row r="320" spans="1:5" ht="13.5">
      <c r="A320" s="116">
        <v>2040610</v>
      </c>
      <c r="B320" s="114" t="s">
        <v>209</v>
      </c>
      <c r="C320" s="462" t="s">
        <v>3084</v>
      </c>
      <c r="D320" s="462" t="s">
        <v>3084</v>
      </c>
      <c r="E320" s="462" t="s">
        <v>3084</v>
      </c>
    </row>
    <row r="321" spans="1:5" ht="13.5">
      <c r="A321" s="116">
        <v>2040612</v>
      </c>
      <c r="B321" s="114" t="s">
        <v>210</v>
      </c>
      <c r="C321" s="462" t="s">
        <v>3084</v>
      </c>
      <c r="D321" s="462" t="s">
        <v>3084</v>
      </c>
      <c r="E321" s="462" t="s">
        <v>3084</v>
      </c>
    </row>
    <row r="322" spans="1:5" ht="13.5">
      <c r="A322" s="116">
        <v>2040613</v>
      </c>
      <c r="B322" s="114" t="s">
        <v>84</v>
      </c>
      <c r="C322" s="462" t="s">
        <v>3084</v>
      </c>
      <c r="D322" s="462" t="s">
        <v>3084</v>
      </c>
      <c r="E322" s="462" t="s">
        <v>3084</v>
      </c>
    </row>
    <row r="323" spans="1:5" ht="13.5">
      <c r="A323" s="116">
        <v>2040650</v>
      </c>
      <c r="B323" s="114" t="s">
        <v>52</v>
      </c>
      <c r="C323" s="462" t="s">
        <v>3084</v>
      </c>
      <c r="D323" s="462" t="s">
        <v>3084</v>
      </c>
      <c r="E323" s="462" t="s">
        <v>3084</v>
      </c>
    </row>
    <row r="324" spans="1:5" ht="13.5">
      <c r="A324" s="116">
        <v>2040699</v>
      </c>
      <c r="B324" s="114" t="s">
        <v>211</v>
      </c>
      <c r="C324" s="462" t="s">
        <v>3084</v>
      </c>
      <c r="D324" s="462" t="s">
        <v>3084</v>
      </c>
      <c r="E324" s="462" t="s">
        <v>3084</v>
      </c>
    </row>
    <row r="325" spans="1:5" ht="13.5">
      <c r="A325" s="116">
        <v>20407</v>
      </c>
      <c r="B325" s="46" t="s">
        <v>212</v>
      </c>
      <c r="C325" s="462" t="s">
        <v>3084</v>
      </c>
      <c r="D325" s="462" t="s">
        <v>3084</v>
      </c>
      <c r="E325" s="462" t="s">
        <v>3084</v>
      </c>
    </row>
    <row r="326" spans="1:5" ht="13.5">
      <c r="A326" s="116">
        <v>2040701</v>
      </c>
      <c r="B326" s="114" t="s">
        <v>43</v>
      </c>
      <c r="C326" s="462" t="s">
        <v>3084</v>
      </c>
      <c r="D326" s="462" t="s">
        <v>3084</v>
      </c>
      <c r="E326" s="462" t="s">
        <v>3084</v>
      </c>
    </row>
    <row r="327" spans="1:5" ht="13.5">
      <c r="A327" s="116">
        <v>2040702</v>
      </c>
      <c r="B327" s="114" t="s">
        <v>44</v>
      </c>
      <c r="C327" s="462" t="s">
        <v>3084</v>
      </c>
      <c r="D327" s="462" t="s">
        <v>3084</v>
      </c>
      <c r="E327" s="462" t="s">
        <v>3084</v>
      </c>
    </row>
    <row r="328" spans="1:5" ht="13.5">
      <c r="A328" s="116">
        <v>2040703</v>
      </c>
      <c r="B328" s="114" t="s">
        <v>45</v>
      </c>
      <c r="C328" s="462" t="s">
        <v>3084</v>
      </c>
      <c r="D328" s="462" t="s">
        <v>3084</v>
      </c>
      <c r="E328" s="462" t="s">
        <v>3084</v>
      </c>
    </row>
    <row r="329" spans="1:5" ht="13.5">
      <c r="A329" s="116">
        <v>2040704</v>
      </c>
      <c r="B329" s="114" t="s">
        <v>213</v>
      </c>
      <c r="C329" s="462" t="s">
        <v>3084</v>
      </c>
      <c r="D329" s="462" t="s">
        <v>3084</v>
      </c>
      <c r="E329" s="462" t="s">
        <v>3084</v>
      </c>
    </row>
    <row r="330" spans="1:5" ht="13.5">
      <c r="A330" s="116">
        <v>2040705</v>
      </c>
      <c r="B330" s="115" t="s">
        <v>214</v>
      </c>
      <c r="C330" s="462" t="s">
        <v>3084</v>
      </c>
      <c r="D330" s="462" t="s">
        <v>3084</v>
      </c>
      <c r="E330" s="462" t="s">
        <v>3084</v>
      </c>
    </row>
    <row r="331" spans="1:5" ht="13.5">
      <c r="A331" s="116">
        <v>2040706</v>
      </c>
      <c r="B331" s="114" t="s">
        <v>215</v>
      </c>
      <c r="C331" s="462" t="s">
        <v>3084</v>
      </c>
      <c r="D331" s="462" t="s">
        <v>3084</v>
      </c>
      <c r="E331" s="462" t="s">
        <v>3084</v>
      </c>
    </row>
    <row r="332" spans="1:5" ht="13.5">
      <c r="A332" s="116">
        <v>2040707</v>
      </c>
      <c r="B332" s="114" t="s">
        <v>84</v>
      </c>
      <c r="C332" s="462" t="s">
        <v>3084</v>
      </c>
      <c r="D332" s="462" t="s">
        <v>3084</v>
      </c>
      <c r="E332" s="462" t="s">
        <v>3084</v>
      </c>
    </row>
    <row r="333" spans="1:5" ht="13.5">
      <c r="A333" s="116">
        <v>2040750</v>
      </c>
      <c r="B333" s="114" t="s">
        <v>52</v>
      </c>
      <c r="C333" s="462" t="s">
        <v>3084</v>
      </c>
      <c r="D333" s="462" t="s">
        <v>3084</v>
      </c>
      <c r="E333" s="462" t="s">
        <v>3084</v>
      </c>
    </row>
    <row r="334" spans="1:5" ht="13.5">
      <c r="A334" s="116">
        <v>2040799</v>
      </c>
      <c r="B334" s="114" t="s">
        <v>216</v>
      </c>
      <c r="C334" s="462" t="s">
        <v>3084</v>
      </c>
      <c r="D334" s="462" t="s">
        <v>3084</v>
      </c>
      <c r="E334" s="462" t="s">
        <v>3084</v>
      </c>
    </row>
    <row r="335" spans="1:5" ht="13.5">
      <c r="A335" s="116">
        <v>20408</v>
      </c>
      <c r="B335" s="114" t="s">
        <v>217</v>
      </c>
      <c r="C335" s="462" t="s">
        <v>3084</v>
      </c>
      <c r="D335" s="462" t="s">
        <v>3084</v>
      </c>
      <c r="E335" s="462" t="s">
        <v>3084</v>
      </c>
    </row>
    <row r="336" spans="1:5" ht="13.5">
      <c r="A336" s="116">
        <v>2040801</v>
      </c>
      <c r="B336" s="114" t="s">
        <v>43</v>
      </c>
      <c r="C336" s="462" t="s">
        <v>3084</v>
      </c>
      <c r="D336" s="462" t="s">
        <v>3084</v>
      </c>
      <c r="E336" s="462" t="s">
        <v>3084</v>
      </c>
    </row>
    <row r="337" spans="1:5" ht="13.5">
      <c r="A337" s="116">
        <v>2040802</v>
      </c>
      <c r="B337" s="114" t="s">
        <v>44</v>
      </c>
      <c r="C337" s="462" t="s">
        <v>3084</v>
      </c>
      <c r="D337" s="462" t="s">
        <v>3084</v>
      </c>
      <c r="E337" s="462" t="s">
        <v>3084</v>
      </c>
    </row>
    <row r="338" spans="1:5" ht="13.5">
      <c r="A338" s="116">
        <v>2040803</v>
      </c>
      <c r="B338" s="114" t="s">
        <v>45</v>
      </c>
      <c r="C338" s="462" t="s">
        <v>3084</v>
      </c>
      <c r="D338" s="462" t="s">
        <v>3084</v>
      </c>
      <c r="E338" s="462" t="s">
        <v>3084</v>
      </c>
    </row>
    <row r="339" spans="1:5" ht="13.5">
      <c r="A339" s="116">
        <v>2040804</v>
      </c>
      <c r="B339" s="114" t="s">
        <v>218</v>
      </c>
      <c r="C339" s="462" t="s">
        <v>3084</v>
      </c>
      <c r="D339" s="462" t="s">
        <v>3084</v>
      </c>
      <c r="E339" s="462" t="s">
        <v>3084</v>
      </c>
    </row>
    <row r="340" spans="1:5" ht="13.5">
      <c r="A340" s="116">
        <v>2040805</v>
      </c>
      <c r="B340" s="114" t="s">
        <v>219</v>
      </c>
      <c r="C340" s="462" t="s">
        <v>3084</v>
      </c>
      <c r="D340" s="462" t="s">
        <v>3084</v>
      </c>
      <c r="E340" s="462" t="s">
        <v>3084</v>
      </c>
    </row>
    <row r="341" spans="1:5" ht="13.5">
      <c r="A341" s="116">
        <v>2040806</v>
      </c>
      <c r="B341" s="114" t="s">
        <v>220</v>
      </c>
      <c r="C341" s="462" t="s">
        <v>3084</v>
      </c>
      <c r="D341" s="462" t="s">
        <v>3084</v>
      </c>
      <c r="E341" s="462" t="s">
        <v>3084</v>
      </c>
    </row>
    <row r="342" spans="1:5" ht="13.5">
      <c r="A342" s="116">
        <v>2040807</v>
      </c>
      <c r="B342" s="114" t="s">
        <v>84</v>
      </c>
      <c r="C342" s="462" t="s">
        <v>3084</v>
      </c>
      <c r="D342" s="462" t="s">
        <v>3084</v>
      </c>
      <c r="E342" s="462" t="s">
        <v>3084</v>
      </c>
    </row>
    <row r="343" spans="1:5" ht="13.5">
      <c r="A343" s="116">
        <v>2040850</v>
      </c>
      <c r="B343" s="114" t="s">
        <v>52</v>
      </c>
      <c r="C343" s="462" t="s">
        <v>3084</v>
      </c>
      <c r="D343" s="462" t="s">
        <v>3084</v>
      </c>
      <c r="E343" s="462" t="s">
        <v>3084</v>
      </c>
    </row>
    <row r="344" spans="1:5" ht="13.5">
      <c r="A344" s="116">
        <v>2040899</v>
      </c>
      <c r="B344" s="114" t="s">
        <v>221</v>
      </c>
      <c r="C344" s="462" t="s">
        <v>3084</v>
      </c>
      <c r="D344" s="462" t="s">
        <v>3084</v>
      </c>
      <c r="E344" s="462" t="s">
        <v>3084</v>
      </c>
    </row>
    <row r="345" spans="1:5" ht="13.5">
      <c r="A345" s="116">
        <v>20409</v>
      </c>
      <c r="B345" s="115" t="s">
        <v>222</v>
      </c>
      <c r="C345" s="462" t="s">
        <v>3084</v>
      </c>
      <c r="D345" s="462" t="s">
        <v>3084</v>
      </c>
      <c r="E345" s="462" t="s">
        <v>3084</v>
      </c>
    </row>
    <row r="346" spans="1:5" ht="13.5">
      <c r="A346" s="116">
        <v>2040901</v>
      </c>
      <c r="B346" s="114" t="s">
        <v>43</v>
      </c>
      <c r="C346" s="462" t="s">
        <v>3084</v>
      </c>
      <c r="D346" s="462" t="s">
        <v>3084</v>
      </c>
      <c r="E346" s="462" t="s">
        <v>3084</v>
      </c>
    </row>
    <row r="347" spans="1:5" ht="13.5">
      <c r="A347" s="116">
        <v>2040902</v>
      </c>
      <c r="B347" s="114" t="s">
        <v>44</v>
      </c>
      <c r="C347" s="462" t="s">
        <v>3084</v>
      </c>
      <c r="D347" s="462" t="s">
        <v>3084</v>
      </c>
      <c r="E347" s="462" t="s">
        <v>3084</v>
      </c>
    </row>
    <row r="348" spans="1:5" ht="13.5">
      <c r="A348" s="116">
        <v>2040903</v>
      </c>
      <c r="B348" s="46" t="s">
        <v>45</v>
      </c>
      <c r="C348" s="462" t="s">
        <v>3084</v>
      </c>
      <c r="D348" s="462" t="s">
        <v>3084</v>
      </c>
      <c r="E348" s="462" t="s">
        <v>3084</v>
      </c>
    </row>
    <row r="349" spans="1:5" ht="13.5">
      <c r="A349" s="116">
        <v>2040904</v>
      </c>
      <c r="B349" s="46" t="s">
        <v>223</v>
      </c>
      <c r="C349" s="462" t="s">
        <v>3084</v>
      </c>
      <c r="D349" s="462" t="s">
        <v>3084</v>
      </c>
      <c r="E349" s="462" t="s">
        <v>3084</v>
      </c>
    </row>
    <row r="350" spans="1:5" ht="13.5">
      <c r="A350" s="116">
        <v>2040905</v>
      </c>
      <c r="B350" s="114" t="s">
        <v>224</v>
      </c>
      <c r="C350" s="462" t="s">
        <v>3084</v>
      </c>
      <c r="D350" s="462" t="s">
        <v>3084</v>
      </c>
      <c r="E350" s="462" t="s">
        <v>3084</v>
      </c>
    </row>
    <row r="351" spans="1:5" ht="13.5">
      <c r="A351" s="116">
        <v>2040950</v>
      </c>
      <c r="B351" s="114" t="s">
        <v>52</v>
      </c>
      <c r="C351" s="462" t="s">
        <v>3084</v>
      </c>
      <c r="D351" s="462" t="s">
        <v>3084</v>
      </c>
      <c r="E351" s="462" t="s">
        <v>3084</v>
      </c>
    </row>
    <row r="352" spans="1:5" ht="13.5">
      <c r="A352" s="116">
        <v>2040999</v>
      </c>
      <c r="B352" s="114" t="s">
        <v>225</v>
      </c>
      <c r="C352" s="462" t="s">
        <v>3084</v>
      </c>
      <c r="D352" s="462" t="s">
        <v>3084</v>
      </c>
      <c r="E352" s="462" t="s">
        <v>3084</v>
      </c>
    </row>
    <row r="353" spans="1:5" ht="13.5">
      <c r="A353" s="116">
        <v>20410</v>
      </c>
      <c r="B353" s="114" t="s">
        <v>226</v>
      </c>
      <c r="C353" s="462" t="s">
        <v>3084</v>
      </c>
      <c r="D353" s="462" t="s">
        <v>3084</v>
      </c>
      <c r="E353" s="462" t="s">
        <v>3084</v>
      </c>
    </row>
    <row r="354" spans="1:5" ht="13.5">
      <c r="A354" s="116">
        <v>2041001</v>
      </c>
      <c r="B354" s="114" t="s">
        <v>43</v>
      </c>
      <c r="C354" s="462" t="s">
        <v>3084</v>
      </c>
      <c r="D354" s="462" t="s">
        <v>3084</v>
      </c>
      <c r="E354" s="462" t="s">
        <v>3084</v>
      </c>
    </row>
    <row r="355" spans="1:5" ht="13.5">
      <c r="A355" s="116">
        <v>2041002</v>
      </c>
      <c r="B355" s="114" t="s">
        <v>44</v>
      </c>
      <c r="C355" s="462" t="s">
        <v>3084</v>
      </c>
      <c r="D355" s="462" t="s">
        <v>3084</v>
      </c>
      <c r="E355" s="462" t="s">
        <v>3084</v>
      </c>
    </row>
    <row r="356" spans="1:5" ht="13.5">
      <c r="A356" s="116">
        <v>2041006</v>
      </c>
      <c r="B356" s="114" t="s">
        <v>84</v>
      </c>
      <c r="C356" s="462" t="s">
        <v>3084</v>
      </c>
      <c r="D356" s="462" t="s">
        <v>3084</v>
      </c>
      <c r="E356" s="462" t="s">
        <v>3084</v>
      </c>
    </row>
    <row r="357" spans="1:5" ht="13.5">
      <c r="A357" s="116">
        <v>2041007</v>
      </c>
      <c r="B357" s="114" t="s">
        <v>227</v>
      </c>
      <c r="C357" s="462" t="s">
        <v>3084</v>
      </c>
      <c r="D357" s="462" t="s">
        <v>3084</v>
      </c>
      <c r="E357" s="462" t="s">
        <v>3084</v>
      </c>
    </row>
    <row r="358" spans="1:5" ht="13.5">
      <c r="A358" s="116">
        <v>2041099</v>
      </c>
      <c r="B358" s="114" t="s">
        <v>228</v>
      </c>
      <c r="C358" s="462" t="s">
        <v>3084</v>
      </c>
      <c r="D358" s="462" t="s">
        <v>3084</v>
      </c>
      <c r="E358" s="462" t="s">
        <v>3084</v>
      </c>
    </row>
    <row r="359" spans="1:5" ht="13.5">
      <c r="A359" s="116">
        <v>20499</v>
      </c>
      <c r="B359" s="114" t="s">
        <v>229</v>
      </c>
      <c r="C359" s="462" t="s">
        <v>3084</v>
      </c>
      <c r="D359" s="462" t="s">
        <v>3084</v>
      </c>
      <c r="E359" s="462" t="s">
        <v>3084</v>
      </c>
    </row>
    <row r="360" spans="1:5" ht="13.5">
      <c r="A360" s="116">
        <v>2049902</v>
      </c>
      <c r="B360" s="114" t="s">
        <v>230</v>
      </c>
      <c r="C360" s="462" t="s">
        <v>3084</v>
      </c>
      <c r="D360" s="462" t="s">
        <v>3084</v>
      </c>
      <c r="E360" s="462" t="s">
        <v>3084</v>
      </c>
    </row>
    <row r="361" spans="1:5" ht="13.5">
      <c r="A361" s="116">
        <v>2049999</v>
      </c>
      <c r="B361" s="114" t="s">
        <v>231</v>
      </c>
      <c r="C361" s="462" t="s">
        <v>3084</v>
      </c>
      <c r="D361" s="462" t="s">
        <v>3084</v>
      </c>
      <c r="E361" s="462" t="s">
        <v>3084</v>
      </c>
    </row>
    <row r="362" spans="1:5" ht="13.5">
      <c r="A362" s="116">
        <v>205</v>
      </c>
      <c r="B362" s="115" t="s">
        <v>1385</v>
      </c>
      <c r="C362" s="94">
        <v>156010.72</v>
      </c>
      <c r="D362" s="94">
        <v>181502.59</v>
      </c>
      <c r="E362" s="94">
        <v>25491.869999999995</v>
      </c>
    </row>
    <row r="363" spans="1:5" ht="13.5">
      <c r="A363" s="116">
        <v>20501</v>
      </c>
      <c r="B363" s="114" t="s">
        <v>232</v>
      </c>
      <c r="C363" s="94">
        <v>24429.31</v>
      </c>
      <c r="D363" s="94">
        <v>24054.550000000003</v>
      </c>
      <c r="E363" s="94">
        <v>-374.7599999999984</v>
      </c>
    </row>
    <row r="364" spans="1:5" ht="13.5">
      <c r="A364" s="116">
        <v>2050101</v>
      </c>
      <c r="B364" s="114" t="s">
        <v>43</v>
      </c>
      <c r="C364" s="94">
        <v>3081.21</v>
      </c>
      <c r="D364" s="94">
        <v>5446.2</v>
      </c>
      <c r="E364" s="94">
        <v>2364.9899999999998</v>
      </c>
    </row>
    <row r="365" spans="1:5" ht="13.5">
      <c r="A365" s="116">
        <v>2050102</v>
      </c>
      <c r="B365" s="114" t="s">
        <v>44</v>
      </c>
      <c r="C365" s="94">
        <v>228.08</v>
      </c>
      <c r="D365" s="94">
        <v>33.700000000000003</v>
      </c>
      <c r="E365" s="94">
        <v>-194.38</v>
      </c>
    </row>
    <row r="366" spans="1:5" ht="13.5">
      <c r="A366" s="116">
        <v>2050103</v>
      </c>
      <c r="B366" s="114" t="s">
        <v>45</v>
      </c>
      <c r="C366" s="94"/>
      <c r="D366" s="94">
        <v>0</v>
      </c>
      <c r="E366" s="94">
        <v>0</v>
      </c>
    </row>
    <row r="367" spans="1:5" ht="13.5">
      <c r="A367" s="116">
        <v>2050199</v>
      </c>
      <c r="B367" s="46" t="s">
        <v>233</v>
      </c>
      <c r="C367" s="94">
        <v>21120.02</v>
      </c>
      <c r="D367" s="94">
        <v>18574.650000000001</v>
      </c>
      <c r="E367" s="94">
        <v>-2545.369999999999</v>
      </c>
    </row>
    <row r="368" spans="1:5" ht="13.5">
      <c r="A368" s="116">
        <v>20502</v>
      </c>
      <c r="B368" s="114" t="s">
        <v>234</v>
      </c>
      <c r="C368" s="94">
        <v>72991.67</v>
      </c>
      <c r="D368" s="94">
        <v>72129.27</v>
      </c>
      <c r="E368" s="94">
        <v>-862.39999999999418</v>
      </c>
    </row>
    <row r="369" spans="1:5" ht="13.5">
      <c r="A369" s="116">
        <v>2050201</v>
      </c>
      <c r="B369" s="114" t="s">
        <v>235</v>
      </c>
      <c r="C369" s="94">
        <v>2049.48</v>
      </c>
      <c r="D369" s="94">
        <v>1569.79</v>
      </c>
      <c r="E369" s="94">
        <v>-479.69000000000005</v>
      </c>
    </row>
    <row r="370" spans="1:5" ht="13.5">
      <c r="A370" s="116">
        <v>2050202</v>
      </c>
      <c r="B370" s="114" t="s">
        <v>236</v>
      </c>
      <c r="C370" s="94">
        <v>5946.2</v>
      </c>
      <c r="D370" s="94">
        <v>10608.49</v>
      </c>
      <c r="E370" s="94">
        <v>4662.29</v>
      </c>
    </row>
    <row r="371" spans="1:5" ht="13.5">
      <c r="A371" s="116">
        <v>2050203</v>
      </c>
      <c r="B371" s="114" t="s">
        <v>237</v>
      </c>
      <c r="C371" s="94">
        <v>2040.77</v>
      </c>
      <c r="D371" s="94">
        <v>2040.77</v>
      </c>
      <c r="E371" s="94">
        <v>0</v>
      </c>
    </row>
    <row r="372" spans="1:5" ht="13.5">
      <c r="A372" s="116">
        <v>2050204</v>
      </c>
      <c r="B372" s="114" t="s">
        <v>238</v>
      </c>
      <c r="C372" s="94">
        <v>51136.49</v>
      </c>
      <c r="D372" s="94">
        <v>55419.31</v>
      </c>
      <c r="E372" s="94">
        <v>4282.82</v>
      </c>
    </row>
    <row r="373" spans="1:5" ht="13.5">
      <c r="A373" s="116">
        <v>2050205</v>
      </c>
      <c r="B373" s="114" t="s">
        <v>239</v>
      </c>
      <c r="C373" s="94">
        <v>11818.73</v>
      </c>
      <c r="D373" s="94">
        <v>2490.91</v>
      </c>
      <c r="E373" s="94">
        <v>-9327.82</v>
      </c>
    </row>
    <row r="374" spans="1:5" ht="13.5">
      <c r="A374" s="116">
        <v>2050299</v>
      </c>
      <c r="B374" s="114" t="s">
        <v>240</v>
      </c>
      <c r="C374" s="94"/>
      <c r="D374" s="94">
        <v>0</v>
      </c>
      <c r="E374" s="94">
        <v>0</v>
      </c>
    </row>
    <row r="375" spans="1:5" ht="13.5">
      <c r="A375" s="116">
        <v>20503</v>
      </c>
      <c r="B375" s="114" t="s">
        <v>241</v>
      </c>
      <c r="C375" s="94">
        <v>52097.820000000007</v>
      </c>
      <c r="D375" s="94">
        <v>80856.62</v>
      </c>
      <c r="E375" s="94">
        <v>28758.799999999988</v>
      </c>
    </row>
    <row r="376" spans="1:5" ht="13.5">
      <c r="A376" s="116">
        <v>2050301</v>
      </c>
      <c r="B376" s="114" t="s">
        <v>242</v>
      </c>
      <c r="C376" s="94"/>
      <c r="D376" s="94">
        <v>0</v>
      </c>
      <c r="E376" s="94">
        <v>0</v>
      </c>
    </row>
    <row r="377" spans="1:5" ht="13.5">
      <c r="A377" s="116">
        <v>2050302</v>
      </c>
      <c r="B377" s="114" t="s">
        <v>243</v>
      </c>
      <c r="C377" s="94">
        <v>31238.45</v>
      </c>
      <c r="D377" s="94">
        <v>48693.8</v>
      </c>
      <c r="E377" s="94">
        <v>17455.350000000002</v>
      </c>
    </row>
    <row r="378" spans="1:5" ht="13.5">
      <c r="A378" s="116">
        <v>2050303</v>
      </c>
      <c r="B378" s="114" t="s">
        <v>244</v>
      </c>
      <c r="C378" s="94"/>
      <c r="D378" s="94">
        <v>0</v>
      </c>
      <c r="E378" s="94">
        <v>0</v>
      </c>
    </row>
    <row r="379" spans="1:5" ht="13.5">
      <c r="A379" s="116">
        <v>2050305</v>
      </c>
      <c r="B379" s="114" t="s">
        <v>245</v>
      </c>
      <c r="C379" s="94">
        <v>20658.46</v>
      </c>
      <c r="D379" s="94">
        <v>31960.87</v>
      </c>
      <c r="E379" s="94">
        <v>11302.41</v>
      </c>
    </row>
    <row r="380" spans="1:5" ht="13.5">
      <c r="A380" s="116">
        <v>2050399</v>
      </c>
      <c r="B380" s="114" t="s">
        <v>246</v>
      </c>
      <c r="C380" s="94">
        <v>200.91</v>
      </c>
      <c r="D380" s="94">
        <v>201.95</v>
      </c>
      <c r="E380" s="94">
        <v>1.039999999999992</v>
      </c>
    </row>
    <row r="381" spans="1:5" ht="13.5">
      <c r="A381" s="116">
        <v>20504</v>
      </c>
      <c r="B381" s="115" t="s">
        <v>247</v>
      </c>
      <c r="C381" s="94">
        <v>0</v>
      </c>
      <c r="D381" s="94">
        <v>0</v>
      </c>
      <c r="E381" s="94">
        <v>0</v>
      </c>
    </row>
    <row r="382" spans="1:5" ht="13.5">
      <c r="A382" s="116">
        <v>2050401</v>
      </c>
      <c r="B382" s="114" t="s">
        <v>248</v>
      </c>
      <c r="C382" s="94"/>
      <c r="D382" s="94">
        <v>0</v>
      </c>
      <c r="E382" s="94">
        <v>0</v>
      </c>
    </row>
    <row r="383" spans="1:5" ht="13.5">
      <c r="A383" s="116">
        <v>2050402</v>
      </c>
      <c r="B383" s="114" t="s">
        <v>249</v>
      </c>
      <c r="C383" s="94"/>
      <c r="D383" s="94">
        <v>0</v>
      </c>
      <c r="E383" s="94">
        <v>0</v>
      </c>
    </row>
    <row r="384" spans="1:5" ht="13.5">
      <c r="A384" s="116">
        <v>2050403</v>
      </c>
      <c r="B384" s="114" t="s">
        <v>250</v>
      </c>
      <c r="C384" s="94"/>
      <c r="D384" s="94">
        <v>0</v>
      </c>
      <c r="E384" s="94">
        <v>0</v>
      </c>
    </row>
    <row r="385" spans="1:5" ht="13.5">
      <c r="A385" s="116">
        <v>2050404</v>
      </c>
      <c r="B385" s="114" t="s">
        <v>251</v>
      </c>
      <c r="C385" s="94"/>
      <c r="D385" s="94">
        <v>0</v>
      </c>
      <c r="E385" s="94">
        <v>0</v>
      </c>
    </row>
    <row r="386" spans="1:5" ht="13.5">
      <c r="A386" s="116">
        <v>2050499</v>
      </c>
      <c r="B386" s="114" t="s">
        <v>252</v>
      </c>
      <c r="C386" s="94"/>
      <c r="D386" s="94">
        <v>0</v>
      </c>
      <c r="E386" s="94">
        <v>0</v>
      </c>
    </row>
    <row r="387" spans="1:5" ht="13.5">
      <c r="A387" s="116">
        <v>20505</v>
      </c>
      <c r="B387" s="114" t="s">
        <v>253</v>
      </c>
      <c r="C387" s="94">
        <v>0</v>
      </c>
      <c r="D387" s="94">
        <v>0</v>
      </c>
      <c r="E387" s="94">
        <v>0</v>
      </c>
    </row>
    <row r="388" spans="1:5" ht="13.5">
      <c r="A388" s="116">
        <v>2050501</v>
      </c>
      <c r="B388" s="114" t="s">
        <v>254</v>
      </c>
      <c r="C388" s="94"/>
      <c r="D388" s="94">
        <v>0</v>
      </c>
      <c r="E388" s="94">
        <v>0</v>
      </c>
    </row>
    <row r="389" spans="1:5" ht="13.5">
      <c r="A389" s="116">
        <v>2050502</v>
      </c>
      <c r="B389" s="114" t="s">
        <v>255</v>
      </c>
      <c r="C389" s="94"/>
      <c r="D389" s="94">
        <v>0</v>
      </c>
      <c r="E389" s="94">
        <v>0</v>
      </c>
    </row>
    <row r="390" spans="1:5" ht="13.5">
      <c r="A390" s="116">
        <v>2050599</v>
      </c>
      <c r="B390" s="114" t="s">
        <v>256</v>
      </c>
      <c r="C390" s="94"/>
      <c r="D390" s="94">
        <v>0</v>
      </c>
      <c r="E390" s="94">
        <v>0</v>
      </c>
    </row>
    <row r="391" spans="1:5" ht="13.5">
      <c r="A391" s="116">
        <v>20506</v>
      </c>
      <c r="B391" s="114" t="s">
        <v>257</v>
      </c>
      <c r="C391" s="94">
        <v>0</v>
      </c>
      <c r="D391" s="94">
        <v>0</v>
      </c>
      <c r="E391" s="94">
        <v>0</v>
      </c>
    </row>
    <row r="392" spans="1:5" ht="13.5">
      <c r="A392" s="116">
        <v>2050601</v>
      </c>
      <c r="B392" s="114" t="s">
        <v>258</v>
      </c>
      <c r="C392" s="94"/>
      <c r="D392" s="94">
        <v>0</v>
      </c>
      <c r="E392" s="94">
        <v>0</v>
      </c>
    </row>
    <row r="393" spans="1:5" ht="13.5">
      <c r="A393" s="116">
        <v>2050602</v>
      </c>
      <c r="B393" s="114" t="s">
        <v>259</v>
      </c>
      <c r="C393" s="94"/>
      <c r="D393" s="94">
        <v>0</v>
      </c>
      <c r="E393" s="94">
        <v>0</v>
      </c>
    </row>
    <row r="394" spans="1:5" ht="13.5">
      <c r="A394" s="116">
        <v>2050699</v>
      </c>
      <c r="B394" s="115" t="s">
        <v>260</v>
      </c>
      <c r="C394" s="94"/>
      <c r="D394" s="94">
        <v>0</v>
      </c>
      <c r="E394" s="94">
        <v>0</v>
      </c>
    </row>
    <row r="395" spans="1:5" ht="13.5">
      <c r="A395" s="116">
        <v>20507</v>
      </c>
      <c r="B395" s="114" t="s">
        <v>261</v>
      </c>
      <c r="C395" s="94">
        <v>3228.2</v>
      </c>
      <c r="D395" s="94">
        <v>3169.53</v>
      </c>
      <c r="E395" s="94">
        <v>-58.669999999999618</v>
      </c>
    </row>
    <row r="396" spans="1:5" ht="13.5">
      <c r="A396" s="116">
        <v>2050701</v>
      </c>
      <c r="B396" s="114" t="s">
        <v>262</v>
      </c>
      <c r="C396" s="94">
        <v>3228.2</v>
      </c>
      <c r="D396" s="94">
        <v>3169.53</v>
      </c>
      <c r="E396" s="94">
        <v>-58.669999999999618</v>
      </c>
    </row>
    <row r="397" spans="1:5" ht="13.5">
      <c r="A397" s="116">
        <v>2050702</v>
      </c>
      <c r="B397" s="114" t="s">
        <v>263</v>
      </c>
      <c r="C397" s="94"/>
      <c r="D397" s="94">
        <v>0</v>
      </c>
      <c r="E397" s="94">
        <v>0</v>
      </c>
    </row>
    <row r="398" spans="1:5" ht="13.5">
      <c r="A398" s="116">
        <v>2050799</v>
      </c>
      <c r="B398" s="114" t="s">
        <v>264</v>
      </c>
      <c r="C398" s="94"/>
      <c r="D398" s="94">
        <v>0</v>
      </c>
      <c r="E398" s="94">
        <v>0</v>
      </c>
    </row>
    <row r="399" spans="1:5" ht="13.5">
      <c r="A399" s="116">
        <v>20508</v>
      </c>
      <c r="B399" s="114" t="s">
        <v>265</v>
      </c>
      <c r="C399" s="94">
        <v>3263.72</v>
      </c>
      <c r="D399" s="94">
        <v>1292.6199999999999</v>
      </c>
      <c r="E399" s="94">
        <v>-1971.1</v>
      </c>
    </row>
    <row r="400" spans="1:5" ht="13.5">
      <c r="A400" s="116">
        <v>2050801</v>
      </c>
      <c r="B400" s="114" t="s">
        <v>266</v>
      </c>
      <c r="C400" s="94"/>
      <c r="D400" s="94">
        <v>0</v>
      </c>
      <c r="E400" s="94">
        <v>0</v>
      </c>
    </row>
    <row r="401" spans="1:5" ht="13.5">
      <c r="A401" s="116">
        <v>2050802</v>
      </c>
      <c r="B401" s="114" t="s">
        <v>267</v>
      </c>
      <c r="C401" s="94">
        <v>3263.72</v>
      </c>
      <c r="D401" s="94">
        <v>1292.6199999999999</v>
      </c>
      <c r="E401" s="94">
        <v>-1971.1</v>
      </c>
    </row>
    <row r="402" spans="1:5" ht="13.5">
      <c r="A402" s="116">
        <v>2050803</v>
      </c>
      <c r="B402" s="114" t="s">
        <v>268</v>
      </c>
      <c r="C402" s="94"/>
      <c r="D402" s="94">
        <v>0</v>
      </c>
      <c r="E402" s="94">
        <v>0</v>
      </c>
    </row>
    <row r="403" spans="1:5" ht="13.5">
      <c r="A403" s="116">
        <v>2050804</v>
      </c>
      <c r="B403" s="114" t="s">
        <v>269</v>
      </c>
      <c r="C403" s="94"/>
      <c r="D403" s="94">
        <v>0</v>
      </c>
      <c r="E403" s="94">
        <v>0</v>
      </c>
    </row>
    <row r="404" spans="1:5" ht="13.5">
      <c r="A404" s="116">
        <v>2050899</v>
      </c>
      <c r="B404" s="114" t="s">
        <v>270</v>
      </c>
      <c r="C404" s="94"/>
      <c r="D404" s="94">
        <v>0</v>
      </c>
      <c r="E404" s="94">
        <v>0</v>
      </c>
    </row>
    <row r="405" spans="1:5" ht="13.5">
      <c r="A405" s="116">
        <v>20509</v>
      </c>
      <c r="B405" s="114" t="s">
        <v>271</v>
      </c>
      <c r="C405" s="94">
        <v>0</v>
      </c>
      <c r="D405" s="94">
        <v>0</v>
      </c>
      <c r="E405" s="94">
        <v>0</v>
      </c>
    </row>
    <row r="406" spans="1:5" ht="13.5">
      <c r="A406" s="116">
        <v>2050901</v>
      </c>
      <c r="B406" s="114" t="s">
        <v>272</v>
      </c>
      <c r="C406" s="94"/>
      <c r="D406" s="94">
        <v>0</v>
      </c>
      <c r="E406" s="94">
        <v>0</v>
      </c>
    </row>
    <row r="407" spans="1:5" ht="13.5">
      <c r="A407" s="116">
        <v>2050902</v>
      </c>
      <c r="B407" s="114" t="s">
        <v>273</v>
      </c>
      <c r="C407" s="94"/>
      <c r="D407" s="94">
        <v>0</v>
      </c>
      <c r="E407" s="94">
        <v>0</v>
      </c>
    </row>
    <row r="408" spans="1:5" ht="13.5">
      <c r="A408" s="116">
        <v>2050903</v>
      </c>
      <c r="B408" s="114" t="s">
        <v>274</v>
      </c>
      <c r="C408" s="94"/>
      <c r="D408" s="94">
        <v>0</v>
      </c>
      <c r="E408" s="94">
        <v>0</v>
      </c>
    </row>
    <row r="409" spans="1:5" ht="13.5">
      <c r="A409" s="116">
        <v>2050904</v>
      </c>
      <c r="B409" s="115" t="s">
        <v>275</v>
      </c>
      <c r="C409" s="94"/>
      <c r="D409" s="94">
        <v>0</v>
      </c>
      <c r="E409" s="94">
        <v>0</v>
      </c>
    </row>
    <row r="410" spans="1:5" ht="13.5">
      <c r="A410" s="116">
        <v>2050905</v>
      </c>
      <c r="B410" s="114" t="s">
        <v>276</v>
      </c>
      <c r="C410" s="94"/>
      <c r="D410" s="94">
        <v>0</v>
      </c>
      <c r="E410" s="94">
        <v>0</v>
      </c>
    </row>
    <row r="411" spans="1:5" ht="13.5">
      <c r="A411" s="116">
        <v>2050999</v>
      </c>
      <c r="B411" s="114" t="s">
        <v>277</v>
      </c>
      <c r="C411" s="94"/>
      <c r="D411" s="94">
        <v>0</v>
      </c>
      <c r="E411" s="94">
        <v>0</v>
      </c>
    </row>
    <row r="412" spans="1:5" ht="13.5">
      <c r="A412" s="116">
        <v>20599</v>
      </c>
      <c r="B412" s="114" t="s">
        <v>278</v>
      </c>
      <c r="C412" s="94">
        <v>0</v>
      </c>
      <c r="D412" s="94">
        <v>0</v>
      </c>
      <c r="E412" s="94">
        <v>0</v>
      </c>
    </row>
    <row r="413" spans="1:5" ht="13.5">
      <c r="A413" s="116">
        <v>2059999</v>
      </c>
      <c r="B413" s="114" t="s">
        <v>1929</v>
      </c>
      <c r="C413" s="94"/>
      <c r="D413" s="94">
        <v>0</v>
      </c>
      <c r="E413" s="94">
        <v>0</v>
      </c>
    </row>
    <row r="414" spans="1:5" ht="13.5">
      <c r="A414" s="116">
        <v>206</v>
      </c>
      <c r="B414" s="115" t="s">
        <v>1386</v>
      </c>
      <c r="C414" s="94">
        <v>5415.6900000000005</v>
      </c>
      <c r="D414" s="94">
        <v>5519.52</v>
      </c>
      <c r="E414" s="94">
        <v>103.82999999999993</v>
      </c>
    </row>
    <row r="415" spans="1:5" ht="13.5">
      <c r="A415" s="116">
        <v>20601</v>
      </c>
      <c r="B415" s="114" t="s">
        <v>279</v>
      </c>
      <c r="C415" s="94">
        <v>1163.3799999999999</v>
      </c>
      <c r="D415" s="94">
        <v>1175.74</v>
      </c>
      <c r="E415" s="94">
        <v>12.360000000000127</v>
      </c>
    </row>
    <row r="416" spans="1:5" ht="13.5">
      <c r="A416" s="116">
        <v>2060101</v>
      </c>
      <c r="B416" s="114" t="s">
        <v>43</v>
      </c>
      <c r="C416" s="94">
        <v>1007.25</v>
      </c>
      <c r="D416" s="94">
        <v>1014.76</v>
      </c>
      <c r="E416" s="94">
        <v>7.5099999999999909</v>
      </c>
    </row>
    <row r="417" spans="1:5" ht="13.5">
      <c r="A417" s="116">
        <v>2060102</v>
      </c>
      <c r="B417" s="114" t="s">
        <v>44</v>
      </c>
      <c r="C417" s="94">
        <v>15.79</v>
      </c>
      <c r="D417" s="94">
        <v>15.99</v>
      </c>
      <c r="E417" s="94">
        <v>0.20000000000000107</v>
      </c>
    </row>
    <row r="418" spans="1:5" ht="13.5">
      <c r="A418" s="116">
        <v>2060103</v>
      </c>
      <c r="B418" s="114" t="s">
        <v>45</v>
      </c>
      <c r="C418" s="94"/>
      <c r="D418" s="94">
        <v>4.6500000000000004</v>
      </c>
      <c r="E418" s="94">
        <v>4.6500000000000004</v>
      </c>
    </row>
    <row r="419" spans="1:5" ht="13.5">
      <c r="A419" s="116">
        <v>2060199</v>
      </c>
      <c r="B419" s="114" t="s">
        <v>280</v>
      </c>
      <c r="C419" s="94">
        <v>140.34</v>
      </c>
      <c r="D419" s="94">
        <v>140.34</v>
      </c>
      <c r="E419" s="94">
        <v>0</v>
      </c>
    </row>
    <row r="420" spans="1:5" ht="13.5">
      <c r="A420" s="116">
        <v>20602</v>
      </c>
      <c r="B420" s="114" t="s">
        <v>281</v>
      </c>
      <c r="C420" s="94">
        <v>0</v>
      </c>
      <c r="D420" s="94">
        <v>0</v>
      </c>
      <c r="E420" s="94">
        <v>0</v>
      </c>
    </row>
    <row r="421" spans="1:5" ht="13.5">
      <c r="A421" s="116">
        <v>2060201</v>
      </c>
      <c r="B421" s="114" t="s">
        <v>282</v>
      </c>
      <c r="C421" s="94"/>
      <c r="D421" s="94">
        <v>0</v>
      </c>
      <c r="E421" s="94">
        <v>0</v>
      </c>
    </row>
    <row r="422" spans="1:5" ht="13.5">
      <c r="A422" s="116">
        <v>2060203</v>
      </c>
      <c r="B422" s="115" t="s">
        <v>283</v>
      </c>
      <c r="C422" s="94"/>
      <c r="D422" s="94">
        <v>0</v>
      </c>
      <c r="E422" s="94">
        <v>0</v>
      </c>
    </row>
    <row r="423" spans="1:5" ht="13.5">
      <c r="A423" s="116">
        <v>2060204</v>
      </c>
      <c r="B423" s="114" t="s">
        <v>284</v>
      </c>
      <c r="C423" s="94"/>
      <c r="D423" s="94">
        <v>0</v>
      </c>
      <c r="E423" s="94">
        <v>0</v>
      </c>
    </row>
    <row r="424" spans="1:5" ht="13.5">
      <c r="A424" s="116">
        <v>2060205</v>
      </c>
      <c r="B424" s="114" t="s">
        <v>285</v>
      </c>
      <c r="C424" s="94"/>
      <c r="D424" s="94">
        <v>0</v>
      </c>
      <c r="E424" s="94">
        <v>0</v>
      </c>
    </row>
    <row r="425" spans="1:5" ht="13.5">
      <c r="A425" s="116">
        <v>2060206</v>
      </c>
      <c r="B425" s="114" t="s">
        <v>286</v>
      </c>
      <c r="C425" s="94"/>
      <c r="D425" s="94">
        <v>0</v>
      </c>
      <c r="E425" s="94">
        <v>0</v>
      </c>
    </row>
    <row r="426" spans="1:5" ht="13.5">
      <c r="A426" s="116">
        <v>2060207</v>
      </c>
      <c r="B426" s="114" t="s">
        <v>287</v>
      </c>
      <c r="C426" s="94"/>
      <c r="D426" s="94">
        <v>0</v>
      </c>
      <c r="E426" s="94">
        <v>0</v>
      </c>
    </row>
    <row r="427" spans="1:5" ht="13.5">
      <c r="A427" s="116">
        <v>2060208</v>
      </c>
      <c r="B427" s="114" t="s">
        <v>288</v>
      </c>
      <c r="C427" s="94"/>
      <c r="D427" s="94">
        <v>0</v>
      </c>
      <c r="E427" s="94">
        <v>0</v>
      </c>
    </row>
    <row r="428" spans="1:5" ht="13.5">
      <c r="A428" s="116">
        <v>2060299</v>
      </c>
      <c r="B428" s="114" t="s">
        <v>289</v>
      </c>
      <c r="C428" s="94">
        <v>0</v>
      </c>
      <c r="D428" s="94">
        <v>0</v>
      </c>
      <c r="E428" s="94">
        <v>0</v>
      </c>
    </row>
    <row r="429" spans="1:5" ht="13.5">
      <c r="A429" s="116">
        <v>20603</v>
      </c>
      <c r="B429" s="114" t="s">
        <v>290</v>
      </c>
      <c r="C429" s="94">
        <v>1812.46</v>
      </c>
      <c r="D429" s="94">
        <v>1808.33</v>
      </c>
      <c r="E429" s="94">
        <v>-4.1300000000001091</v>
      </c>
    </row>
    <row r="430" spans="1:5" ht="13.5">
      <c r="A430" s="116">
        <v>2060301</v>
      </c>
      <c r="B430" s="114" t="s">
        <v>282</v>
      </c>
      <c r="C430" s="94"/>
      <c r="D430" s="94">
        <v>0</v>
      </c>
      <c r="E430" s="94">
        <v>0</v>
      </c>
    </row>
    <row r="431" spans="1:5" ht="13.5">
      <c r="A431" s="116">
        <v>2060302</v>
      </c>
      <c r="B431" s="114" t="s">
        <v>291</v>
      </c>
      <c r="C431" s="94"/>
      <c r="D431" s="94">
        <v>0</v>
      </c>
      <c r="E431" s="94">
        <v>0</v>
      </c>
    </row>
    <row r="432" spans="1:5" ht="13.5">
      <c r="A432" s="116">
        <v>2060303</v>
      </c>
      <c r="B432" s="114" t="s">
        <v>292</v>
      </c>
      <c r="C432" s="94"/>
      <c r="D432" s="94">
        <v>0</v>
      </c>
      <c r="E432" s="94">
        <v>0</v>
      </c>
    </row>
    <row r="433" spans="1:5" ht="13.5">
      <c r="A433" s="116">
        <v>2060304</v>
      </c>
      <c r="B433" s="114" t="s">
        <v>293</v>
      </c>
      <c r="C433" s="94"/>
      <c r="D433" s="94">
        <v>0</v>
      </c>
      <c r="E433" s="94">
        <v>0</v>
      </c>
    </row>
    <row r="434" spans="1:5" ht="13.5">
      <c r="A434" s="116">
        <v>2060399</v>
      </c>
      <c r="B434" s="114" t="s">
        <v>294</v>
      </c>
      <c r="C434" s="94">
        <v>1812.46</v>
      </c>
      <c r="D434" s="94">
        <v>1808.33</v>
      </c>
      <c r="E434" s="94">
        <v>-4.1300000000001091</v>
      </c>
    </row>
    <row r="435" spans="1:5" ht="13.5">
      <c r="A435" s="116">
        <v>20604</v>
      </c>
      <c r="B435" s="114" t="s">
        <v>295</v>
      </c>
      <c r="C435" s="94">
        <v>0</v>
      </c>
      <c r="D435" s="94">
        <v>0</v>
      </c>
      <c r="E435" s="94">
        <v>0</v>
      </c>
    </row>
    <row r="436" spans="1:5" ht="13.5">
      <c r="A436" s="116">
        <v>2060401</v>
      </c>
      <c r="B436" s="115" t="s">
        <v>282</v>
      </c>
      <c r="C436" s="94"/>
      <c r="D436" s="94">
        <v>0</v>
      </c>
      <c r="E436" s="94">
        <v>0</v>
      </c>
    </row>
    <row r="437" spans="1:5" ht="13.5">
      <c r="A437" s="116">
        <v>2060404</v>
      </c>
      <c r="B437" s="114" t="s">
        <v>296</v>
      </c>
      <c r="C437" s="94"/>
      <c r="D437" s="94">
        <v>0</v>
      </c>
      <c r="E437" s="94">
        <v>0</v>
      </c>
    </row>
    <row r="438" spans="1:5" ht="13.5">
      <c r="A438" s="116">
        <v>2060405</v>
      </c>
      <c r="B438" s="114" t="s">
        <v>297</v>
      </c>
      <c r="C438" s="94"/>
      <c r="D438" s="94">
        <v>0</v>
      </c>
      <c r="E438" s="94">
        <v>0</v>
      </c>
    </row>
    <row r="439" spans="1:5" ht="13.5">
      <c r="A439" s="116">
        <v>2060499</v>
      </c>
      <c r="B439" s="114" t="s">
        <v>298</v>
      </c>
      <c r="C439" s="94"/>
      <c r="D439" s="94">
        <v>0</v>
      </c>
      <c r="E439" s="94">
        <v>0</v>
      </c>
    </row>
    <row r="440" spans="1:5" ht="13.5">
      <c r="A440" s="116">
        <v>20605</v>
      </c>
      <c r="B440" s="114" t="s">
        <v>299</v>
      </c>
      <c r="C440" s="94">
        <v>0</v>
      </c>
      <c r="D440" s="94">
        <v>0</v>
      </c>
      <c r="E440" s="94">
        <v>0</v>
      </c>
    </row>
    <row r="441" spans="1:5" ht="13.5">
      <c r="A441" s="116">
        <v>2060501</v>
      </c>
      <c r="B441" s="114" t="s">
        <v>282</v>
      </c>
      <c r="C441" s="94"/>
      <c r="D441" s="94">
        <v>0</v>
      </c>
      <c r="E441" s="94">
        <v>0</v>
      </c>
    </row>
    <row r="442" spans="1:5" ht="13.5">
      <c r="A442" s="116">
        <v>2060502</v>
      </c>
      <c r="B442" s="114" t="s">
        <v>300</v>
      </c>
      <c r="C442" s="94"/>
      <c r="D442" s="94">
        <v>0</v>
      </c>
      <c r="E442" s="94">
        <v>0</v>
      </c>
    </row>
    <row r="443" spans="1:5" ht="13.5">
      <c r="A443" s="116">
        <v>2060503</v>
      </c>
      <c r="B443" s="114" t="s">
        <v>301</v>
      </c>
      <c r="C443" s="94"/>
      <c r="D443" s="94">
        <v>0</v>
      </c>
      <c r="E443" s="94">
        <v>0</v>
      </c>
    </row>
    <row r="444" spans="1:5" ht="13.5">
      <c r="A444" s="116">
        <v>2060599</v>
      </c>
      <c r="B444" s="114" t="s">
        <v>302</v>
      </c>
      <c r="C444" s="94"/>
      <c r="D444" s="94">
        <v>0</v>
      </c>
      <c r="E444" s="94">
        <v>0</v>
      </c>
    </row>
    <row r="445" spans="1:5" ht="13.5">
      <c r="A445" s="116">
        <v>20606</v>
      </c>
      <c r="B445" s="114" t="s">
        <v>303</v>
      </c>
      <c r="C445" s="94">
        <v>0</v>
      </c>
      <c r="D445" s="94">
        <v>0</v>
      </c>
      <c r="E445" s="94">
        <v>0</v>
      </c>
    </row>
    <row r="446" spans="1:5" ht="13.5">
      <c r="A446" s="116">
        <v>2060601</v>
      </c>
      <c r="B446" s="114" t="s">
        <v>304</v>
      </c>
      <c r="C446" s="94"/>
      <c r="D446" s="94">
        <v>0</v>
      </c>
      <c r="E446" s="94">
        <v>0</v>
      </c>
    </row>
    <row r="447" spans="1:5" ht="13.5">
      <c r="A447" s="116">
        <v>2060602</v>
      </c>
      <c r="B447" s="114" t="s">
        <v>305</v>
      </c>
      <c r="C447" s="94"/>
      <c r="D447" s="94">
        <v>0</v>
      </c>
      <c r="E447" s="94">
        <v>0</v>
      </c>
    </row>
    <row r="448" spans="1:5" ht="13.5">
      <c r="A448" s="116">
        <v>2060603</v>
      </c>
      <c r="B448" s="114" t="s">
        <v>306</v>
      </c>
      <c r="C448" s="94"/>
      <c r="D448" s="94">
        <v>0</v>
      </c>
      <c r="E448" s="94">
        <v>0</v>
      </c>
    </row>
    <row r="449" spans="1:5" ht="13.5">
      <c r="A449" s="116">
        <v>2060699</v>
      </c>
      <c r="B449" s="114" t="s">
        <v>307</v>
      </c>
      <c r="C449" s="94"/>
      <c r="D449" s="94">
        <v>0</v>
      </c>
      <c r="E449" s="94">
        <v>0</v>
      </c>
    </row>
    <row r="450" spans="1:5" ht="13.5">
      <c r="A450" s="116">
        <v>20607</v>
      </c>
      <c r="B450" s="114" t="s">
        <v>308</v>
      </c>
      <c r="C450" s="94">
        <v>113</v>
      </c>
      <c r="D450" s="94">
        <v>203</v>
      </c>
      <c r="E450" s="94">
        <v>90</v>
      </c>
    </row>
    <row r="451" spans="1:5" ht="13.5">
      <c r="A451" s="116">
        <v>2060701</v>
      </c>
      <c r="B451" s="114" t="s">
        <v>282</v>
      </c>
      <c r="C451" s="94"/>
      <c r="D451" s="94">
        <v>0</v>
      </c>
      <c r="E451" s="94">
        <v>0</v>
      </c>
    </row>
    <row r="452" spans="1:5" ht="13.5">
      <c r="A452" s="116">
        <v>2060702</v>
      </c>
      <c r="B452" s="114" t="s">
        <v>309</v>
      </c>
      <c r="C452" s="94">
        <v>113</v>
      </c>
      <c r="D452" s="94">
        <v>128</v>
      </c>
      <c r="E452" s="94">
        <v>15</v>
      </c>
    </row>
    <row r="453" spans="1:5" ht="13.5">
      <c r="A453" s="116">
        <v>2060703</v>
      </c>
      <c r="B453" s="114" t="s">
        <v>310</v>
      </c>
      <c r="C453" s="94"/>
      <c r="D453" s="94">
        <v>0</v>
      </c>
      <c r="E453" s="94">
        <v>0</v>
      </c>
    </row>
    <row r="454" spans="1:5" ht="13.5">
      <c r="A454" s="116">
        <v>2060704</v>
      </c>
      <c r="B454" s="114" t="s">
        <v>311</v>
      </c>
      <c r="C454" s="94"/>
      <c r="D454" s="94">
        <v>0</v>
      </c>
      <c r="E454" s="94">
        <v>0</v>
      </c>
    </row>
    <row r="455" spans="1:5" ht="13.5">
      <c r="A455" s="116">
        <v>2060705</v>
      </c>
      <c r="B455" s="114" t="s">
        <v>312</v>
      </c>
      <c r="C455" s="94"/>
      <c r="D455" s="94">
        <v>75</v>
      </c>
      <c r="E455" s="94">
        <v>75</v>
      </c>
    </row>
    <row r="456" spans="1:5" ht="13.5">
      <c r="A456" s="116">
        <v>2060799</v>
      </c>
      <c r="B456" s="114" t="s">
        <v>313</v>
      </c>
      <c r="C456" s="94"/>
      <c r="D456" s="94">
        <v>0</v>
      </c>
      <c r="E456" s="94">
        <v>0</v>
      </c>
    </row>
    <row r="457" spans="1:5" ht="13.5">
      <c r="A457" s="116">
        <v>20608</v>
      </c>
      <c r="B457" s="114" t="s">
        <v>314</v>
      </c>
      <c r="C457" s="94">
        <v>0</v>
      </c>
      <c r="D457" s="94">
        <v>0</v>
      </c>
      <c r="E457" s="94">
        <v>0</v>
      </c>
    </row>
    <row r="458" spans="1:5" ht="13.5">
      <c r="A458" s="116">
        <v>2060801</v>
      </c>
      <c r="B458" s="114" t="s">
        <v>315</v>
      </c>
      <c r="C458" s="94"/>
      <c r="D458" s="94">
        <v>0</v>
      </c>
      <c r="E458" s="94">
        <v>0</v>
      </c>
    </row>
    <row r="459" spans="1:5" ht="13.5">
      <c r="A459" s="116">
        <v>2060802</v>
      </c>
      <c r="B459" s="114" t="s">
        <v>316</v>
      </c>
      <c r="C459" s="94"/>
      <c r="D459" s="94">
        <v>0</v>
      </c>
      <c r="E459" s="94">
        <v>0</v>
      </c>
    </row>
    <row r="460" spans="1:5" ht="13.5">
      <c r="A460" s="116">
        <v>2060899</v>
      </c>
      <c r="B460" s="114" t="s">
        <v>317</v>
      </c>
      <c r="C460" s="94"/>
      <c r="D460" s="94">
        <v>0</v>
      </c>
      <c r="E460" s="94">
        <v>0</v>
      </c>
    </row>
    <row r="461" spans="1:5" ht="13.5">
      <c r="A461" s="116">
        <v>20609</v>
      </c>
      <c r="B461" s="115" t="s">
        <v>318</v>
      </c>
      <c r="C461" s="94">
        <v>0</v>
      </c>
      <c r="D461" s="94">
        <v>0</v>
      </c>
      <c r="E461" s="94">
        <v>0</v>
      </c>
    </row>
    <row r="462" spans="1:5" ht="13.5">
      <c r="A462" s="116">
        <v>2060901</v>
      </c>
      <c r="B462" s="114" t="s">
        <v>319</v>
      </c>
      <c r="C462" s="94"/>
      <c r="D462" s="94">
        <v>0</v>
      </c>
      <c r="E462" s="94">
        <v>0</v>
      </c>
    </row>
    <row r="463" spans="1:5" ht="13.5">
      <c r="A463" s="116">
        <v>2060902</v>
      </c>
      <c r="B463" s="114" t="s">
        <v>320</v>
      </c>
      <c r="C463" s="94"/>
      <c r="D463" s="94">
        <v>0</v>
      </c>
      <c r="E463" s="94">
        <v>0</v>
      </c>
    </row>
    <row r="464" spans="1:5" ht="13.5">
      <c r="A464" s="116">
        <v>2060999</v>
      </c>
      <c r="B464" s="114" t="s">
        <v>321</v>
      </c>
      <c r="C464" s="94"/>
      <c r="D464" s="94">
        <v>0</v>
      </c>
      <c r="E464" s="94">
        <v>0</v>
      </c>
    </row>
    <row r="465" spans="1:5" ht="13.5">
      <c r="A465" s="116">
        <v>20699</v>
      </c>
      <c r="B465" s="114" t="s">
        <v>322</v>
      </c>
      <c r="C465" s="94">
        <v>2326.85</v>
      </c>
      <c r="D465" s="94">
        <v>2332.4499999999998</v>
      </c>
      <c r="E465" s="94">
        <v>5.5999999999999091</v>
      </c>
    </row>
    <row r="466" spans="1:5" ht="13.5">
      <c r="A466" s="116">
        <v>2069901</v>
      </c>
      <c r="B466" s="114" t="s">
        <v>323</v>
      </c>
      <c r="C466" s="94">
        <v>2097.5</v>
      </c>
      <c r="D466" s="94">
        <v>2097.5</v>
      </c>
      <c r="E466" s="94">
        <v>0</v>
      </c>
    </row>
    <row r="467" spans="1:5" ht="13.5">
      <c r="A467" s="116">
        <v>2069902</v>
      </c>
      <c r="B467" s="114" t="s">
        <v>324</v>
      </c>
      <c r="C467" s="94"/>
      <c r="D467" s="94">
        <v>0</v>
      </c>
      <c r="E467" s="94">
        <v>0</v>
      </c>
    </row>
    <row r="468" spans="1:5" ht="13.5">
      <c r="A468" s="116">
        <v>2069903</v>
      </c>
      <c r="B468" s="114" t="s">
        <v>325</v>
      </c>
      <c r="C468" s="94"/>
      <c r="D468" s="94">
        <v>0</v>
      </c>
      <c r="E468" s="94">
        <v>0</v>
      </c>
    </row>
    <row r="469" spans="1:5" ht="13.5">
      <c r="A469" s="116">
        <v>2069999</v>
      </c>
      <c r="B469" s="114" t="s">
        <v>326</v>
      </c>
      <c r="C469" s="94">
        <v>229.35</v>
      </c>
      <c r="D469" s="94">
        <v>234.95</v>
      </c>
      <c r="E469" s="94">
        <v>5.5999999999999943</v>
      </c>
    </row>
    <row r="470" spans="1:5" ht="13.5">
      <c r="A470" s="116">
        <v>207</v>
      </c>
      <c r="B470" s="115" t="s">
        <v>1387</v>
      </c>
      <c r="C470" s="94">
        <v>54348.2</v>
      </c>
      <c r="D470" s="94">
        <v>59064.93</v>
      </c>
      <c r="E470" s="94">
        <v>4716.7300000000032</v>
      </c>
    </row>
    <row r="471" spans="1:5" ht="13.5">
      <c r="A471" s="116">
        <v>20701</v>
      </c>
      <c r="B471" s="115" t="s">
        <v>327</v>
      </c>
      <c r="C471" s="94">
        <v>17917.949999999997</v>
      </c>
      <c r="D471" s="94">
        <v>18729.64</v>
      </c>
      <c r="E471" s="94">
        <v>811.69000000000233</v>
      </c>
    </row>
    <row r="472" spans="1:5" ht="13.5">
      <c r="A472" s="116">
        <v>2070101</v>
      </c>
      <c r="B472" s="115" t="s">
        <v>43</v>
      </c>
      <c r="C472" s="94">
        <v>2758.39</v>
      </c>
      <c r="D472" s="94">
        <v>2759.94</v>
      </c>
      <c r="E472" s="94">
        <v>1.5500000000001819</v>
      </c>
    </row>
    <row r="473" spans="1:5" ht="13.5">
      <c r="A473" s="116">
        <v>2070102</v>
      </c>
      <c r="B473" s="115" t="s">
        <v>44</v>
      </c>
      <c r="C473" s="94">
        <v>58.82</v>
      </c>
      <c r="D473" s="94">
        <v>87.26</v>
      </c>
      <c r="E473" s="94">
        <v>28.440000000000005</v>
      </c>
    </row>
    <row r="474" spans="1:5" ht="13.5">
      <c r="A474" s="116">
        <v>2070103</v>
      </c>
      <c r="B474" s="115" t="s">
        <v>45</v>
      </c>
      <c r="C474" s="94"/>
      <c r="D474" s="94">
        <v>0</v>
      </c>
      <c r="E474" s="94">
        <v>0</v>
      </c>
    </row>
    <row r="475" spans="1:5" ht="13.5">
      <c r="A475" s="116">
        <v>2070104</v>
      </c>
      <c r="B475" s="115" t="s">
        <v>328</v>
      </c>
      <c r="C475" s="94">
        <v>1440.09</v>
      </c>
      <c r="D475" s="94">
        <v>2064.0300000000002</v>
      </c>
      <c r="E475" s="94">
        <v>623.94000000000028</v>
      </c>
    </row>
    <row r="476" spans="1:5" ht="13.5">
      <c r="A476" s="116">
        <v>2070105</v>
      </c>
      <c r="B476" s="115" t="s">
        <v>329</v>
      </c>
      <c r="C476" s="94"/>
      <c r="D476" s="94">
        <v>0</v>
      </c>
      <c r="E476" s="94">
        <v>0</v>
      </c>
    </row>
    <row r="477" spans="1:5" ht="13.5">
      <c r="A477" s="116">
        <v>2070106</v>
      </c>
      <c r="B477" s="115" t="s">
        <v>330</v>
      </c>
      <c r="C477" s="94">
        <v>4251.32</v>
      </c>
      <c r="D477" s="94">
        <v>4267.32</v>
      </c>
      <c r="E477" s="94">
        <v>16</v>
      </c>
    </row>
    <row r="478" spans="1:5" ht="13.5">
      <c r="A478" s="116">
        <v>2070107</v>
      </c>
      <c r="B478" s="115" t="s">
        <v>331</v>
      </c>
      <c r="C478" s="94">
        <v>2430.9699999999998</v>
      </c>
      <c r="D478" s="94">
        <v>2560.15</v>
      </c>
      <c r="E478" s="94">
        <v>129.18000000000029</v>
      </c>
    </row>
    <row r="479" spans="1:5" ht="13.5">
      <c r="A479" s="116">
        <v>2070108</v>
      </c>
      <c r="B479" s="115" t="s">
        <v>332</v>
      </c>
      <c r="C479" s="94">
        <v>119.39</v>
      </c>
      <c r="D479" s="94">
        <v>119.39</v>
      </c>
      <c r="E479" s="94">
        <v>0</v>
      </c>
    </row>
    <row r="480" spans="1:5" ht="13.5">
      <c r="A480" s="116">
        <v>2070109</v>
      </c>
      <c r="B480" s="115" t="s">
        <v>333</v>
      </c>
      <c r="C480" s="94">
        <v>1876.27</v>
      </c>
      <c r="D480" s="94">
        <v>1967.85</v>
      </c>
      <c r="E480" s="94">
        <v>91.579999999999927</v>
      </c>
    </row>
    <row r="481" spans="1:5" ht="13.5">
      <c r="A481" s="116">
        <v>2070110</v>
      </c>
      <c r="B481" s="115" t="s">
        <v>334</v>
      </c>
      <c r="C481" s="94"/>
      <c r="D481" s="94">
        <v>0</v>
      </c>
      <c r="E481" s="94">
        <v>0</v>
      </c>
    </row>
    <row r="482" spans="1:5" ht="13.5">
      <c r="A482" s="116">
        <v>2070111</v>
      </c>
      <c r="B482" s="115" t="s">
        <v>335</v>
      </c>
      <c r="C482" s="94">
        <v>265.58999999999997</v>
      </c>
      <c r="D482" s="94">
        <v>186.59</v>
      </c>
      <c r="E482" s="94">
        <v>-78.999999999999972</v>
      </c>
    </row>
    <row r="483" spans="1:5" ht="13.5">
      <c r="A483" s="116">
        <v>2070112</v>
      </c>
      <c r="B483" s="115" t="s">
        <v>336</v>
      </c>
      <c r="C483" s="94">
        <v>957.94</v>
      </c>
      <c r="D483" s="94">
        <v>957.94</v>
      </c>
      <c r="E483" s="94">
        <v>0</v>
      </c>
    </row>
    <row r="484" spans="1:5" ht="13.5">
      <c r="A484" s="116">
        <v>2070113</v>
      </c>
      <c r="B484" s="115" t="s">
        <v>337</v>
      </c>
      <c r="C484" s="94">
        <v>1038.92</v>
      </c>
      <c r="D484" s="94">
        <v>1038.92</v>
      </c>
      <c r="E484" s="94">
        <v>0</v>
      </c>
    </row>
    <row r="485" spans="1:5" ht="13.5">
      <c r="A485" s="116">
        <v>2070114</v>
      </c>
      <c r="B485" s="115" t="s">
        <v>338</v>
      </c>
      <c r="C485" s="94">
        <v>1186.93</v>
      </c>
      <c r="D485" s="94">
        <v>1186.93</v>
      </c>
      <c r="E485" s="94">
        <v>0</v>
      </c>
    </row>
    <row r="486" spans="1:5" ht="13.5">
      <c r="A486" s="116">
        <v>2070199</v>
      </c>
      <c r="B486" s="115" t="s">
        <v>339</v>
      </c>
      <c r="C486" s="94">
        <v>1533.32</v>
      </c>
      <c r="D486" s="94">
        <v>1533.32</v>
      </c>
      <c r="E486" s="94">
        <v>0</v>
      </c>
    </row>
    <row r="487" spans="1:5" ht="13.5">
      <c r="A487" s="116">
        <v>20702</v>
      </c>
      <c r="B487" s="115" t="s">
        <v>340</v>
      </c>
      <c r="C487" s="94">
        <v>7674.46</v>
      </c>
      <c r="D487" s="94">
        <v>8307.66</v>
      </c>
      <c r="E487" s="94">
        <v>633.19999999999982</v>
      </c>
    </row>
    <row r="488" spans="1:5" ht="13.5">
      <c r="A488" s="116">
        <v>2070201</v>
      </c>
      <c r="B488" s="115" t="s">
        <v>43</v>
      </c>
      <c r="C488" s="94"/>
      <c r="D488" s="94">
        <v>0</v>
      </c>
      <c r="E488" s="94">
        <v>0</v>
      </c>
    </row>
    <row r="489" spans="1:5" ht="13.5">
      <c r="A489" s="116">
        <v>2070202</v>
      </c>
      <c r="B489" s="115" t="s">
        <v>44</v>
      </c>
      <c r="C489" s="94"/>
      <c r="D489" s="94">
        <v>0</v>
      </c>
      <c r="E489" s="94">
        <v>0</v>
      </c>
    </row>
    <row r="490" spans="1:5" ht="13.5">
      <c r="A490" s="116">
        <v>2070203</v>
      </c>
      <c r="B490" s="115" t="s">
        <v>45</v>
      </c>
      <c r="C490" s="94"/>
      <c r="D490" s="94">
        <v>0</v>
      </c>
      <c r="E490" s="94">
        <v>0</v>
      </c>
    </row>
    <row r="491" spans="1:5" ht="13.5">
      <c r="A491" s="116">
        <v>2070204</v>
      </c>
      <c r="B491" s="115" t="s">
        <v>341</v>
      </c>
      <c r="C491" s="94">
        <v>6805.01</v>
      </c>
      <c r="D491" s="94">
        <v>7438.48</v>
      </c>
      <c r="E491" s="94">
        <v>633.46999999999935</v>
      </c>
    </row>
    <row r="492" spans="1:5" ht="13.5">
      <c r="A492" s="116">
        <v>2070205</v>
      </c>
      <c r="B492" s="115" t="s">
        <v>342</v>
      </c>
      <c r="C492" s="94">
        <v>869.45</v>
      </c>
      <c r="D492" s="94">
        <v>869.18</v>
      </c>
      <c r="E492" s="94">
        <v>-0.2700000000000955</v>
      </c>
    </row>
    <row r="493" spans="1:5" ht="13.5">
      <c r="A493" s="116">
        <v>2070206</v>
      </c>
      <c r="B493" s="115" t="s">
        <v>343</v>
      </c>
      <c r="C493" s="94"/>
      <c r="D493" s="94">
        <v>0</v>
      </c>
      <c r="E493" s="94">
        <v>0</v>
      </c>
    </row>
    <row r="494" spans="1:5" ht="13.5">
      <c r="A494" s="116">
        <v>2070299</v>
      </c>
      <c r="B494" s="115" t="s">
        <v>344</v>
      </c>
      <c r="C494" s="94"/>
      <c r="D494" s="94">
        <v>0</v>
      </c>
      <c r="E494" s="94">
        <v>0</v>
      </c>
    </row>
    <row r="495" spans="1:5" ht="13.5">
      <c r="A495" s="116">
        <v>20703</v>
      </c>
      <c r="B495" s="115" t="s">
        <v>345</v>
      </c>
      <c r="C495" s="94">
        <v>2403.2900000000004</v>
      </c>
      <c r="D495" s="94">
        <v>3776.2200000000003</v>
      </c>
      <c r="E495" s="94">
        <v>1372.9299999999998</v>
      </c>
    </row>
    <row r="496" spans="1:5" ht="13.5">
      <c r="A496" s="116">
        <v>2070301</v>
      </c>
      <c r="B496" s="115" t="s">
        <v>43</v>
      </c>
      <c r="C496" s="94">
        <v>491.25</v>
      </c>
      <c r="D496" s="94">
        <v>491.25</v>
      </c>
      <c r="E496" s="94">
        <v>0</v>
      </c>
    </row>
    <row r="497" spans="1:5" ht="13.5">
      <c r="A497" s="116">
        <v>2070302</v>
      </c>
      <c r="B497" s="115" t="s">
        <v>44</v>
      </c>
      <c r="C497" s="94">
        <v>78.75</v>
      </c>
      <c r="D497" s="94">
        <v>78.88</v>
      </c>
      <c r="E497" s="94">
        <v>0.12999999999999545</v>
      </c>
    </row>
    <row r="498" spans="1:5" ht="13.5">
      <c r="A498" s="116">
        <v>2070303</v>
      </c>
      <c r="B498" s="115" t="s">
        <v>45</v>
      </c>
      <c r="C498" s="94"/>
      <c r="D498" s="94">
        <v>0</v>
      </c>
      <c r="E498" s="94">
        <v>0</v>
      </c>
    </row>
    <row r="499" spans="1:5" ht="13.5">
      <c r="A499" s="116">
        <v>2070304</v>
      </c>
      <c r="B499" s="115" t="s">
        <v>346</v>
      </c>
      <c r="C499" s="94"/>
      <c r="D499" s="94">
        <v>0</v>
      </c>
      <c r="E499" s="94">
        <v>0</v>
      </c>
    </row>
    <row r="500" spans="1:5" ht="13.5">
      <c r="A500" s="116">
        <v>2070305</v>
      </c>
      <c r="B500" s="115" t="s">
        <v>347</v>
      </c>
      <c r="C500" s="94"/>
      <c r="D500" s="94">
        <v>491.28</v>
      </c>
      <c r="E500" s="94">
        <v>491.28</v>
      </c>
    </row>
    <row r="501" spans="1:5" ht="13.5">
      <c r="A501" s="116">
        <v>2070306</v>
      </c>
      <c r="B501" s="115" t="s">
        <v>348</v>
      </c>
      <c r="C501" s="94"/>
      <c r="D501" s="94">
        <v>0</v>
      </c>
      <c r="E501" s="94">
        <v>0</v>
      </c>
    </row>
    <row r="502" spans="1:5" ht="13.5">
      <c r="A502" s="116">
        <v>2070307</v>
      </c>
      <c r="B502" s="115" t="s">
        <v>349</v>
      </c>
      <c r="C502" s="94">
        <v>1793.97</v>
      </c>
      <c r="D502" s="94">
        <v>2012.89</v>
      </c>
      <c r="E502" s="94">
        <v>218.92000000000007</v>
      </c>
    </row>
    <row r="503" spans="1:5" ht="13.5">
      <c r="A503" s="116">
        <v>2070308</v>
      </c>
      <c r="B503" s="115" t="s">
        <v>350</v>
      </c>
      <c r="C503" s="94"/>
      <c r="D503" s="94">
        <v>337.6</v>
      </c>
      <c r="E503" s="94">
        <v>337.6</v>
      </c>
    </row>
    <row r="504" spans="1:5" ht="13.5">
      <c r="A504" s="116">
        <v>2070309</v>
      </c>
      <c r="B504" s="115" t="s">
        <v>351</v>
      </c>
      <c r="C504" s="94"/>
      <c r="D504" s="94">
        <v>0</v>
      </c>
      <c r="E504" s="94">
        <v>0</v>
      </c>
    </row>
    <row r="505" spans="1:5" ht="13.5">
      <c r="A505" s="116">
        <v>2070399</v>
      </c>
      <c r="B505" s="115" t="s">
        <v>352</v>
      </c>
      <c r="C505" s="94">
        <v>39.32</v>
      </c>
      <c r="D505" s="94">
        <v>364.32</v>
      </c>
      <c r="E505" s="94">
        <v>325</v>
      </c>
    </row>
    <row r="506" spans="1:5" ht="13.5">
      <c r="A506" s="116">
        <v>20706</v>
      </c>
      <c r="B506" s="115" t="s">
        <v>353</v>
      </c>
      <c r="C506" s="94">
        <v>225.76</v>
      </c>
      <c r="D506" s="94">
        <v>223.71</v>
      </c>
      <c r="E506" s="94">
        <v>-2.0499999999999829</v>
      </c>
    </row>
    <row r="507" spans="1:5" ht="13.5">
      <c r="A507" s="116">
        <v>2070601</v>
      </c>
      <c r="B507" s="115" t="s">
        <v>43</v>
      </c>
      <c r="C507" s="94"/>
      <c r="D507" s="94">
        <v>0</v>
      </c>
      <c r="E507" s="94">
        <v>0</v>
      </c>
    </row>
    <row r="508" spans="1:5" ht="13.5">
      <c r="A508" s="116">
        <v>2070602</v>
      </c>
      <c r="B508" s="115" t="s">
        <v>44</v>
      </c>
      <c r="C508" s="94">
        <v>1.95</v>
      </c>
      <c r="D508" s="94">
        <v>0</v>
      </c>
      <c r="E508" s="94">
        <v>-1.95</v>
      </c>
    </row>
    <row r="509" spans="1:5" ht="13.5">
      <c r="A509" s="116">
        <v>2070603</v>
      </c>
      <c r="B509" s="115" t="s">
        <v>45</v>
      </c>
      <c r="C509" s="94"/>
      <c r="D509" s="94">
        <v>0</v>
      </c>
      <c r="E509" s="94">
        <v>0</v>
      </c>
    </row>
    <row r="510" spans="1:5" ht="13.5">
      <c r="A510" s="116">
        <v>2070604</v>
      </c>
      <c r="B510" s="115" t="s">
        <v>354</v>
      </c>
      <c r="C510" s="94"/>
      <c r="D510" s="94">
        <v>0</v>
      </c>
      <c r="E510" s="94">
        <v>0</v>
      </c>
    </row>
    <row r="511" spans="1:5" ht="13.5">
      <c r="A511" s="116">
        <v>2070605</v>
      </c>
      <c r="B511" s="115" t="s">
        <v>355</v>
      </c>
      <c r="C511" s="94"/>
      <c r="D511" s="94">
        <v>0</v>
      </c>
      <c r="E511" s="94">
        <v>0</v>
      </c>
    </row>
    <row r="512" spans="1:5" ht="13.5">
      <c r="A512" s="116">
        <v>2070606</v>
      </c>
      <c r="B512" s="115" t="s">
        <v>356</v>
      </c>
      <c r="C512" s="94"/>
      <c r="D512" s="94">
        <v>0</v>
      </c>
      <c r="E512" s="94">
        <v>0</v>
      </c>
    </row>
    <row r="513" spans="1:5" ht="13.5">
      <c r="A513" s="116">
        <v>2070607</v>
      </c>
      <c r="B513" s="115" t="s">
        <v>357</v>
      </c>
      <c r="C513" s="94">
        <v>223.81</v>
      </c>
      <c r="D513" s="94">
        <v>223.71</v>
      </c>
      <c r="E513" s="94">
        <v>-9.9999999999994316E-2</v>
      </c>
    </row>
    <row r="514" spans="1:5" ht="13.5">
      <c r="A514" s="116">
        <v>2070699</v>
      </c>
      <c r="B514" s="115" t="s">
        <v>358</v>
      </c>
      <c r="C514" s="94"/>
      <c r="D514" s="94">
        <v>0</v>
      </c>
      <c r="E514" s="94">
        <v>0</v>
      </c>
    </row>
    <row r="515" spans="1:5" ht="13.5">
      <c r="A515" s="116">
        <v>20708</v>
      </c>
      <c r="B515" s="115" t="s">
        <v>359</v>
      </c>
      <c r="C515" s="94">
        <v>25126.739999999998</v>
      </c>
      <c r="D515" s="94">
        <v>25307.7</v>
      </c>
      <c r="E515" s="94">
        <v>180.96000000000276</v>
      </c>
    </row>
    <row r="516" spans="1:5" ht="13.5">
      <c r="A516" s="116">
        <v>2070801</v>
      </c>
      <c r="B516" s="115" t="s">
        <v>43</v>
      </c>
      <c r="C516" s="94">
        <v>7589.98</v>
      </c>
      <c r="D516" s="94">
        <v>7564.91</v>
      </c>
      <c r="E516" s="94">
        <v>-25.069999999999709</v>
      </c>
    </row>
    <row r="517" spans="1:5" ht="13.5">
      <c r="A517" s="116">
        <v>2070802</v>
      </c>
      <c r="B517" s="115" t="s">
        <v>44</v>
      </c>
      <c r="C517" s="94"/>
      <c r="D517" s="94">
        <v>30.34</v>
      </c>
      <c r="E517" s="94">
        <v>30.34</v>
      </c>
    </row>
    <row r="518" spans="1:5" ht="13.5">
      <c r="A518" s="116">
        <v>2070803</v>
      </c>
      <c r="B518" s="115" t="s">
        <v>45</v>
      </c>
      <c r="C518" s="94"/>
      <c r="D518" s="94">
        <v>0</v>
      </c>
      <c r="E518" s="94">
        <v>0</v>
      </c>
    </row>
    <row r="519" spans="1:5" ht="13.5">
      <c r="A519" s="116">
        <v>2070806</v>
      </c>
      <c r="B519" s="115" t="s">
        <v>360</v>
      </c>
      <c r="C519" s="94"/>
      <c r="D519" s="94">
        <v>0</v>
      </c>
      <c r="E519" s="94">
        <v>0</v>
      </c>
    </row>
    <row r="520" spans="1:5" ht="13.5">
      <c r="A520" s="116">
        <v>2070807</v>
      </c>
      <c r="B520" s="115" t="s">
        <v>361</v>
      </c>
      <c r="C520" s="94">
        <v>19.190000000000001</v>
      </c>
      <c r="D520" s="94">
        <v>19.190000000000001</v>
      </c>
      <c r="E520" s="94">
        <v>0</v>
      </c>
    </row>
    <row r="521" spans="1:5" ht="13.5">
      <c r="A521" s="116">
        <v>2070808</v>
      </c>
      <c r="B521" s="115" t="s">
        <v>362</v>
      </c>
      <c r="C521" s="94">
        <v>17134.02</v>
      </c>
      <c r="D521" s="94">
        <v>17333.93</v>
      </c>
      <c r="E521" s="94">
        <v>199.90999999999985</v>
      </c>
    </row>
    <row r="522" spans="1:5" ht="13.5">
      <c r="A522" s="116">
        <v>2070899</v>
      </c>
      <c r="B522" s="115" t="s">
        <v>363</v>
      </c>
      <c r="C522" s="94">
        <v>383.55</v>
      </c>
      <c r="D522" s="94">
        <v>359.33</v>
      </c>
      <c r="E522" s="94">
        <v>-24.220000000000027</v>
      </c>
    </row>
    <row r="523" spans="1:5" ht="13.5">
      <c r="A523" s="116">
        <v>20799</v>
      </c>
      <c r="B523" s="115" t="s">
        <v>364</v>
      </c>
      <c r="C523" s="94">
        <v>1000</v>
      </c>
      <c r="D523" s="94">
        <v>2720</v>
      </c>
      <c r="E523" s="94">
        <v>1720</v>
      </c>
    </row>
    <row r="524" spans="1:5" ht="13.5">
      <c r="A524" s="116">
        <v>2079902</v>
      </c>
      <c r="B524" s="115" t="s">
        <v>365</v>
      </c>
      <c r="C524" s="94"/>
      <c r="D524" s="94">
        <v>0</v>
      </c>
      <c r="E524" s="94">
        <v>0</v>
      </c>
    </row>
    <row r="525" spans="1:5" ht="13.5">
      <c r="A525" s="116">
        <v>2079903</v>
      </c>
      <c r="B525" s="115" t="s">
        <v>366</v>
      </c>
      <c r="C525" s="94">
        <v>1000</v>
      </c>
      <c r="D525" s="94">
        <v>2720</v>
      </c>
      <c r="E525" s="94">
        <v>1720</v>
      </c>
    </row>
    <row r="526" spans="1:5" ht="13.5">
      <c r="A526" s="116">
        <v>2079999</v>
      </c>
      <c r="B526" s="115" t="s">
        <v>367</v>
      </c>
      <c r="C526" s="94"/>
      <c r="D526" s="94">
        <v>0</v>
      </c>
      <c r="E526" s="94">
        <v>0</v>
      </c>
    </row>
    <row r="527" spans="1:5" ht="13.5">
      <c r="A527" s="116">
        <v>208</v>
      </c>
      <c r="B527" s="115" t="s">
        <v>1388</v>
      </c>
      <c r="C527" s="94">
        <v>136172.50999999998</v>
      </c>
      <c r="D527" s="94">
        <v>141797.68</v>
      </c>
      <c r="E527" s="94">
        <v>5625.1700000000128</v>
      </c>
    </row>
    <row r="528" spans="1:5" ht="13.5">
      <c r="A528" s="116">
        <v>20801</v>
      </c>
      <c r="B528" s="115" t="s">
        <v>368</v>
      </c>
      <c r="C528" s="94">
        <v>25139.7</v>
      </c>
      <c r="D528" s="94">
        <v>11925.23</v>
      </c>
      <c r="E528" s="94">
        <v>-13214.470000000001</v>
      </c>
    </row>
    <row r="529" spans="1:5" ht="13.5">
      <c r="A529" s="116">
        <v>2080101</v>
      </c>
      <c r="B529" s="115" t="s">
        <v>43</v>
      </c>
      <c r="C529" s="94">
        <v>8367.89</v>
      </c>
      <c r="D529" s="94">
        <v>4623.7299999999996</v>
      </c>
      <c r="E529" s="94">
        <v>-3744.16</v>
      </c>
    </row>
    <row r="530" spans="1:5" ht="13.5">
      <c r="A530" s="116">
        <v>2080102</v>
      </c>
      <c r="B530" s="115" t="s">
        <v>44</v>
      </c>
      <c r="C530" s="94"/>
      <c r="D530" s="94">
        <v>725.35</v>
      </c>
      <c r="E530" s="94">
        <v>725.35</v>
      </c>
    </row>
    <row r="531" spans="1:5" ht="13.5">
      <c r="A531" s="116">
        <v>2080103</v>
      </c>
      <c r="B531" s="115" t="s">
        <v>45</v>
      </c>
      <c r="C531" s="94">
        <v>38.119999999999997</v>
      </c>
      <c r="D531" s="94">
        <v>0.86</v>
      </c>
      <c r="E531" s="94">
        <v>-37.26</v>
      </c>
    </row>
    <row r="532" spans="1:5" ht="13.5">
      <c r="A532" s="116">
        <v>2080104</v>
      </c>
      <c r="B532" s="115" t="s">
        <v>369</v>
      </c>
      <c r="C532" s="94">
        <v>1017.78</v>
      </c>
      <c r="D532" s="94">
        <v>131.36000000000001</v>
      </c>
      <c r="E532" s="94">
        <v>-886.42</v>
      </c>
    </row>
    <row r="533" spans="1:5" ht="13.5">
      <c r="A533" s="116">
        <v>2080105</v>
      </c>
      <c r="B533" s="115" t="s">
        <v>370</v>
      </c>
      <c r="C533" s="94">
        <v>10</v>
      </c>
      <c r="D533" s="94">
        <v>10</v>
      </c>
      <c r="E533" s="94">
        <v>0</v>
      </c>
    </row>
    <row r="534" spans="1:5" ht="13.5">
      <c r="A534" s="116">
        <v>2080106</v>
      </c>
      <c r="B534" s="115" t="s">
        <v>371</v>
      </c>
      <c r="C534" s="94">
        <v>107.82</v>
      </c>
      <c r="D534" s="94">
        <v>5470.82</v>
      </c>
      <c r="E534" s="94">
        <v>5363</v>
      </c>
    </row>
    <row r="535" spans="1:5" ht="13.5">
      <c r="A535" s="116">
        <v>2080107</v>
      </c>
      <c r="B535" s="115" t="s">
        <v>372</v>
      </c>
      <c r="C535" s="94">
        <v>14990.6</v>
      </c>
      <c r="D535" s="94">
        <v>98</v>
      </c>
      <c r="E535" s="94">
        <v>-14892.6</v>
      </c>
    </row>
    <row r="536" spans="1:5" ht="13.5">
      <c r="A536" s="116">
        <v>2080108</v>
      </c>
      <c r="B536" s="115" t="s">
        <v>84</v>
      </c>
      <c r="C536" s="94">
        <v>7.5</v>
      </c>
      <c r="D536" s="94">
        <v>632.37</v>
      </c>
      <c r="E536" s="94">
        <v>624.87</v>
      </c>
    </row>
    <row r="537" spans="1:5" ht="13.5">
      <c r="A537" s="116">
        <v>2080109</v>
      </c>
      <c r="B537" s="115" t="s">
        <v>373</v>
      </c>
      <c r="C537" s="94">
        <v>530.33000000000004</v>
      </c>
      <c r="D537" s="94">
        <v>0</v>
      </c>
      <c r="E537" s="94">
        <v>-530.33000000000004</v>
      </c>
    </row>
    <row r="538" spans="1:5" ht="13.5">
      <c r="A538" s="116">
        <v>2080110</v>
      </c>
      <c r="B538" s="115" t="s">
        <v>374</v>
      </c>
      <c r="C538" s="94">
        <v>22</v>
      </c>
      <c r="D538" s="94">
        <v>0</v>
      </c>
      <c r="E538" s="94">
        <v>-22</v>
      </c>
    </row>
    <row r="539" spans="1:5" ht="13.5">
      <c r="A539" s="116">
        <v>2080111</v>
      </c>
      <c r="B539" s="115" t="s">
        <v>375</v>
      </c>
      <c r="C539" s="94">
        <v>47.66</v>
      </c>
      <c r="D539" s="94">
        <v>83.36</v>
      </c>
      <c r="E539" s="94">
        <v>35.700000000000003</v>
      </c>
    </row>
    <row r="540" spans="1:5" ht="13.5">
      <c r="A540" s="116">
        <v>2080112</v>
      </c>
      <c r="B540" s="115" t="s">
        <v>376</v>
      </c>
      <c r="C540" s="94"/>
      <c r="D540" s="94">
        <v>0</v>
      </c>
      <c r="E540" s="94">
        <v>0</v>
      </c>
    </row>
    <row r="541" spans="1:5" ht="13.5">
      <c r="A541" s="116">
        <v>2080113</v>
      </c>
      <c r="B541" s="115" t="s">
        <v>377</v>
      </c>
      <c r="C541" s="94"/>
      <c r="D541" s="94">
        <v>0</v>
      </c>
      <c r="E541" s="94">
        <v>0</v>
      </c>
    </row>
    <row r="542" spans="1:5" ht="13.5">
      <c r="A542" s="116">
        <v>2080114</v>
      </c>
      <c r="B542" s="115" t="s">
        <v>378</v>
      </c>
      <c r="C542" s="94"/>
      <c r="D542" s="94">
        <v>0</v>
      </c>
      <c r="E542" s="94">
        <v>0</v>
      </c>
    </row>
    <row r="543" spans="1:5" ht="13.5">
      <c r="A543" s="116">
        <v>2080115</v>
      </c>
      <c r="B543" s="115" t="s">
        <v>379</v>
      </c>
      <c r="C543" s="94"/>
      <c r="D543" s="94">
        <v>0</v>
      </c>
      <c r="E543" s="94">
        <v>0</v>
      </c>
    </row>
    <row r="544" spans="1:5" ht="13.5">
      <c r="A544" s="116">
        <v>2080116</v>
      </c>
      <c r="B544" s="115" t="s">
        <v>380</v>
      </c>
      <c r="C544" s="94"/>
      <c r="D544" s="94">
        <v>0</v>
      </c>
      <c r="E544" s="94">
        <v>0</v>
      </c>
    </row>
    <row r="545" spans="1:5" ht="13.5">
      <c r="A545" s="116">
        <v>2080150</v>
      </c>
      <c r="B545" s="115" t="s">
        <v>52</v>
      </c>
      <c r="C545" s="94"/>
      <c r="D545" s="94">
        <v>0</v>
      </c>
      <c r="E545" s="94">
        <v>0</v>
      </c>
    </row>
    <row r="546" spans="1:5" ht="13.5">
      <c r="A546" s="116">
        <v>2080199</v>
      </c>
      <c r="B546" s="115" t="s">
        <v>381</v>
      </c>
      <c r="C546" s="94"/>
      <c r="D546" s="94">
        <v>149.38</v>
      </c>
      <c r="E546" s="94">
        <v>149.38</v>
      </c>
    </row>
    <row r="547" spans="1:5" ht="13.5">
      <c r="A547" s="116">
        <v>20802</v>
      </c>
      <c r="B547" s="115" t="s">
        <v>382</v>
      </c>
      <c r="C547" s="94">
        <v>1239.04</v>
      </c>
      <c r="D547" s="94">
        <v>1387.1399999999999</v>
      </c>
      <c r="E547" s="94">
        <v>148.09999999999991</v>
      </c>
    </row>
    <row r="548" spans="1:5" ht="13.5">
      <c r="A548" s="116">
        <v>2080201</v>
      </c>
      <c r="B548" s="115" t="s">
        <v>43</v>
      </c>
      <c r="C548" s="94">
        <v>1137.97</v>
      </c>
      <c r="D548" s="94">
        <v>821.97</v>
      </c>
      <c r="E548" s="94">
        <v>-316</v>
      </c>
    </row>
    <row r="549" spans="1:5" ht="13.5">
      <c r="A549" s="116">
        <v>2080202</v>
      </c>
      <c r="B549" s="115" t="s">
        <v>44</v>
      </c>
      <c r="C549" s="94"/>
      <c r="D549" s="94">
        <v>362.79</v>
      </c>
      <c r="E549" s="94">
        <v>362.79</v>
      </c>
    </row>
    <row r="550" spans="1:5" ht="13.5">
      <c r="A550" s="116">
        <v>2080203</v>
      </c>
      <c r="B550" s="115" t="s">
        <v>45</v>
      </c>
      <c r="C550" s="94"/>
      <c r="D550" s="94">
        <v>0</v>
      </c>
      <c r="E550" s="94">
        <v>0</v>
      </c>
    </row>
    <row r="551" spans="1:5" ht="13.5">
      <c r="A551" s="116">
        <v>2080206</v>
      </c>
      <c r="B551" s="115" t="s">
        <v>383</v>
      </c>
      <c r="C551" s="94"/>
      <c r="D551" s="94">
        <v>0</v>
      </c>
      <c r="E551" s="94">
        <v>0</v>
      </c>
    </row>
    <row r="552" spans="1:5" ht="13.5">
      <c r="A552" s="116">
        <v>2080207</v>
      </c>
      <c r="B552" s="115" t="s">
        <v>384</v>
      </c>
      <c r="C552" s="94">
        <v>3</v>
      </c>
      <c r="D552" s="94">
        <v>3</v>
      </c>
      <c r="E552" s="94">
        <v>0</v>
      </c>
    </row>
    <row r="553" spans="1:5" ht="13.5">
      <c r="A553" s="116">
        <v>2080208</v>
      </c>
      <c r="B553" s="115" t="s">
        <v>385</v>
      </c>
      <c r="C553" s="94"/>
      <c r="D553" s="94">
        <v>0</v>
      </c>
      <c r="E553" s="94">
        <v>0</v>
      </c>
    </row>
    <row r="554" spans="1:5" ht="13.5">
      <c r="A554" s="116">
        <v>2080299</v>
      </c>
      <c r="B554" s="115" t="s">
        <v>386</v>
      </c>
      <c r="C554" s="94">
        <v>98.07</v>
      </c>
      <c r="D554" s="94">
        <v>199.38</v>
      </c>
      <c r="E554" s="94">
        <v>101.31</v>
      </c>
    </row>
    <row r="555" spans="1:5" ht="13.5">
      <c r="A555" s="116">
        <v>20804</v>
      </c>
      <c r="B555" s="115" t="s">
        <v>387</v>
      </c>
      <c r="C555" s="94">
        <v>0</v>
      </c>
      <c r="D555" s="94">
        <v>0</v>
      </c>
      <c r="E555" s="94">
        <v>0</v>
      </c>
    </row>
    <row r="556" spans="1:5" ht="13.5">
      <c r="A556" s="116">
        <v>2080402</v>
      </c>
      <c r="B556" s="115" t="s">
        <v>388</v>
      </c>
      <c r="C556" s="94"/>
      <c r="D556" s="94">
        <v>0</v>
      </c>
      <c r="E556" s="94">
        <v>0</v>
      </c>
    </row>
    <row r="557" spans="1:5" ht="13.5">
      <c r="A557" s="116">
        <v>20805</v>
      </c>
      <c r="B557" s="115" t="s">
        <v>389</v>
      </c>
      <c r="C557" s="94">
        <v>43360.45</v>
      </c>
      <c r="D557" s="94">
        <v>51539.67</v>
      </c>
      <c r="E557" s="94">
        <v>8179.2200000000012</v>
      </c>
    </row>
    <row r="558" spans="1:5" ht="13.5">
      <c r="A558" s="116">
        <v>2080501</v>
      </c>
      <c r="B558" s="115" t="s">
        <v>390</v>
      </c>
      <c r="C558" s="94"/>
      <c r="D558" s="94">
        <v>0</v>
      </c>
      <c r="E558" s="94">
        <v>0</v>
      </c>
    </row>
    <row r="559" spans="1:5" ht="13.5">
      <c r="A559" s="116">
        <v>2080502</v>
      </c>
      <c r="B559" s="115" t="s">
        <v>391</v>
      </c>
      <c r="C559" s="94">
        <v>7.84</v>
      </c>
      <c r="D559" s="94">
        <v>0</v>
      </c>
      <c r="E559" s="94">
        <v>-7.84</v>
      </c>
    </row>
    <row r="560" spans="1:5" ht="13.5">
      <c r="A560" s="116">
        <v>2080503</v>
      </c>
      <c r="B560" s="115" t="s">
        <v>392</v>
      </c>
      <c r="C560" s="94"/>
      <c r="D560" s="94">
        <v>0</v>
      </c>
      <c r="E560" s="94">
        <v>0</v>
      </c>
    </row>
    <row r="561" spans="1:5" ht="13.5">
      <c r="A561" s="116">
        <v>2080505</v>
      </c>
      <c r="B561" s="115" t="s">
        <v>393</v>
      </c>
      <c r="C561" s="94">
        <v>36889.71</v>
      </c>
      <c r="D561" s="94">
        <v>37716.97</v>
      </c>
      <c r="E561" s="94">
        <v>827.26000000000204</v>
      </c>
    </row>
    <row r="562" spans="1:5" ht="13.5">
      <c r="A562" s="116">
        <v>2080506</v>
      </c>
      <c r="B562" s="115" t="s">
        <v>394</v>
      </c>
      <c r="C562" s="94">
        <v>6462.9</v>
      </c>
      <c r="D562" s="94">
        <v>12867.2</v>
      </c>
      <c r="E562" s="94">
        <v>6404.3000000000011</v>
      </c>
    </row>
    <row r="563" spans="1:5" ht="13.5">
      <c r="A563" s="116">
        <v>2080507</v>
      </c>
      <c r="B563" s="115" t="s">
        <v>395</v>
      </c>
      <c r="C563" s="94"/>
      <c r="D563" s="94">
        <v>0</v>
      </c>
      <c r="E563" s="94">
        <v>0</v>
      </c>
    </row>
    <row r="564" spans="1:5" ht="13.5">
      <c r="A564" s="116">
        <v>2080508</v>
      </c>
      <c r="B564" s="115" t="s">
        <v>396</v>
      </c>
      <c r="C564" s="94"/>
      <c r="D564" s="94">
        <v>0</v>
      </c>
      <c r="E564" s="94">
        <v>0</v>
      </c>
    </row>
    <row r="565" spans="1:5" ht="13.5">
      <c r="A565" s="116">
        <v>2080599</v>
      </c>
      <c r="B565" s="115" t="s">
        <v>397</v>
      </c>
      <c r="C565" s="94"/>
      <c r="D565" s="94">
        <v>955.5</v>
      </c>
      <c r="E565" s="94">
        <v>955.5</v>
      </c>
    </row>
    <row r="566" spans="1:5" ht="13.5">
      <c r="A566" s="116">
        <v>20806</v>
      </c>
      <c r="B566" s="115" t="s">
        <v>398</v>
      </c>
      <c r="C566" s="94">
        <v>0</v>
      </c>
      <c r="D566" s="94">
        <v>0</v>
      </c>
      <c r="E566" s="94">
        <v>0</v>
      </c>
    </row>
    <row r="567" spans="1:5" ht="13.5">
      <c r="A567" s="116">
        <v>2080601</v>
      </c>
      <c r="B567" s="115" t="s">
        <v>399</v>
      </c>
      <c r="C567" s="94"/>
      <c r="D567" s="94">
        <v>0</v>
      </c>
      <c r="E567" s="94">
        <v>0</v>
      </c>
    </row>
    <row r="568" spans="1:5" ht="13.5">
      <c r="A568" s="116">
        <v>2080602</v>
      </c>
      <c r="B568" s="115" t="s">
        <v>400</v>
      </c>
      <c r="C568" s="94"/>
      <c r="D568" s="94">
        <v>0</v>
      </c>
      <c r="E568" s="94">
        <v>0</v>
      </c>
    </row>
    <row r="569" spans="1:5" ht="13.5">
      <c r="A569" s="116">
        <v>2080699</v>
      </c>
      <c r="B569" s="115" t="s">
        <v>401</v>
      </c>
      <c r="C569" s="94"/>
      <c r="D569" s="94">
        <v>0</v>
      </c>
      <c r="E569" s="94">
        <v>0</v>
      </c>
    </row>
    <row r="570" spans="1:5" ht="13.5">
      <c r="A570" s="116">
        <v>20807</v>
      </c>
      <c r="B570" s="115" t="s">
        <v>402</v>
      </c>
      <c r="C570" s="94">
        <v>510</v>
      </c>
      <c r="D570" s="94">
        <v>4734.16</v>
      </c>
      <c r="E570" s="94">
        <v>4224.16</v>
      </c>
    </row>
    <row r="571" spans="1:5" ht="13.5">
      <c r="A571" s="116">
        <v>2080701</v>
      </c>
      <c r="B571" s="115" t="s">
        <v>403</v>
      </c>
      <c r="C571" s="94">
        <v>130</v>
      </c>
      <c r="D571" s="94">
        <v>130</v>
      </c>
      <c r="E571" s="94">
        <v>0</v>
      </c>
    </row>
    <row r="572" spans="1:5" ht="13.5">
      <c r="A572" s="116">
        <v>2080702</v>
      </c>
      <c r="B572" s="115" t="s">
        <v>404</v>
      </c>
      <c r="C572" s="94"/>
      <c r="D572" s="94">
        <v>0</v>
      </c>
      <c r="E572" s="94">
        <v>0</v>
      </c>
    </row>
    <row r="573" spans="1:5" ht="13.5">
      <c r="A573" s="116">
        <v>2080704</v>
      </c>
      <c r="B573" s="115" t="s">
        <v>405</v>
      </c>
      <c r="C573" s="94"/>
      <c r="D573" s="94">
        <v>0</v>
      </c>
      <c r="E573" s="94">
        <v>0</v>
      </c>
    </row>
    <row r="574" spans="1:5" ht="13.5">
      <c r="A574" s="116">
        <v>2080705</v>
      </c>
      <c r="B574" s="115" t="s">
        <v>406</v>
      </c>
      <c r="C574" s="94"/>
      <c r="D574" s="94">
        <v>3562.18</v>
      </c>
      <c r="E574" s="94">
        <v>3562.18</v>
      </c>
    </row>
    <row r="575" spans="1:5" ht="13.5">
      <c r="A575" s="116">
        <v>2080709</v>
      </c>
      <c r="B575" s="115" t="s">
        <v>407</v>
      </c>
      <c r="C575" s="94"/>
      <c r="D575" s="94">
        <v>0</v>
      </c>
      <c r="E575" s="94">
        <v>0</v>
      </c>
    </row>
    <row r="576" spans="1:5" ht="13.5">
      <c r="A576" s="116">
        <v>2080711</v>
      </c>
      <c r="B576" s="115" t="s">
        <v>408</v>
      </c>
      <c r="C576" s="94"/>
      <c r="D576" s="94">
        <v>0</v>
      </c>
      <c r="E576" s="94">
        <v>0</v>
      </c>
    </row>
    <row r="577" spans="1:5" ht="13.5">
      <c r="A577" s="116">
        <v>2080712</v>
      </c>
      <c r="B577" s="115" t="s">
        <v>409</v>
      </c>
      <c r="C577" s="94"/>
      <c r="D577" s="94">
        <v>0</v>
      </c>
      <c r="E577" s="94">
        <v>0</v>
      </c>
    </row>
    <row r="578" spans="1:5" ht="13.5">
      <c r="A578" s="116">
        <v>2080713</v>
      </c>
      <c r="B578" s="115" t="s">
        <v>410</v>
      </c>
      <c r="C578" s="94"/>
      <c r="D578" s="94">
        <v>0</v>
      </c>
      <c r="E578" s="94">
        <v>0</v>
      </c>
    </row>
    <row r="579" spans="1:5" ht="13.5">
      <c r="A579" s="116">
        <v>2080799</v>
      </c>
      <c r="B579" s="115" t="s">
        <v>411</v>
      </c>
      <c r="C579" s="94">
        <v>380</v>
      </c>
      <c r="D579" s="94">
        <v>1041.98</v>
      </c>
      <c r="E579" s="94">
        <v>661.98</v>
      </c>
    </row>
    <row r="580" spans="1:5" ht="13.5">
      <c r="A580" s="116">
        <v>20808</v>
      </c>
      <c r="B580" s="115" t="s">
        <v>412</v>
      </c>
      <c r="C580" s="462" t="s">
        <v>3084</v>
      </c>
      <c r="D580" s="462" t="s">
        <v>3084</v>
      </c>
      <c r="E580" s="462" t="s">
        <v>3084</v>
      </c>
    </row>
    <row r="581" spans="1:5" ht="13.5">
      <c r="A581" s="116">
        <v>2080801</v>
      </c>
      <c r="B581" s="115" t="s">
        <v>413</v>
      </c>
      <c r="C581" s="462"/>
      <c r="D581" s="462">
        <v>2700</v>
      </c>
      <c r="E581" s="462">
        <v>2700</v>
      </c>
    </row>
    <row r="582" spans="1:5" ht="13.5">
      <c r="A582" s="116">
        <v>2080802</v>
      </c>
      <c r="B582" s="115" t="s">
        <v>414</v>
      </c>
      <c r="C582" s="462"/>
      <c r="D582" s="462">
        <v>108.32</v>
      </c>
      <c r="E582" s="462">
        <v>108.32</v>
      </c>
    </row>
    <row r="583" spans="1:5" ht="13.5">
      <c r="A583" s="116">
        <v>2080803</v>
      </c>
      <c r="B583" s="115" t="s">
        <v>415</v>
      </c>
      <c r="C583" s="462" t="s">
        <v>3084</v>
      </c>
      <c r="D583" s="462" t="s">
        <v>3084</v>
      </c>
      <c r="E583" s="462" t="s">
        <v>3084</v>
      </c>
    </row>
    <row r="584" spans="1:5" ht="13.5">
      <c r="A584" s="116">
        <v>2080805</v>
      </c>
      <c r="B584" s="115" t="s">
        <v>416</v>
      </c>
      <c r="C584" s="94"/>
      <c r="D584" s="94">
        <v>0</v>
      </c>
      <c r="E584" s="94">
        <v>0</v>
      </c>
    </row>
    <row r="585" spans="1:5" ht="13.5">
      <c r="A585" s="116">
        <v>2080806</v>
      </c>
      <c r="B585" s="115" t="s">
        <v>417</v>
      </c>
      <c r="C585" s="94"/>
      <c r="D585" s="94">
        <v>0</v>
      </c>
      <c r="E585" s="94">
        <v>0</v>
      </c>
    </row>
    <row r="586" spans="1:5" ht="13.5">
      <c r="A586" s="116">
        <v>2080807</v>
      </c>
      <c r="B586" s="115" t="s">
        <v>418</v>
      </c>
      <c r="C586" s="94"/>
      <c r="D586" s="94">
        <v>0</v>
      </c>
      <c r="E586" s="94">
        <v>0</v>
      </c>
    </row>
    <row r="587" spans="1:5" ht="13.5">
      <c r="A587" s="116">
        <v>2080808</v>
      </c>
      <c r="B587" s="115" t="s">
        <v>2146</v>
      </c>
      <c r="C587" s="94">
        <v>361.35</v>
      </c>
      <c r="D587" s="94">
        <v>201.35</v>
      </c>
      <c r="E587" s="94">
        <v>-160.00000000000003</v>
      </c>
    </row>
    <row r="588" spans="1:5" ht="13.5">
      <c r="A588" s="116">
        <v>2080899</v>
      </c>
      <c r="B588" s="115" t="s">
        <v>419</v>
      </c>
      <c r="C588" s="94">
        <v>640.25</v>
      </c>
      <c r="D588" s="94">
        <v>1037.25</v>
      </c>
      <c r="E588" s="94">
        <v>397</v>
      </c>
    </row>
    <row r="589" spans="1:5" ht="13.5">
      <c r="A589" s="116">
        <v>20809</v>
      </c>
      <c r="B589" s="115" t="s">
        <v>420</v>
      </c>
      <c r="C589" s="462" t="s">
        <v>3084</v>
      </c>
      <c r="D589" s="462" t="s">
        <v>3084</v>
      </c>
      <c r="E589" s="462" t="s">
        <v>3084</v>
      </c>
    </row>
    <row r="590" spans="1:5" ht="13.5">
      <c r="A590" s="116">
        <v>2080901</v>
      </c>
      <c r="B590" s="115" t="s">
        <v>421</v>
      </c>
      <c r="C590" s="462" t="s">
        <v>3084</v>
      </c>
      <c r="D590" s="462" t="s">
        <v>3084</v>
      </c>
      <c r="E590" s="462" t="s">
        <v>3084</v>
      </c>
    </row>
    <row r="591" spans="1:5" ht="13.5">
      <c r="A591" s="116">
        <v>2080902</v>
      </c>
      <c r="B591" s="115" t="s">
        <v>422</v>
      </c>
      <c r="C591" s="462" t="s">
        <v>3084</v>
      </c>
      <c r="D591" s="462" t="s">
        <v>3084</v>
      </c>
      <c r="E591" s="462" t="s">
        <v>3084</v>
      </c>
    </row>
    <row r="592" spans="1:5" ht="13.5">
      <c r="A592" s="116">
        <v>2080903</v>
      </c>
      <c r="B592" s="115" t="s">
        <v>423</v>
      </c>
      <c r="C592" s="462" t="s">
        <v>3084</v>
      </c>
      <c r="D592" s="462" t="s">
        <v>3084</v>
      </c>
      <c r="E592" s="462" t="s">
        <v>3084</v>
      </c>
    </row>
    <row r="593" spans="1:5" ht="13.5">
      <c r="A593" s="116">
        <v>2080904</v>
      </c>
      <c r="B593" s="115" t="s">
        <v>424</v>
      </c>
      <c r="C593" s="462" t="s">
        <v>3084</v>
      </c>
      <c r="D593" s="462" t="s">
        <v>3084</v>
      </c>
      <c r="E593" s="462" t="s">
        <v>3084</v>
      </c>
    </row>
    <row r="594" spans="1:5" ht="13.5">
      <c r="A594" s="116">
        <v>2080905</v>
      </c>
      <c r="B594" s="115" t="s">
        <v>425</v>
      </c>
      <c r="C594" s="462" t="s">
        <v>3084</v>
      </c>
      <c r="D594" s="462" t="s">
        <v>3084</v>
      </c>
      <c r="E594" s="462" t="s">
        <v>3084</v>
      </c>
    </row>
    <row r="595" spans="1:5" ht="13.5">
      <c r="A595" s="116">
        <v>2080999</v>
      </c>
      <c r="B595" s="115" t="s">
        <v>426</v>
      </c>
      <c r="C595" s="462" t="s">
        <v>3084</v>
      </c>
      <c r="D595" s="462" t="s">
        <v>3084</v>
      </c>
      <c r="E595" s="462" t="s">
        <v>3084</v>
      </c>
    </row>
    <row r="596" spans="1:5" ht="13.5">
      <c r="A596" s="116">
        <v>20810</v>
      </c>
      <c r="B596" s="115" t="s">
        <v>427</v>
      </c>
      <c r="C596" s="117">
        <v>2824.56</v>
      </c>
      <c r="D596" s="94">
        <v>2892.3999999999996</v>
      </c>
      <c r="E596" s="94">
        <v>67.839999999999691</v>
      </c>
    </row>
    <row r="597" spans="1:5" ht="13.5">
      <c r="A597" s="116">
        <v>2081001</v>
      </c>
      <c r="B597" s="115" t="s">
        <v>428</v>
      </c>
      <c r="C597" s="117">
        <v>1962</v>
      </c>
      <c r="D597" s="94">
        <v>1945</v>
      </c>
      <c r="E597" s="94">
        <v>-17</v>
      </c>
    </row>
    <row r="598" spans="1:5" ht="13.5">
      <c r="A598" s="116">
        <v>2081002</v>
      </c>
      <c r="B598" s="115" t="s">
        <v>429</v>
      </c>
      <c r="C598" s="117">
        <v>125.28</v>
      </c>
      <c r="D598" s="94">
        <v>228.12</v>
      </c>
      <c r="E598" s="94">
        <v>102.84</v>
      </c>
    </row>
    <row r="599" spans="1:5" ht="13.5">
      <c r="A599" s="116">
        <v>2081003</v>
      </c>
      <c r="B599" s="115" t="s">
        <v>430</v>
      </c>
      <c r="C599" s="117"/>
      <c r="D599" s="94">
        <v>0</v>
      </c>
      <c r="E599" s="94">
        <v>0</v>
      </c>
    </row>
    <row r="600" spans="1:5" ht="13.5">
      <c r="A600" s="116">
        <v>2081004</v>
      </c>
      <c r="B600" s="115" t="s">
        <v>431</v>
      </c>
      <c r="C600" s="117"/>
      <c r="D600" s="94">
        <v>0</v>
      </c>
      <c r="E600" s="94">
        <v>0</v>
      </c>
    </row>
    <row r="601" spans="1:5" ht="13.5">
      <c r="A601" s="116">
        <v>2081005</v>
      </c>
      <c r="B601" s="115" t="s">
        <v>432</v>
      </c>
      <c r="C601" s="117">
        <v>579.1</v>
      </c>
      <c r="D601" s="94">
        <v>561.1</v>
      </c>
      <c r="E601" s="94">
        <v>-18</v>
      </c>
    </row>
    <row r="602" spans="1:5" ht="13.5">
      <c r="A602" s="116">
        <v>2081006</v>
      </c>
      <c r="B602" s="115" t="s">
        <v>433</v>
      </c>
      <c r="C602" s="117"/>
      <c r="D602" s="94">
        <v>0</v>
      </c>
      <c r="E602" s="94">
        <v>0</v>
      </c>
    </row>
    <row r="603" spans="1:5" ht="13.5">
      <c r="A603" s="116">
        <v>2081099</v>
      </c>
      <c r="B603" s="115" t="s">
        <v>434</v>
      </c>
      <c r="C603" s="117">
        <v>158.18</v>
      </c>
      <c r="D603" s="94">
        <v>158.18</v>
      </c>
      <c r="E603" s="94">
        <v>0</v>
      </c>
    </row>
    <row r="604" spans="1:5" ht="13.5">
      <c r="A604" s="116">
        <v>20811</v>
      </c>
      <c r="B604" s="115" t="s">
        <v>435</v>
      </c>
      <c r="C604" s="94">
        <v>1323.25</v>
      </c>
      <c r="D604" s="94">
        <v>1593.6999999999998</v>
      </c>
      <c r="E604" s="94">
        <v>270.44999999999982</v>
      </c>
    </row>
    <row r="605" spans="1:5" ht="13.5">
      <c r="A605" s="116">
        <v>2081101</v>
      </c>
      <c r="B605" s="115" t="s">
        <v>43</v>
      </c>
      <c r="C605" s="94">
        <v>712.76</v>
      </c>
      <c r="D605" s="94">
        <v>712.77</v>
      </c>
      <c r="E605" s="94">
        <v>9.9999999999909051E-3</v>
      </c>
    </row>
    <row r="606" spans="1:5" ht="13.5">
      <c r="A606" s="116">
        <v>2081102</v>
      </c>
      <c r="B606" s="115" t="s">
        <v>44</v>
      </c>
      <c r="C606" s="94"/>
      <c r="D606" s="94">
        <v>0</v>
      </c>
      <c r="E606" s="94">
        <v>0</v>
      </c>
    </row>
    <row r="607" spans="1:5" ht="13.5">
      <c r="A607" s="116">
        <v>2081103</v>
      </c>
      <c r="B607" s="115" t="s">
        <v>45</v>
      </c>
      <c r="C607" s="94"/>
      <c r="D607" s="94">
        <v>0</v>
      </c>
      <c r="E607" s="94">
        <v>0</v>
      </c>
    </row>
    <row r="608" spans="1:5" ht="13.5">
      <c r="A608" s="116">
        <v>2081104</v>
      </c>
      <c r="B608" s="115" t="s">
        <v>436</v>
      </c>
      <c r="C608" s="94">
        <v>15.52</v>
      </c>
      <c r="D608" s="94">
        <v>15.52</v>
      </c>
      <c r="E608" s="94">
        <v>0</v>
      </c>
    </row>
    <row r="609" spans="1:5" ht="13.5">
      <c r="A609" s="116">
        <v>2081105</v>
      </c>
      <c r="B609" s="115" t="s">
        <v>437</v>
      </c>
      <c r="C609" s="94"/>
      <c r="D609" s="94">
        <v>0</v>
      </c>
      <c r="E609" s="94">
        <v>0</v>
      </c>
    </row>
    <row r="610" spans="1:5" ht="13.5">
      <c r="A610" s="116">
        <v>2081106</v>
      </c>
      <c r="B610" s="115" t="s">
        <v>438</v>
      </c>
      <c r="C610" s="94"/>
      <c r="D610" s="94">
        <v>107</v>
      </c>
      <c r="E610" s="94">
        <v>107</v>
      </c>
    </row>
    <row r="611" spans="1:5" ht="13.5">
      <c r="A611" s="116">
        <v>2081107</v>
      </c>
      <c r="B611" s="115" t="s">
        <v>439</v>
      </c>
      <c r="C611" s="94"/>
      <c r="D611" s="94">
        <v>0</v>
      </c>
      <c r="E611" s="94">
        <v>0</v>
      </c>
    </row>
    <row r="612" spans="1:5" ht="13.5">
      <c r="A612" s="116">
        <v>2081199</v>
      </c>
      <c r="B612" s="115" t="s">
        <v>440</v>
      </c>
      <c r="C612" s="94">
        <v>594.97</v>
      </c>
      <c r="D612" s="94">
        <v>758.41</v>
      </c>
      <c r="E612" s="94">
        <v>163.43999999999994</v>
      </c>
    </row>
    <row r="613" spans="1:5" ht="13.5">
      <c r="A613" s="116">
        <v>20816</v>
      </c>
      <c r="B613" s="115" t="s">
        <v>441</v>
      </c>
      <c r="C613" s="94">
        <v>0</v>
      </c>
      <c r="D613" s="94">
        <v>0</v>
      </c>
      <c r="E613" s="94">
        <v>0</v>
      </c>
    </row>
    <row r="614" spans="1:5" ht="13.5">
      <c r="A614" s="116">
        <v>2081601</v>
      </c>
      <c r="B614" s="115" t="s">
        <v>43</v>
      </c>
      <c r="C614" s="94"/>
      <c r="D614" s="94">
        <v>0</v>
      </c>
      <c r="E614" s="94">
        <v>0</v>
      </c>
    </row>
    <row r="615" spans="1:5" ht="13.5">
      <c r="A615" s="116">
        <v>2081602</v>
      </c>
      <c r="B615" s="115" t="s">
        <v>44</v>
      </c>
      <c r="C615" s="94"/>
      <c r="D615" s="94">
        <v>0</v>
      </c>
      <c r="E615" s="94">
        <v>0</v>
      </c>
    </row>
    <row r="616" spans="1:5" ht="13.5">
      <c r="A616" s="116">
        <v>2081603</v>
      </c>
      <c r="B616" s="115" t="s">
        <v>45</v>
      </c>
      <c r="C616" s="94"/>
      <c r="D616" s="94">
        <v>0</v>
      </c>
      <c r="E616" s="94">
        <v>0</v>
      </c>
    </row>
    <row r="617" spans="1:5" ht="13.5">
      <c r="A617" s="116">
        <v>2081650</v>
      </c>
      <c r="B617" s="115" t="s">
        <v>52</v>
      </c>
      <c r="C617" s="94"/>
      <c r="D617" s="94">
        <v>0</v>
      </c>
      <c r="E617" s="94">
        <v>0</v>
      </c>
    </row>
    <row r="618" spans="1:5" ht="13.5">
      <c r="A618" s="116">
        <v>2081699</v>
      </c>
      <c r="B618" s="115" t="s">
        <v>442</v>
      </c>
      <c r="C618" s="94"/>
      <c r="D618" s="94">
        <v>0</v>
      </c>
      <c r="E618" s="94">
        <v>0</v>
      </c>
    </row>
    <row r="619" spans="1:5" ht="13.5">
      <c r="A619" s="116">
        <v>20819</v>
      </c>
      <c r="B619" s="115" t="s">
        <v>443</v>
      </c>
      <c r="C619" s="94">
        <v>0</v>
      </c>
      <c r="D619" s="94">
        <v>0</v>
      </c>
      <c r="E619" s="94">
        <v>0</v>
      </c>
    </row>
    <row r="620" spans="1:5" ht="13.5">
      <c r="A620" s="116">
        <v>2081901</v>
      </c>
      <c r="B620" s="115" t="s">
        <v>444</v>
      </c>
      <c r="C620" s="94">
        <v>0</v>
      </c>
      <c r="D620" s="94">
        <v>0</v>
      </c>
      <c r="E620" s="94">
        <v>0</v>
      </c>
    </row>
    <row r="621" spans="1:5" ht="13.5">
      <c r="A621" s="116">
        <v>2081902</v>
      </c>
      <c r="B621" s="115" t="s">
        <v>445</v>
      </c>
      <c r="C621" s="94"/>
      <c r="D621" s="94">
        <v>0</v>
      </c>
      <c r="E621" s="94">
        <v>0</v>
      </c>
    </row>
    <row r="622" spans="1:5" ht="13.5">
      <c r="A622" s="116">
        <v>20820</v>
      </c>
      <c r="B622" s="115" t="s">
        <v>446</v>
      </c>
      <c r="C622" s="94">
        <v>669.41</v>
      </c>
      <c r="D622" s="94">
        <v>669.41</v>
      </c>
      <c r="E622" s="94">
        <v>0</v>
      </c>
    </row>
    <row r="623" spans="1:5" ht="13.5">
      <c r="A623" s="116">
        <v>2082001</v>
      </c>
      <c r="B623" s="115" t="s">
        <v>447</v>
      </c>
      <c r="C623" s="94">
        <v>60</v>
      </c>
      <c r="D623" s="94">
        <v>60</v>
      </c>
      <c r="E623" s="94">
        <v>0</v>
      </c>
    </row>
    <row r="624" spans="1:5" ht="13.5">
      <c r="A624" s="116">
        <v>2082002</v>
      </c>
      <c r="B624" s="115" t="s">
        <v>448</v>
      </c>
      <c r="C624" s="94">
        <v>609.41</v>
      </c>
      <c r="D624" s="94">
        <v>609.41</v>
      </c>
      <c r="E624" s="94">
        <v>0</v>
      </c>
    </row>
    <row r="625" spans="1:5" ht="13.5">
      <c r="A625" s="116">
        <v>20821</v>
      </c>
      <c r="B625" s="115" t="s">
        <v>449</v>
      </c>
      <c r="C625" s="94">
        <v>1063.1500000000001</v>
      </c>
      <c r="D625" s="94">
        <v>319.99</v>
      </c>
      <c r="E625" s="94">
        <v>-743.16000000000008</v>
      </c>
    </row>
    <row r="626" spans="1:5" ht="13.5">
      <c r="A626" s="116">
        <v>2082101</v>
      </c>
      <c r="B626" s="115" t="s">
        <v>450</v>
      </c>
      <c r="C626" s="94">
        <v>1063.1500000000001</v>
      </c>
      <c r="D626" s="94">
        <v>319.99</v>
      </c>
      <c r="E626" s="94">
        <v>-743.16000000000008</v>
      </c>
    </row>
    <row r="627" spans="1:5" ht="13.5">
      <c r="A627" s="116">
        <v>2082102</v>
      </c>
      <c r="B627" s="115" t="s">
        <v>451</v>
      </c>
      <c r="C627" s="94"/>
      <c r="D627" s="94">
        <v>0</v>
      </c>
      <c r="E627" s="94">
        <v>0</v>
      </c>
    </row>
    <row r="628" spans="1:5" ht="13.5">
      <c r="A628" s="116">
        <v>20824</v>
      </c>
      <c r="B628" s="115" t="s">
        <v>452</v>
      </c>
      <c r="C628" s="94">
        <v>0</v>
      </c>
      <c r="D628" s="94">
        <v>0</v>
      </c>
      <c r="E628" s="94">
        <v>0</v>
      </c>
    </row>
    <row r="629" spans="1:5" ht="13.5">
      <c r="A629" s="116">
        <v>2082401</v>
      </c>
      <c r="B629" s="115" t="s">
        <v>453</v>
      </c>
      <c r="C629" s="94"/>
      <c r="D629" s="94">
        <v>0</v>
      </c>
      <c r="E629" s="94">
        <v>0</v>
      </c>
    </row>
    <row r="630" spans="1:5" ht="13.5">
      <c r="A630" s="116">
        <v>2082402</v>
      </c>
      <c r="B630" s="115" t="s">
        <v>454</v>
      </c>
      <c r="C630" s="94"/>
      <c r="D630" s="94">
        <v>0</v>
      </c>
      <c r="E630" s="94">
        <v>0</v>
      </c>
    </row>
    <row r="631" spans="1:5" ht="13.5">
      <c r="A631" s="116">
        <v>20825</v>
      </c>
      <c r="B631" s="115" t="s">
        <v>455</v>
      </c>
      <c r="C631" s="94">
        <v>0</v>
      </c>
      <c r="D631" s="94">
        <v>0</v>
      </c>
      <c r="E631" s="94">
        <v>0</v>
      </c>
    </row>
    <row r="632" spans="1:5" ht="13.5">
      <c r="A632" s="116">
        <v>2082501</v>
      </c>
      <c r="B632" s="115" t="s">
        <v>456</v>
      </c>
      <c r="C632" s="94"/>
      <c r="D632" s="94">
        <v>0</v>
      </c>
      <c r="E632" s="94">
        <v>0</v>
      </c>
    </row>
    <row r="633" spans="1:5" ht="13.5">
      <c r="A633" s="116">
        <v>2082502</v>
      </c>
      <c r="B633" s="115" t="s">
        <v>457</v>
      </c>
      <c r="C633" s="94"/>
      <c r="D633" s="94">
        <v>0</v>
      </c>
      <c r="E633" s="94">
        <v>0</v>
      </c>
    </row>
    <row r="634" spans="1:5" ht="13.5">
      <c r="A634" s="116">
        <v>20826</v>
      </c>
      <c r="B634" s="115" t="s">
        <v>458</v>
      </c>
      <c r="C634" s="94">
        <v>841.7</v>
      </c>
      <c r="D634" s="94">
        <v>841.7</v>
      </c>
      <c r="E634" s="94">
        <v>0</v>
      </c>
    </row>
    <row r="635" spans="1:5" ht="13.5">
      <c r="A635" s="116">
        <v>2082601</v>
      </c>
      <c r="B635" s="115" t="s">
        <v>459</v>
      </c>
      <c r="C635" s="94"/>
      <c r="D635" s="94">
        <v>0</v>
      </c>
      <c r="E635" s="94">
        <v>0</v>
      </c>
    </row>
    <row r="636" spans="1:5" ht="13.5">
      <c r="A636" s="116">
        <v>2082602</v>
      </c>
      <c r="B636" s="115" t="s">
        <v>460</v>
      </c>
      <c r="C636" s="94">
        <v>841.7</v>
      </c>
      <c r="D636" s="94">
        <v>841.7</v>
      </c>
      <c r="E636" s="94">
        <v>0</v>
      </c>
    </row>
    <row r="637" spans="1:5" ht="13.5">
      <c r="A637" s="116">
        <v>2082699</v>
      </c>
      <c r="B637" s="115" t="s">
        <v>461</v>
      </c>
      <c r="C637" s="94"/>
      <c r="D637" s="94">
        <v>0</v>
      </c>
      <c r="E637" s="94">
        <v>0</v>
      </c>
    </row>
    <row r="638" spans="1:5" ht="13.5">
      <c r="A638" s="116">
        <v>20827</v>
      </c>
      <c r="B638" s="115" t="s">
        <v>462</v>
      </c>
      <c r="C638" s="94">
        <v>0</v>
      </c>
      <c r="D638" s="94">
        <v>0</v>
      </c>
      <c r="E638" s="94">
        <v>0</v>
      </c>
    </row>
    <row r="639" spans="1:5" ht="13.5">
      <c r="A639" s="116">
        <v>2082701</v>
      </c>
      <c r="B639" s="115" t="s">
        <v>463</v>
      </c>
      <c r="C639" s="94"/>
      <c r="D639" s="94">
        <v>0</v>
      </c>
      <c r="E639" s="94">
        <v>0</v>
      </c>
    </row>
    <row r="640" spans="1:5" ht="13.5">
      <c r="A640" s="116">
        <v>2082702</v>
      </c>
      <c r="B640" s="115" t="s">
        <v>464</v>
      </c>
      <c r="C640" s="94"/>
      <c r="D640" s="94">
        <v>0</v>
      </c>
      <c r="E640" s="94">
        <v>0</v>
      </c>
    </row>
    <row r="641" spans="1:5" ht="13.5">
      <c r="A641" s="116">
        <v>2082799</v>
      </c>
      <c r="B641" s="115" t="s">
        <v>465</v>
      </c>
      <c r="C641" s="94"/>
      <c r="D641" s="94">
        <v>0</v>
      </c>
      <c r="E641" s="94">
        <v>0</v>
      </c>
    </row>
    <row r="642" spans="1:5" ht="13.5">
      <c r="A642" s="116">
        <v>20828</v>
      </c>
      <c r="B642" s="277" t="s">
        <v>466</v>
      </c>
      <c r="C642" s="94">
        <v>2616.77</v>
      </c>
      <c r="D642" s="94">
        <v>2598.1800000000003</v>
      </c>
      <c r="E642" s="94">
        <v>-18.589999999999691</v>
      </c>
    </row>
    <row r="643" spans="1:5" ht="13.5">
      <c r="A643" s="116">
        <v>2082801</v>
      </c>
      <c r="B643" s="115" t="s">
        <v>43</v>
      </c>
      <c r="C643" s="94">
        <v>1024.31</v>
      </c>
      <c r="D643" s="94">
        <v>953.69</v>
      </c>
      <c r="E643" s="94">
        <v>-70.619999999999891</v>
      </c>
    </row>
    <row r="644" spans="1:5" ht="13.5">
      <c r="A644" s="116">
        <v>2082802</v>
      </c>
      <c r="B644" s="115" t="s">
        <v>44</v>
      </c>
      <c r="C644" s="94"/>
      <c r="D644" s="94">
        <v>52.03</v>
      </c>
      <c r="E644" s="94">
        <v>52.03</v>
      </c>
    </row>
    <row r="645" spans="1:5" ht="13.5">
      <c r="A645" s="116">
        <v>2082803</v>
      </c>
      <c r="B645" s="115" t="s">
        <v>45</v>
      </c>
      <c r="C645" s="94"/>
      <c r="D645" s="94">
        <v>0</v>
      </c>
      <c r="E645" s="94">
        <v>0</v>
      </c>
    </row>
    <row r="646" spans="1:5" ht="13.5">
      <c r="A646" s="116">
        <v>2082804</v>
      </c>
      <c r="B646" s="115" t="s">
        <v>467</v>
      </c>
      <c r="C646" s="94">
        <v>582</v>
      </c>
      <c r="D646" s="94">
        <v>582</v>
      </c>
      <c r="E646" s="94">
        <v>0</v>
      </c>
    </row>
    <row r="647" spans="1:5" ht="13.5">
      <c r="A647" s="116">
        <v>2082805</v>
      </c>
      <c r="B647" s="115" t="s">
        <v>468</v>
      </c>
      <c r="C647" s="94"/>
      <c r="D647" s="94">
        <v>0</v>
      </c>
      <c r="E647" s="94">
        <v>0</v>
      </c>
    </row>
    <row r="648" spans="1:5" ht="13.5">
      <c r="A648" s="116">
        <v>2082850</v>
      </c>
      <c r="B648" s="115" t="s">
        <v>52</v>
      </c>
      <c r="C648" s="94"/>
      <c r="D648" s="94">
        <v>0</v>
      </c>
      <c r="E648" s="94">
        <v>0</v>
      </c>
    </row>
    <row r="649" spans="1:5" ht="13.5">
      <c r="A649" s="116">
        <v>2082899</v>
      </c>
      <c r="B649" s="115" t="s">
        <v>469</v>
      </c>
      <c r="C649" s="94">
        <v>1010.46</v>
      </c>
      <c r="D649" s="94">
        <v>1010.46</v>
      </c>
      <c r="E649" s="94">
        <v>0</v>
      </c>
    </row>
    <row r="650" spans="1:5" ht="13.5">
      <c r="A650" s="116">
        <v>20830</v>
      </c>
      <c r="B650" s="115" t="s">
        <v>470</v>
      </c>
      <c r="C650" s="94">
        <v>0</v>
      </c>
      <c r="D650" s="94">
        <v>0</v>
      </c>
      <c r="E650" s="94">
        <v>0</v>
      </c>
    </row>
    <row r="651" spans="1:5" ht="13.5">
      <c r="A651" s="116">
        <v>2083001</v>
      </c>
      <c r="B651" s="115" t="s">
        <v>471</v>
      </c>
      <c r="C651" s="94"/>
      <c r="D651" s="94">
        <v>0</v>
      </c>
      <c r="E651" s="94">
        <v>0</v>
      </c>
    </row>
    <row r="652" spans="1:5" ht="13.5">
      <c r="A652" s="116">
        <v>2083099</v>
      </c>
      <c r="B652" s="115" t="s">
        <v>472</v>
      </c>
      <c r="C652" s="94"/>
      <c r="D652" s="94">
        <v>0</v>
      </c>
      <c r="E652" s="94">
        <v>0</v>
      </c>
    </row>
    <row r="653" spans="1:5" ht="13.5">
      <c r="A653" s="116">
        <v>20899</v>
      </c>
      <c r="B653" s="115" t="s">
        <v>473</v>
      </c>
      <c r="C653" s="94">
        <v>100.86</v>
      </c>
      <c r="D653" s="94">
        <v>37.090000000000003</v>
      </c>
      <c r="E653" s="94">
        <v>-63.769999999999996</v>
      </c>
    </row>
    <row r="654" spans="1:5" ht="13.5">
      <c r="A654" s="116">
        <v>2089999</v>
      </c>
      <c r="B654" s="115" t="s">
        <v>1930</v>
      </c>
      <c r="C654" s="94">
        <v>100.86</v>
      </c>
      <c r="D654" s="94">
        <v>37.090000000000003</v>
      </c>
      <c r="E654" s="94">
        <v>-63.769999999999996</v>
      </c>
    </row>
    <row r="655" spans="1:5" ht="13.5">
      <c r="A655" s="116">
        <v>210</v>
      </c>
      <c r="B655" s="115" t="s">
        <v>1389</v>
      </c>
      <c r="C655" s="94">
        <v>93567.700000000012</v>
      </c>
      <c r="D655" s="94">
        <v>90772.55</v>
      </c>
      <c r="E655" s="94">
        <v>-2795.1500000000087</v>
      </c>
    </row>
    <row r="656" spans="1:5" ht="13.5">
      <c r="A656" s="116">
        <v>21001</v>
      </c>
      <c r="B656" s="115" t="s">
        <v>474</v>
      </c>
      <c r="C656" s="94">
        <v>4500.55</v>
      </c>
      <c r="D656" s="94">
        <v>4872.87</v>
      </c>
      <c r="E656" s="94">
        <v>372.31999999999971</v>
      </c>
    </row>
    <row r="657" spans="1:5" ht="13.5">
      <c r="A657" s="116">
        <v>2100101</v>
      </c>
      <c r="B657" s="115" t="s">
        <v>43</v>
      </c>
      <c r="C657" s="94">
        <v>1641.23</v>
      </c>
      <c r="D657" s="94">
        <v>1558.56</v>
      </c>
      <c r="E657" s="94">
        <v>-82.670000000000073</v>
      </c>
    </row>
    <row r="658" spans="1:5" ht="13.5">
      <c r="A658" s="116">
        <v>2100102</v>
      </c>
      <c r="B658" s="115" t="s">
        <v>44</v>
      </c>
      <c r="C658" s="94">
        <v>274.49</v>
      </c>
      <c r="D658" s="94">
        <v>439.53</v>
      </c>
      <c r="E658" s="94">
        <v>165.03999999999996</v>
      </c>
    </row>
    <row r="659" spans="1:5" ht="13.5">
      <c r="A659" s="116">
        <v>2100103</v>
      </c>
      <c r="B659" s="115" t="s">
        <v>45</v>
      </c>
      <c r="C659" s="94"/>
      <c r="D659" s="94">
        <v>0</v>
      </c>
      <c r="E659" s="94">
        <v>0</v>
      </c>
    </row>
    <row r="660" spans="1:5" ht="13.5">
      <c r="A660" s="116">
        <v>2100199</v>
      </c>
      <c r="B660" s="115" t="s">
        <v>475</v>
      </c>
      <c r="C660" s="94">
        <v>2584.83</v>
      </c>
      <c r="D660" s="94">
        <v>2874.78</v>
      </c>
      <c r="E660" s="94">
        <v>289.95000000000027</v>
      </c>
    </row>
    <row r="661" spans="1:5" ht="13.5">
      <c r="A661" s="116">
        <v>21002</v>
      </c>
      <c r="B661" s="115" t="s">
        <v>476</v>
      </c>
      <c r="C661" s="94">
        <v>30156.69</v>
      </c>
      <c r="D661" s="94">
        <v>30916.53</v>
      </c>
      <c r="E661" s="94">
        <v>759.84000000000015</v>
      </c>
    </row>
    <row r="662" spans="1:5" ht="13.5">
      <c r="A662" s="116">
        <v>2100201</v>
      </c>
      <c r="B662" s="115" t="s">
        <v>477</v>
      </c>
      <c r="C662" s="94">
        <v>30001.919999999998</v>
      </c>
      <c r="D662" s="94">
        <v>30761.759999999998</v>
      </c>
      <c r="E662" s="94">
        <v>759.84000000000015</v>
      </c>
    </row>
    <row r="663" spans="1:5" ht="13.5">
      <c r="A663" s="116">
        <v>2100202</v>
      </c>
      <c r="B663" s="115" t="s">
        <v>478</v>
      </c>
      <c r="C663" s="94"/>
      <c r="D663" s="94">
        <v>0</v>
      </c>
      <c r="E663" s="94">
        <v>0</v>
      </c>
    </row>
    <row r="664" spans="1:5" ht="13.5">
      <c r="A664" s="116">
        <v>2100203</v>
      </c>
      <c r="B664" s="115" t="s">
        <v>479</v>
      </c>
      <c r="C664" s="94"/>
      <c r="D664" s="94">
        <v>0</v>
      </c>
      <c r="E664" s="94">
        <v>0</v>
      </c>
    </row>
    <row r="665" spans="1:5" ht="13.5">
      <c r="A665" s="116">
        <v>2100204</v>
      </c>
      <c r="B665" s="115" t="s">
        <v>480</v>
      </c>
      <c r="C665" s="94"/>
      <c r="D665" s="94">
        <v>0</v>
      </c>
      <c r="E665" s="94">
        <v>0</v>
      </c>
    </row>
    <row r="666" spans="1:5" ht="13.5">
      <c r="A666" s="116">
        <v>2100205</v>
      </c>
      <c r="B666" s="115" t="s">
        <v>481</v>
      </c>
      <c r="C666" s="94"/>
      <c r="D666" s="94">
        <v>0</v>
      </c>
      <c r="E666" s="94">
        <v>0</v>
      </c>
    </row>
    <row r="667" spans="1:5" ht="13.5">
      <c r="A667" s="116">
        <v>2100206</v>
      </c>
      <c r="B667" s="115" t="s">
        <v>482</v>
      </c>
      <c r="C667" s="94">
        <v>154.77000000000001</v>
      </c>
      <c r="D667" s="94">
        <v>154.77000000000001</v>
      </c>
      <c r="E667" s="94">
        <v>0</v>
      </c>
    </row>
    <row r="668" spans="1:5" ht="13.5">
      <c r="A668" s="116">
        <v>2100207</v>
      </c>
      <c r="B668" s="115" t="s">
        <v>483</v>
      </c>
      <c r="C668" s="94"/>
      <c r="D668" s="94">
        <v>0</v>
      </c>
      <c r="E668" s="94">
        <v>0</v>
      </c>
    </row>
    <row r="669" spans="1:5" ht="13.5">
      <c r="A669" s="116">
        <v>2100208</v>
      </c>
      <c r="B669" s="115" t="s">
        <v>484</v>
      </c>
      <c r="C669" s="94"/>
      <c r="D669" s="94">
        <v>0</v>
      </c>
      <c r="E669" s="94">
        <v>0</v>
      </c>
    </row>
    <row r="670" spans="1:5" ht="13.5">
      <c r="A670" s="116">
        <v>2100209</v>
      </c>
      <c r="B670" s="115" t="s">
        <v>485</v>
      </c>
      <c r="C670" s="94"/>
      <c r="D670" s="94">
        <v>0</v>
      </c>
      <c r="E670" s="94">
        <v>0</v>
      </c>
    </row>
    <row r="671" spans="1:5" ht="13.5">
      <c r="A671" s="116">
        <v>2100210</v>
      </c>
      <c r="B671" s="115" t="s">
        <v>486</v>
      </c>
      <c r="C671" s="94"/>
      <c r="D671" s="94">
        <v>0</v>
      </c>
      <c r="E671" s="94">
        <v>0</v>
      </c>
    </row>
    <row r="672" spans="1:5" ht="13.5">
      <c r="A672" s="116">
        <v>2100211</v>
      </c>
      <c r="B672" s="115" t="s">
        <v>487</v>
      </c>
      <c r="C672" s="94"/>
      <c r="D672" s="94">
        <v>0</v>
      </c>
      <c r="E672" s="94">
        <v>0</v>
      </c>
    </row>
    <row r="673" spans="1:5" ht="13.5">
      <c r="A673" s="116">
        <v>2100212</v>
      </c>
      <c r="B673" s="115" t="s">
        <v>488</v>
      </c>
      <c r="C673" s="94"/>
      <c r="D673" s="94">
        <v>0</v>
      </c>
      <c r="E673" s="94">
        <v>0</v>
      </c>
    </row>
    <row r="674" spans="1:5" ht="13.5">
      <c r="A674" s="116">
        <v>2100213</v>
      </c>
      <c r="B674" s="115" t="s">
        <v>489</v>
      </c>
      <c r="C674" s="94"/>
      <c r="D674" s="94">
        <v>0</v>
      </c>
      <c r="E674" s="94">
        <v>0</v>
      </c>
    </row>
    <row r="675" spans="1:5" ht="13.5">
      <c r="A675" s="116">
        <v>2100299</v>
      </c>
      <c r="B675" s="115" t="s">
        <v>490</v>
      </c>
      <c r="C675" s="94"/>
      <c r="D675" s="94">
        <v>0</v>
      </c>
      <c r="E675" s="94">
        <v>0</v>
      </c>
    </row>
    <row r="676" spans="1:5" ht="13.5">
      <c r="A676" s="116">
        <v>21003</v>
      </c>
      <c r="B676" s="115" t="s">
        <v>491</v>
      </c>
      <c r="C676" s="94">
        <v>0</v>
      </c>
      <c r="D676" s="94">
        <v>0</v>
      </c>
      <c r="E676" s="94">
        <v>0</v>
      </c>
    </row>
    <row r="677" spans="1:5" ht="13.5">
      <c r="A677" s="116">
        <v>2100301</v>
      </c>
      <c r="B677" s="115" t="s">
        <v>492</v>
      </c>
      <c r="C677" s="94"/>
      <c r="D677" s="94">
        <v>0</v>
      </c>
      <c r="E677" s="94">
        <v>0</v>
      </c>
    </row>
    <row r="678" spans="1:5" ht="13.5">
      <c r="A678" s="116">
        <v>2100302</v>
      </c>
      <c r="B678" s="115" t="s">
        <v>493</v>
      </c>
      <c r="C678" s="94"/>
      <c r="D678" s="94">
        <v>0</v>
      </c>
      <c r="E678" s="94">
        <v>0</v>
      </c>
    </row>
    <row r="679" spans="1:5" ht="13.5">
      <c r="A679" s="116">
        <v>2100399</v>
      </c>
      <c r="B679" s="115" t="s">
        <v>494</v>
      </c>
      <c r="C679" s="94"/>
      <c r="D679" s="94">
        <v>0</v>
      </c>
      <c r="E679" s="94">
        <v>0</v>
      </c>
    </row>
    <row r="680" spans="1:5" ht="13.5">
      <c r="A680" s="116">
        <v>21004</v>
      </c>
      <c r="B680" s="115" t="s">
        <v>495</v>
      </c>
      <c r="C680" s="94">
        <v>6961.36</v>
      </c>
      <c r="D680" s="94">
        <v>5467.04</v>
      </c>
      <c r="E680" s="94">
        <v>-1494.3199999999997</v>
      </c>
    </row>
    <row r="681" spans="1:5" ht="13.5">
      <c r="A681" s="116">
        <v>2100401</v>
      </c>
      <c r="B681" s="115" t="s">
        <v>496</v>
      </c>
      <c r="C681" s="94">
        <v>3441.27</v>
      </c>
      <c r="D681" s="94">
        <v>3494.65</v>
      </c>
      <c r="E681" s="94">
        <v>53.380000000000109</v>
      </c>
    </row>
    <row r="682" spans="1:5" ht="13.5">
      <c r="A682" s="116">
        <v>2100402</v>
      </c>
      <c r="B682" s="115" t="s">
        <v>497</v>
      </c>
      <c r="C682" s="94"/>
      <c r="D682" s="94">
        <v>0</v>
      </c>
      <c r="E682" s="94">
        <v>0</v>
      </c>
    </row>
    <row r="683" spans="1:5" ht="13.5">
      <c r="A683" s="116">
        <v>2100403</v>
      </c>
      <c r="B683" s="115" t="s">
        <v>498</v>
      </c>
      <c r="C683" s="94"/>
      <c r="D683" s="94">
        <v>0</v>
      </c>
      <c r="E683" s="94">
        <v>0</v>
      </c>
    </row>
    <row r="684" spans="1:5" ht="13.5">
      <c r="A684" s="116">
        <v>2100404</v>
      </c>
      <c r="B684" s="115" t="s">
        <v>499</v>
      </c>
      <c r="C684" s="94"/>
      <c r="D684" s="94">
        <v>0</v>
      </c>
      <c r="E684" s="94">
        <v>0</v>
      </c>
    </row>
    <row r="685" spans="1:5" ht="13.5">
      <c r="A685" s="116">
        <v>2100405</v>
      </c>
      <c r="B685" s="115" t="s">
        <v>500</v>
      </c>
      <c r="C685" s="94"/>
      <c r="D685" s="94">
        <v>0</v>
      </c>
      <c r="E685" s="94">
        <v>0</v>
      </c>
    </row>
    <row r="686" spans="1:5" ht="13.5">
      <c r="A686" s="116">
        <v>2100406</v>
      </c>
      <c r="B686" s="115" t="s">
        <v>501</v>
      </c>
      <c r="C686" s="94"/>
      <c r="D686" s="94">
        <v>0</v>
      </c>
      <c r="E686" s="94">
        <v>0</v>
      </c>
    </row>
    <row r="687" spans="1:5" ht="13.5">
      <c r="A687" s="116">
        <v>2100407</v>
      </c>
      <c r="B687" s="115" t="s">
        <v>502</v>
      </c>
      <c r="C687" s="94"/>
      <c r="D687" s="94">
        <v>0</v>
      </c>
      <c r="E687" s="94">
        <v>0</v>
      </c>
    </row>
    <row r="688" spans="1:5" ht="13.5">
      <c r="A688" s="116">
        <v>2100408</v>
      </c>
      <c r="B688" s="115" t="s">
        <v>503</v>
      </c>
      <c r="C688" s="94">
        <v>1165.1099999999999</v>
      </c>
      <c r="D688" s="94">
        <v>38.11</v>
      </c>
      <c r="E688" s="94">
        <v>-1127</v>
      </c>
    </row>
    <row r="689" spans="1:5" ht="13.5">
      <c r="A689" s="116">
        <v>2100409</v>
      </c>
      <c r="B689" s="115" t="s">
        <v>504</v>
      </c>
      <c r="C689" s="94">
        <v>1888.08</v>
      </c>
      <c r="D689" s="94">
        <v>1467.38</v>
      </c>
      <c r="E689" s="94">
        <v>-420.69999999999982</v>
      </c>
    </row>
    <row r="690" spans="1:5" ht="13.5">
      <c r="A690" s="116">
        <v>2100410</v>
      </c>
      <c r="B690" s="115" t="s">
        <v>505</v>
      </c>
      <c r="C690" s="94">
        <v>466.9</v>
      </c>
      <c r="D690" s="94">
        <v>466.9</v>
      </c>
      <c r="E690" s="94">
        <v>0</v>
      </c>
    </row>
    <row r="691" spans="1:5" ht="13.5">
      <c r="A691" s="116">
        <v>2100499</v>
      </c>
      <c r="B691" s="115" t="s">
        <v>506</v>
      </c>
      <c r="C691" s="94"/>
      <c r="D691" s="94">
        <v>0</v>
      </c>
      <c r="E691" s="94">
        <v>0</v>
      </c>
    </row>
    <row r="692" spans="1:5" ht="13.5">
      <c r="A692" s="116">
        <v>21006</v>
      </c>
      <c r="B692" s="115" t="s">
        <v>507</v>
      </c>
      <c r="C692" s="94">
        <v>110.5</v>
      </c>
      <c r="D692" s="94">
        <v>0</v>
      </c>
      <c r="E692" s="94">
        <v>-110.5</v>
      </c>
    </row>
    <row r="693" spans="1:5" ht="13.5">
      <c r="A693" s="116">
        <v>2100601</v>
      </c>
      <c r="B693" s="115" t="s">
        <v>508</v>
      </c>
      <c r="C693" s="94">
        <v>110.5</v>
      </c>
      <c r="D693" s="94">
        <v>0</v>
      </c>
      <c r="E693" s="94">
        <v>-110.5</v>
      </c>
    </row>
    <row r="694" spans="1:5" ht="13.5">
      <c r="A694" s="116">
        <v>2100699</v>
      </c>
      <c r="B694" s="115" t="s">
        <v>509</v>
      </c>
      <c r="C694" s="94"/>
      <c r="D694" s="94">
        <v>0</v>
      </c>
      <c r="E694" s="94">
        <v>0</v>
      </c>
    </row>
    <row r="695" spans="1:5" ht="13.5">
      <c r="A695" s="116">
        <v>21007</v>
      </c>
      <c r="B695" s="115" t="s">
        <v>510</v>
      </c>
      <c r="C695" s="94">
        <v>0</v>
      </c>
      <c r="D695" s="94">
        <v>0</v>
      </c>
      <c r="E695" s="94">
        <v>0</v>
      </c>
    </row>
    <row r="696" spans="1:5" ht="13.5">
      <c r="A696" s="116">
        <v>2100716</v>
      </c>
      <c r="B696" s="115" t="s">
        <v>511</v>
      </c>
      <c r="C696" s="94"/>
      <c r="D696" s="94">
        <v>0</v>
      </c>
      <c r="E696" s="94">
        <v>0</v>
      </c>
    </row>
    <row r="697" spans="1:5" ht="13.5">
      <c r="A697" s="116">
        <v>2100717</v>
      </c>
      <c r="B697" s="115" t="s">
        <v>512</v>
      </c>
      <c r="C697" s="94"/>
      <c r="D697" s="94">
        <v>0</v>
      </c>
      <c r="E697" s="94">
        <v>0</v>
      </c>
    </row>
    <row r="698" spans="1:5" ht="13.5">
      <c r="A698" s="116">
        <v>2100799</v>
      </c>
      <c r="B698" s="115" t="s">
        <v>513</v>
      </c>
      <c r="C698" s="94"/>
      <c r="D698" s="94">
        <v>0</v>
      </c>
      <c r="E698" s="94">
        <v>0</v>
      </c>
    </row>
    <row r="699" spans="1:5" ht="13.5">
      <c r="A699" s="116">
        <v>21011</v>
      </c>
      <c r="B699" s="115" t="s">
        <v>514</v>
      </c>
      <c r="C699" s="94">
        <v>20785.72</v>
      </c>
      <c r="D699" s="94">
        <v>21601.360000000001</v>
      </c>
      <c r="E699" s="94">
        <v>815.63999999999942</v>
      </c>
    </row>
    <row r="700" spans="1:5" ht="13.5">
      <c r="A700" s="116">
        <v>2101101</v>
      </c>
      <c r="B700" s="115" t="s">
        <v>515</v>
      </c>
      <c r="C700" s="94">
        <v>12052.83</v>
      </c>
      <c r="D700" s="94">
        <v>12205.25</v>
      </c>
      <c r="E700" s="94">
        <v>152.42000000000007</v>
      </c>
    </row>
    <row r="701" spans="1:5" ht="13.5">
      <c r="A701" s="116">
        <v>2101102</v>
      </c>
      <c r="B701" s="115" t="s">
        <v>516</v>
      </c>
      <c r="C701" s="94">
        <v>5172.2700000000004</v>
      </c>
      <c r="D701" s="94">
        <v>5946.05</v>
      </c>
      <c r="E701" s="94">
        <v>773.77999999999975</v>
      </c>
    </row>
    <row r="702" spans="1:5" ht="13.5">
      <c r="A702" s="116">
        <v>2101103</v>
      </c>
      <c r="B702" s="115" t="s">
        <v>517</v>
      </c>
      <c r="C702" s="94">
        <v>3559.54</v>
      </c>
      <c r="D702" s="94">
        <v>3450.06</v>
      </c>
      <c r="E702" s="94">
        <v>-109.48000000000002</v>
      </c>
    </row>
    <row r="703" spans="1:5" ht="13.5">
      <c r="A703" s="116">
        <v>2101199</v>
      </c>
      <c r="B703" s="115" t="s">
        <v>518</v>
      </c>
      <c r="C703" s="94">
        <v>1.08</v>
      </c>
      <c r="D703" s="94">
        <v>0</v>
      </c>
      <c r="E703" s="94">
        <v>-1.08</v>
      </c>
    </row>
    <row r="704" spans="1:5" ht="13.5">
      <c r="A704" s="116">
        <v>21012</v>
      </c>
      <c r="B704" s="115" t="s">
        <v>519</v>
      </c>
      <c r="C704" s="94">
        <v>19677</v>
      </c>
      <c r="D704" s="94">
        <v>20148</v>
      </c>
      <c r="E704" s="94">
        <v>471</v>
      </c>
    </row>
    <row r="705" spans="1:5" ht="13.5">
      <c r="A705" s="116">
        <v>2101201</v>
      </c>
      <c r="B705" s="115" t="s">
        <v>520</v>
      </c>
      <c r="C705" s="94"/>
      <c r="D705" s="94">
        <v>0</v>
      </c>
      <c r="E705" s="94">
        <v>0</v>
      </c>
    </row>
    <row r="706" spans="1:5" ht="13.5">
      <c r="A706" s="116">
        <v>2101202</v>
      </c>
      <c r="B706" s="115" t="s">
        <v>521</v>
      </c>
      <c r="C706" s="94">
        <v>19677</v>
      </c>
      <c r="D706" s="94">
        <v>20148</v>
      </c>
      <c r="E706" s="94">
        <v>471</v>
      </c>
    </row>
    <row r="707" spans="1:5" ht="13.5">
      <c r="A707" s="116">
        <v>2101299</v>
      </c>
      <c r="B707" s="115" t="s">
        <v>522</v>
      </c>
      <c r="C707" s="94"/>
      <c r="D707" s="94">
        <v>0</v>
      </c>
      <c r="E707" s="94">
        <v>0</v>
      </c>
    </row>
    <row r="708" spans="1:5" ht="13.5">
      <c r="A708" s="116">
        <v>21013</v>
      </c>
      <c r="B708" s="115" t="s">
        <v>523</v>
      </c>
      <c r="C708" s="94">
        <v>0</v>
      </c>
      <c r="D708" s="94">
        <v>4861</v>
      </c>
      <c r="E708" s="94">
        <v>4861</v>
      </c>
    </row>
    <row r="709" spans="1:5" ht="13.5">
      <c r="A709" s="116">
        <v>2101301</v>
      </c>
      <c r="B709" s="115" t="s">
        <v>524</v>
      </c>
      <c r="C709" s="94"/>
      <c r="D709" s="94">
        <v>4861</v>
      </c>
      <c r="E709" s="94">
        <v>4861</v>
      </c>
    </row>
    <row r="710" spans="1:5" ht="13.5">
      <c r="A710" s="116">
        <v>2101302</v>
      </c>
      <c r="B710" s="115" t="s">
        <v>525</v>
      </c>
      <c r="C710" s="94"/>
      <c r="D710" s="94">
        <v>0</v>
      </c>
      <c r="E710" s="94">
        <v>0</v>
      </c>
    </row>
    <row r="711" spans="1:5" ht="13.5">
      <c r="A711" s="116">
        <v>2101399</v>
      </c>
      <c r="B711" s="115" t="s">
        <v>526</v>
      </c>
      <c r="C711" s="94"/>
      <c r="D711" s="94">
        <v>0</v>
      </c>
      <c r="E711" s="94">
        <v>0</v>
      </c>
    </row>
    <row r="712" spans="1:5" ht="13.5">
      <c r="A712" s="116">
        <v>21014</v>
      </c>
      <c r="B712" s="115" t="s">
        <v>527</v>
      </c>
      <c r="C712" s="94">
        <v>0</v>
      </c>
      <c r="D712" s="94">
        <v>13</v>
      </c>
      <c r="E712" s="94">
        <v>13</v>
      </c>
    </row>
    <row r="713" spans="1:5" ht="13.5">
      <c r="A713" s="116">
        <v>2101401</v>
      </c>
      <c r="B713" s="115" t="s">
        <v>528</v>
      </c>
      <c r="C713" s="94"/>
      <c r="D713" s="94">
        <v>13</v>
      </c>
      <c r="E713" s="94">
        <v>13</v>
      </c>
    </row>
    <row r="714" spans="1:5" ht="13.5">
      <c r="A714" s="116">
        <v>2101499</v>
      </c>
      <c r="B714" s="115" t="s">
        <v>529</v>
      </c>
      <c r="C714" s="94"/>
      <c r="D714" s="94">
        <v>0</v>
      </c>
      <c r="E714" s="94">
        <v>0</v>
      </c>
    </row>
    <row r="715" spans="1:5" ht="13.5">
      <c r="A715" s="116">
        <v>21015</v>
      </c>
      <c r="B715" s="115" t="s">
        <v>530</v>
      </c>
      <c r="C715" s="94">
        <v>11375.88</v>
      </c>
      <c r="D715" s="94">
        <v>2819.27</v>
      </c>
      <c r="E715" s="94">
        <v>-8556.6099999999988</v>
      </c>
    </row>
    <row r="716" spans="1:5" ht="13.5">
      <c r="A716" s="116">
        <v>2101501</v>
      </c>
      <c r="B716" s="115" t="s">
        <v>43</v>
      </c>
      <c r="C716" s="94">
        <v>11375.88</v>
      </c>
      <c r="D716" s="94">
        <v>1511.69</v>
      </c>
      <c r="E716" s="94">
        <v>-9864.1899999999987</v>
      </c>
    </row>
    <row r="717" spans="1:5" ht="13.5">
      <c r="A717" s="116">
        <v>2101502</v>
      </c>
      <c r="B717" s="115" t="s">
        <v>44</v>
      </c>
      <c r="C717" s="94"/>
      <c r="D717" s="94">
        <v>512.69000000000005</v>
      </c>
      <c r="E717" s="94">
        <v>512.69000000000005</v>
      </c>
    </row>
    <row r="718" spans="1:5" ht="13.5">
      <c r="A718" s="116">
        <v>2101503</v>
      </c>
      <c r="B718" s="115" t="s">
        <v>45</v>
      </c>
      <c r="C718" s="94"/>
      <c r="D718" s="94">
        <v>0</v>
      </c>
      <c r="E718" s="94">
        <v>0</v>
      </c>
    </row>
    <row r="719" spans="1:5" ht="13.5">
      <c r="A719" s="116">
        <v>2101504</v>
      </c>
      <c r="B719" s="115" t="s">
        <v>84</v>
      </c>
      <c r="C719" s="94"/>
      <c r="D719" s="94">
        <v>44</v>
      </c>
      <c r="E719" s="94">
        <v>44</v>
      </c>
    </row>
    <row r="720" spans="1:5" ht="13.5">
      <c r="A720" s="116">
        <v>2101505</v>
      </c>
      <c r="B720" s="115" t="s">
        <v>531</v>
      </c>
      <c r="C720" s="94"/>
      <c r="D720" s="94">
        <v>0</v>
      </c>
      <c r="E720" s="94">
        <v>0</v>
      </c>
    </row>
    <row r="721" spans="1:5" ht="13.5">
      <c r="A721" s="116">
        <v>2101506</v>
      </c>
      <c r="B721" s="115" t="s">
        <v>532</v>
      </c>
      <c r="C721" s="94"/>
      <c r="D721" s="94">
        <v>750</v>
      </c>
      <c r="E721" s="94">
        <v>750</v>
      </c>
    </row>
    <row r="722" spans="1:5" ht="13.5">
      <c r="A722" s="116">
        <v>2101550</v>
      </c>
      <c r="B722" s="115" t="s">
        <v>52</v>
      </c>
      <c r="C722" s="94"/>
      <c r="D722" s="94">
        <v>0</v>
      </c>
      <c r="E722" s="94">
        <v>0</v>
      </c>
    </row>
    <row r="723" spans="1:5" ht="13.5">
      <c r="A723" s="116">
        <v>2101599</v>
      </c>
      <c r="B723" s="115" t="s">
        <v>533</v>
      </c>
      <c r="C723" s="94"/>
      <c r="D723" s="94">
        <v>0.89</v>
      </c>
      <c r="E723" s="94">
        <v>0.89</v>
      </c>
    </row>
    <row r="724" spans="1:5" ht="13.5">
      <c r="A724" s="116">
        <v>21016</v>
      </c>
      <c r="B724" s="115" t="s">
        <v>534</v>
      </c>
      <c r="C724" s="94">
        <v>0</v>
      </c>
      <c r="D724" s="94">
        <v>0</v>
      </c>
      <c r="E724" s="94">
        <v>0</v>
      </c>
    </row>
    <row r="725" spans="1:5" ht="13.5">
      <c r="A725" s="116">
        <v>2101601</v>
      </c>
      <c r="B725" s="94" t="s">
        <v>1931</v>
      </c>
      <c r="C725" s="94"/>
      <c r="D725" s="94">
        <v>0</v>
      </c>
      <c r="E725" s="94">
        <v>0</v>
      </c>
    </row>
    <row r="726" spans="1:5" ht="13.5">
      <c r="A726" s="116">
        <v>21099</v>
      </c>
      <c r="B726" s="94" t="s">
        <v>535</v>
      </c>
      <c r="C726" s="94">
        <v>0</v>
      </c>
      <c r="D726" s="94">
        <v>73.48</v>
      </c>
      <c r="E726" s="94">
        <v>73.48</v>
      </c>
    </row>
    <row r="727" spans="1:5" ht="13.5">
      <c r="A727" s="116">
        <v>2109999</v>
      </c>
      <c r="B727" s="94" t="s">
        <v>1932</v>
      </c>
      <c r="C727" s="94"/>
      <c r="D727" s="94">
        <v>73.48</v>
      </c>
      <c r="E727" s="94">
        <v>73.48</v>
      </c>
    </row>
    <row r="728" spans="1:5" ht="13.5">
      <c r="A728" s="116">
        <v>211</v>
      </c>
      <c r="B728" s="94" t="s">
        <v>1390</v>
      </c>
      <c r="C728" s="94">
        <v>17379.5</v>
      </c>
      <c r="D728" s="94">
        <v>25030.940000000002</v>
      </c>
      <c r="E728" s="94">
        <v>7651.4400000000023</v>
      </c>
    </row>
    <row r="729" spans="1:5" ht="13.5">
      <c r="A729" s="116">
        <v>21101</v>
      </c>
      <c r="B729" s="94" t="s">
        <v>536</v>
      </c>
      <c r="C729" s="94">
        <v>3487.89</v>
      </c>
      <c r="D729" s="94">
        <v>3304.33</v>
      </c>
      <c r="E729" s="94">
        <v>-183.55999999999995</v>
      </c>
    </row>
    <row r="730" spans="1:5" ht="13.5">
      <c r="A730" s="116">
        <v>2110101</v>
      </c>
      <c r="B730" s="94" t="s">
        <v>43</v>
      </c>
      <c r="C730" s="94">
        <v>3352.41</v>
      </c>
      <c r="D730" s="94">
        <v>3113.15</v>
      </c>
      <c r="E730" s="94">
        <v>-239.25999999999976</v>
      </c>
    </row>
    <row r="731" spans="1:5" ht="13.5">
      <c r="A731" s="116">
        <v>2110102</v>
      </c>
      <c r="B731" s="94" t="s">
        <v>44</v>
      </c>
      <c r="C731" s="94">
        <v>115.48</v>
      </c>
      <c r="D731" s="94">
        <v>171.18</v>
      </c>
      <c r="E731" s="94">
        <v>55.7</v>
      </c>
    </row>
    <row r="732" spans="1:5" ht="13.5">
      <c r="A732" s="116">
        <v>2110103</v>
      </c>
      <c r="B732" s="94" t="s">
        <v>45</v>
      </c>
      <c r="C732" s="94"/>
      <c r="D732" s="94">
        <v>0</v>
      </c>
      <c r="E732" s="94">
        <v>0</v>
      </c>
    </row>
    <row r="733" spans="1:5" ht="13.5">
      <c r="A733" s="116">
        <v>2110104</v>
      </c>
      <c r="B733" s="94" t="s">
        <v>537</v>
      </c>
      <c r="C733" s="94">
        <v>20</v>
      </c>
      <c r="D733" s="94">
        <v>20</v>
      </c>
      <c r="E733" s="94">
        <v>0</v>
      </c>
    </row>
    <row r="734" spans="1:5" ht="13.5">
      <c r="A734" s="116">
        <v>2110105</v>
      </c>
      <c r="B734" s="94" t="s">
        <v>538</v>
      </c>
      <c r="C734" s="94"/>
      <c r="D734" s="94">
        <v>0</v>
      </c>
      <c r="E734" s="94">
        <v>0</v>
      </c>
    </row>
    <row r="735" spans="1:5" ht="13.5">
      <c r="A735" s="116">
        <v>2110106</v>
      </c>
      <c r="B735" s="94" t="s">
        <v>539</v>
      </c>
      <c r="C735" s="94"/>
      <c r="D735" s="94">
        <v>0</v>
      </c>
      <c r="E735" s="94">
        <v>0</v>
      </c>
    </row>
    <row r="736" spans="1:5" ht="13.5">
      <c r="A736" s="116">
        <v>2110107</v>
      </c>
      <c r="B736" s="94" t="s">
        <v>540</v>
      </c>
      <c r="C736" s="94"/>
      <c r="D736" s="94">
        <v>0</v>
      </c>
      <c r="E736" s="94">
        <v>0</v>
      </c>
    </row>
    <row r="737" spans="1:5" ht="13.5">
      <c r="A737" s="116">
        <v>2110108</v>
      </c>
      <c r="B737" s="94" t="s">
        <v>541</v>
      </c>
      <c r="C737" s="94"/>
      <c r="D737" s="94">
        <v>0</v>
      </c>
      <c r="E737" s="94">
        <v>0</v>
      </c>
    </row>
    <row r="738" spans="1:5" ht="13.5">
      <c r="A738" s="116">
        <v>2110199</v>
      </c>
      <c r="B738" s="94" t="s">
        <v>542</v>
      </c>
      <c r="C738" s="94"/>
      <c r="D738" s="94">
        <v>0</v>
      </c>
      <c r="E738" s="94">
        <v>0</v>
      </c>
    </row>
    <row r="739" spans="1:5" ht="13.5">
      <c r="A739" s="116">
        <v>21102</v>
      </c>
      <c r="B739" s="94" t="s">
        <v>543</v>
      </c>
      <c r="C739" s="94">
        <v>330.99</v>
      </c>
      <c r="D739" s="94">
        <v>350.99</v>
      </c>
      <c r="E739" s="94">
        <v>20</v>
      </c>
    </row>
    <row r="740" spans="1:5" ht="13.5">
      <c r="A740" s="116">
        <v>2110203</v>
      </c>
      <c r="B740" s="94" t="s">
        <v>544</v>
      </c>
      <c r="C740" s="94"/>
      <c r="D740" s="94">
        <v>0</v>
      </c>
      <c r="E740" s="94">
        <v>0</v>
      </c>
    </row>
    <row r="741" spans="1:5" ht="13.5">
      <c r="A741" s="116">
        <v>2110204</v>
      </c>
      <c r="B741" s="94" t="s">
        <v>545</v>
      </c>
      <c r="C741" s="94">
        <v>15</v>
      </c>
      <c r="D741" s="94">
        <v>15</v>
      </c>
      <c r="E741" s="94">
        <v>0</v>
      </c>
    </row>
    <row r="742" spans="1:5" ht="13.5">
      <c r="A742" s="116">
        <v>2110299</v>
      </c>
      <c r="B742" s="94" t="s">
        <v>546</v>
      </c>
      <c r="C742" s="94">
        <v>315.99</v>
      </c>
      <c r="D742" s="94">
        <v>335.99</v>
      </c>
      <c r="E742" s="94">
        <v>20</v>
      </c>
    </row>
    <row r="743" spans="1:5" ht="13.5">
      <c r="A743" s="116">
        <v>21103</v>
      </c>
      <c r="B743" s="94" t="s">
        <v>547</v>
      </c>
      <c r="C743" s="94">
        <v>11084.15</v>
      </c>
      <c r="D743" s="94">
        <v>18729.79</v>
      </c>
      <c r="E743" s="94">
        <v>7645.6400000000012</v>
      </c>
    </row>
    <row r="744" spans="1:5" ht="13.5">
      <c r="A744" s="116">
        <v>2110301</v>
      </c>
      <c r="B744" s="94" t="s">
        <v>548</v>
      </c>
      <c r="C744" s="94">
        <v>224.17</v>
      </c>
      <c r="D744" s="94">
        <v>284.54000000000002</v>
      </c>
      <c r="E744" s="94">
        <v>60.370000000000033</v>
      </c>
    </row>
    <row r="745" spans="1:5" ht="13.5">
      <c r="A745" s="116">
        <v>2110302</v>
      </c>
      <c r="B745" s="94" t="s">
        <v>549</v>
      </c>
      <c r="C745" s="94">
        <v>8706.2199999999993</v>
      </c>
      <c r="D745" s="94">
        <v>16332.46</v>
      </c>
      <c r="E745" s="94">
        <v>7626.24</v>
      </c>
    </row>
    <row r="746" spans="1:5" ht="13.5">
      <c r="A746" s="116">
        <v>2110303</v>
      </c>
      <c r="B746" s="94" t="s">
        <v>550</v>
      </c>
      <c r="C746" s="94"/>
      <c r="D746" s="94">
        <v>0</v>
      </c>
      <c r="E746" s="94">
        <v>0</v>
      </c>
    </row>
    <row r="747" spans="1:5" ht="13.5">
      <c r="A747" s="116">
        <v>2110304</v>
      </c>
      <c r="B747" s="94" t="s">
        <v>551</v>
      </c>
      <c r="C747" s="94">
        <v>800</v>
      </c>
      <c r="D747" s="94">
        <v>1021.7</v>
      </c>
      <c r="E747" s="94">
        <v>221.70000000000005</v>
      </c>
    </row>
    <row r="748" spans="1:5" ht="13.5">
      <c r="A748" s="116">
        <v>2110305</v>
      </c>
      <c r="B748" s="94" t="s">
        <v>552</v>
      </c>
      <c r="C748" s="94"/>
      <c r="D748" s="94">
        <v>0</v>
      </c>
      <c r="E748" s="94">
        <v>0</v>
      </c>
    </row>
    <row r="749" spans="1:5" ht="13.5">
      <c r="A749" s="116">
        <v>2110306</v>
      </c>
      <c r="B749" s="94" t="s">
        <v>553</v>
      </c>
      <c r="C749" s="94"/>
      <c r="D749" s="94">
        <v>0</v>
      </c>
      <c r="E749" s="94">
        <v>0</v>
      </c>
    </row>
    <row r="750" spans="1:5" ht="13.5">
      <c r="A750" s="116">
        <v>2110307</v>
      </c>
      <c r="B750" s="94" t="s">
        <v>554</v>
      </c>
      <c r="C750" s="94">
        <v>429.25</v>
      </c>
      <c r="D750" s="94">
        <v>106</v>
      </c>
      <c r="E750" s="94">
        <v>-323.25</v>
      </c>
    </row>
    <row r="751" spans="1:5" ht="13.5">
      <c r="A751" s="116">
        <v>2110399</v>
      </c>
      <c r="B751" s="94" t="s">
        <v>555</v>
      </c>
      <c r="C751" s="94">
        <v>924.51</v>
      </c>
      <c r="D751" s="94">
        <v>985.09</v>
      </c>
      <c r="E751" s="94">
        <v>60.580000000000041</v>
      </c>
    </row>
    <row r="752" spans="1:5" ht="13.5">
      <c r="A752" s="116">
        <v>21104</v>
      </c>
      <c r="B752" s="94" t="s">
        <v>556</v>
      </c>
      <c r="C752" s="94">
        <v>2439.09</v>
      </c>
      <c r="D752" s="94">
        <v>2408.4500000000003</v>
      </c>
      <c r="E752" s="94">
        <v>-30.639999999999873</v>
      </c>
    </row>
    <row r="753" spans="1:5" ht="13.5">
      <c r="A753" s="116">
        <v>2110401</v>
      </c>
      <c r="B753" s="94" t="s">
        <v>557</v>
      </c>
      <c r="C753" s="94"/>
      <c r="D753" s="94">
        <v>0</v>
      </c>
      <c r="E753" s="94">
        <v>0</v>
      </c>
    </row>
    <row r="754" spans="1:5" ht="13.5">
      <c r="A754" s="116">
        <v>2110402</v>
      </c>
      <c r="B754" s="94" t="s">
        <v>558</v>
      </c>
      <c r="C754" s="94"/>
      <c r="D754" s="94">
        <v>0</v>
      </c>
      <c r="E754" s="94">
        <v>0</v>
      </c>
    </row>
    <row r="755" spans="1:5" ht="13.5">
      <c r="A755" s="116">
        <v>2110404</v>
      </c>
      <c r="B755" s="94" t="s">
        <v>559</v>
      </c>
      <c r="C755" s="94">
        <v>146.36000000000001</v>
      </c>
      <c r="D755" s="94">
        <v>146.36000000000001</v>
      </c>
      <c r="E755" s="94">
        <v>0</v>
      </c>
    </row>
    <row r="756" spans="1:5" ht="13.5">
      <c r="A756" s="116">
        <v>2110405</v>
      </c>
      <c r="B756" s="94" t="s">
        <v>560</v>
      </c>
      <c r="C756" s="94"/>
      <c r="D756" s="94">
        <v>0</v>
      </c>
      <c r="E756" s="94">
        <v>0</v>
      </c>
    </row>
    <row r="757" spans="1:5" ht="13.5">
      <c r="A757" s="116">
        <v>2110406</v>
      </c>
      <c r="B757" s="94" t="s">
        <v>561</v>
      </c>
      <c r="C757" s="94"/>
      <c r="D757" s="94">
        <v>0</v>
      </c>
      <c r="E757" s="94">
        <v>0</v>
      </c>
    </row>
    <row r="758" spans="1:5" ht="13.5">
      <c r="A758" s="116">
        <v>2110499</v>
      </c>
      <c r="B758" s="94" t="s">
        <v>562</v>
      </c>
      <c r="C758" s="94">
        <v>2292.73</v>
      </c>
      <c r="D758" s="94">
        <v>2262.09</v>
      </c>
      <c r="E758" s="94">
        <v>-30.639999999999873</v>
      </c>
    </row>
    <row r="759" spans="1:5" ht="13.5">
      <c r="A759" s="116">
        <v>21105</v>
      </c>
      <c r="B759" s="94" t="s">
        <v>2147</v>
      </c>
      <c r="C759" s="94">
        <v>0</v>
      </c>
      <c r="D759" s="94">
        <v>0</v>
      </c>
      <c r="E759" s="94">
        <v>0</v>
      </c>
    </row>
    <row r="760" spans="1:5" ht="13.5">
      <c r="A760" s="116">
        <v>2110501</v>
      </c>
      <c r="B760" s="94" t="s">
        <v>563</v>
      </c>
      <c r="C760" s="94"/>
      <c r="D760" s="94">
        <v>0</v>
      </c>
      <c r="E760" s="94">
        <v>0</v>
      </c>
    </row>
    <row r="761" spans="1:5" ht="13.5">
      <c r="A761" s="116">
        <v>2110502</v>
      </c>
      <c r="B761" s="94" t="s">
        <v>564</v>
      </c>
      <c r="C761" s="94"/>
      <c r="D761" s="94">
        <v>0</v>
      </c>
      <c r="E761" s="94">
        <v>0</v>
      </c>
    </row>
    <row r="762" spans="1:5" ht="13.5">
      <c r="A762" s="116">
        <v>2110503</v>
      </c>
      <c r="B762" s="94" t="s">
        <v>565</v>
      </c>
      <c r="C762" s="94"/>
      <c r="D762" s="94">
        <v>0</v>
      </c>
      <c r="E762" s="94">
        <v>0</v>
      </c>
    </row>
    <row r="763" spans="1:5" ht="13.5">
      <c r="A763" s="116">
        <v>2110506</v>
      </c>
      <c r="B763" s="94" t="s">
        <v>566</v>
      </c>
      <c r="C763" s="94"/>
      <c r="D763" s="94">
        <v>0</v>
      </c>
      <c r="E763" s="94">
        <v>0</v>
      </c>
    </row>
    <row r="764" spans="1:5" ht="13.5">
      <c r="A764" s="116">
        <v>2110507</v>
      </c>
      <c r="B764" s="94" t="s">
        <v>567</v>
      </c>
      <c r="C764" s="94"/>
      <c r="D764" s="94">
        <v>0</v>
      </c>
      <c r="E764" s="94">
        <v>0</v>
      </c>
    </row>
    <row r="765" spans="1:5" ht="13.5">
      <c r="A765" s="116">
        <v>2110599</v>
      </c>
      <c r="B765" s="94" t="s">
        <v>568</v>
      </c>
      <c r="C765" s="94"/>
      <c r="D765" s="94">
        <v>0</v>
      </c>
      <c r="E765" s="94">
        <v>0</v>
      </c>
    </row>
    <row r="766" spans="1:5" ht="13.5">
      <c r="A766" s="116">
        <v>21106</v>
      </c>
      <c r="B766" s="94" t="s">
        <v>569</v>
      </c>
      <c r="C766" s="94">
        <v>0</v>
      </c>
      <c r="D766" s="94"/>
      <c r="E766" s="94">
        <v>0</v>
      </c>
    </row>
    <row r="767" spans="1:5" ht="13.5">
      <c r="A767" s="116">
        <v>2110602</v>
      </c>
      <c r="B767" s="94" t="s">
        <v>570</v>
      </c>
      <c r="C767" s="94"/>
      <c r="D767" s="94">
        <v>0</v>
      </c>
      <c r="E767" s="94">
        <v>0</v>
      </c>
    </row>
    <row r="768" spans="1:5" ht="13.5">
      <c r="A768" s="116">
        <v>2110603</v>
      </c>
      <c r="B768" s="94" t="s">
        <v>571</v>
      </c>
      <c r="C768" s="94"/>
      <c r="D768" s="94">
        <v>0</v>
      </c>
      <c r="E768" s="94">
        <v>0</v>
      </c>
    </row>
    <row r="769" spans="1:5" ht="13.5">
      <c r="A769" s="116">
        <v>2110604</v>
      </c>
      <c r="B769" s="94" t="s">
        <v>572</v>
      </c>
      <c r="C769" s="94"/>
      <c r="D769" s="94">
        <v>0</v>
      </c>
      <c r="E769" s="94">
        <v>0</v>
      </c>
    </row>
    <row r="770" spans="1:5" ht="13.5">
      <c r="A770" s="116">
        <v>2110605</v>
      </c>
      <c r="B770" s="94" t="s">
        <v>573</v>
      </c>
      <c r="C770" s="94"/>
      <c r="D770" s="94">
        <v>0</v>
      </c>
      <c r="E770" s="94">
        <v>0</v>
      </c>
    </row>
    <row r="771" spans="1:5" ht="13.5">
      <c r="A771" s="116">
        <v>2110699</v>
      </c>
      <c r="B771" s="94" t="s">
        <v>574</v>
      </c>
      <c r="C771" s="94"/>
      <c r="D771" s="94"/>
      <c r="E771" s="94">
        <v>0</v>
      </c>
    </row>
    <row r="772" spans="1:5" ht="13.5">
      <c r="A772" s="116">
        <v>21107</v>
      </c>
      <c r="B772" s="94" t="s">
        <v>575</v>
      </c>
      <c r="C772" s="94">
        <v>0</v>
      </c>
      <c r="D772" s="94">
        <v>0</v>
      </c>
      <c r="E772" s="94">
        <v>0</v>
      </c>
    </row>
    <row r="773" spans="1:5" ht="13.5">
      <c r="A773" s="116">
        <v>2110704</v>
      </c>
      <c r="B773" s="94" t="s">
        <v>576</v>
      </c>
      <c r="C773" s="94"/>
      <c r="D773" s="94">
        <v>0</v>
      </c>
      <c r="E773" s="94">
        <v>0</v>
      </c>
    </row>
    <row r="774" spans="1:5" ht="13.5">
      <c r="A774" s="116">
        <v>2110799</v>
      </c>
      <c r="B774" s="94" t="s">
        <v>577</v>
      </c>
      <c r="C774" s="94"/>
      <c r="D774" s="94">
        <v>0</v>
      </c>
      <c r="E774" s="94">
        <v>0</v>
      </c>
    </row>
    <row r="775" spans="1:5" ht="13.5">
      <c r="A775" s="116">
        <v>21108</v>
      </c>
      <c r="B775" s="94" t="s">
        <v>578</v>
      </c>
      <c r="C775" s="94">
        <v>0</v>
      </c>
      <c r="D775" s="94">
        <v>0</v>
      </c>
      <c r="E775" s="94">
        <v>0</v>
      </c>
    </row>
    <row r="776" spans="1:5" ht="13.5">
      <c r="A776" s="116">
        <v>2110804</v>
      </c>
      <c r="B776" s="94" t="s">
        <v>579</v>
      </c>
      <c r="C776" s="94"/>
      <c r="D776" s="94">
        <v>0</v>
      </c>
      <c r="E776" s="94">
        <v>0</v>
      </c>
    </row>
    <row r="777" spans="1:5" ht="13.5">
      <c r="A777" s="116">
        <v>2110899</v>
      </c>
      <c r="B777" s="94" t="s">
        <v>580</v>
      </c>
      <c r="C777" s="94"/>
      <c r="D777" s="94">
        <v>0</v>
      </c>
      <c r="E777" s="94">
        <v>0</v>
      </c>
    </row>
    <row r="778" spans="1:5" ht="13.5">
      <c r="A778" s="116">
        <v>21109</v>
      </c>
      <c r="B778" s="94" t="s">
        <v>581</v>
      </c>
      <c r="C778" s="94"/>
      <c r="D778" s="94"/>
      <c r="E778" s="94">
        <v>0</v>
      </c>
    </row>
    <row r="779" spans="1:5" ht="13.5">
      <c r="A779" s="116">
        <v>21110</v>
      </c>
      <c r="B779" s="94" t="s">
        <v>582</v>
      </c>
      <c r="C779" s="94"/>
      <c r="D779" s="94"/>
      <c r="E779" s="94">
        <v>0</v>
      </c>
    </row>
    <row r="780" spans="1:5" ht="13.5">
      <c r="A780" s="116">
        <v>21111</v>
      </c>
      <c r="B780" s="94" t="s">
        <v>583</v>
      </c>
      <c r="C780" s="94">
        <v>37.380000000000003</v>
      </c>
      <c r="D780" s="94">
        <v>237.38</v>
      </c>
      <c r="E780" s="94">
        <v>200</v>
      </c>
    </row>
    <row r="781" spans="1:5" ht="13.5">
      <c r="A781" s="116">
        <v>2111101</v>
      </c>
      <c r="B781" s="94" t="s">
        <v>584</v>
      </c>
      <c r="C781" s="94">
        <v>37.380000000000003</v>
      </c>
      <c r="D781" s="94">
        <v>237.38</v>
      </c>
      <c r="E781" s="94">
        <v>200</v>
      </c>
    </row>
    <row r="782" spans="1:5" ht="13.5">
      <c r="A782" s="116">
        <v>2111102</v>
      </c>
      <c r="B782" s="94" t="s">
        <v>585</v>
      </c>
      <c r="C782" s="94"/>
      <c r="D782" s="94">
        <v>0</v>
      </c>
      <c r="E782" s="94">
        <v>0</v>
      </c>
    </row>
    <row r="783" spans="1:5" ht="13.5">
      <c r="A783" s="116">
        <v>2111103</v>
      </c>
      <c r="B783" s="94" t="s">
        <v>586</v>
      </c>
      <c r="C783" s="94"/>
      <c r="D783" s="94">
        <v>0</v>
      </c>
      <c r="E783" s="94">
        <v>0</v>
      </c>
    </row>
    <row r="784" spans="1:5" ht="13.5">
      <c r="A784" s="116">
        <v>2111104</v>
      </c>
      <c r="B784" s="94" t="s">
        <v>587</v>
      </c>
      <c r="C784" s="94"/>
      <c r="D784" s="94">
        <v>0</v>
      </c>
      <c r="E784" s="94">
        <v>0</v>
      </c>
    </row>
    <row r="785" spans="1:5" ht="13.5">
      <c r="A785" s="116">
        <v>2111199</v>
      </c>
      <c r="B785" s="94" t="s">
        <v>588</v>
      </c>
      <c r="C785" s="94">
        <v>0</v>
      </c>
      <c r="D785" s="94">
        <v>0</v>
      </c>
      <c r="E785" s="94">
        <v>0</v>
      </c>
    </row>
    <row r="786" spans="1:5" ht="13.5">
      <c r="A786" s="116">
        <v>21112</v>
      </c>
      <c r="B786" s="94" t="s">
        <v>589</v>
      </c>
      <c r="C786" s="94">
        <v>0</v>
      </c>
      <c r="D786" s="94">
        <v>0</v>
      </c>
      <c r="E786" s="94">
        <v>0</v>
      </c>
    </row>
    <row r="787" spans="1:5" ht="13.5">
      <c r="A787" s="116">
        <v>21113</v>
      </c>
      <c r="B787" s="94" t="s">
        <v>590</v>
      </c>
      <c r="C787" s="94">
        <v>0</v>
      </c>
      <c r="D787" s="94">
        <v>0</v>
      </c>
      <c r="E787" s="94">
        <v>0</v>
      </c>
    </row>
    <row r="788" spans="1:5" ht="13.5">
      <c r="A788" s="116">
        <v>21114</v>
      </c>
      <c r="B788" s="94" t="s">
        <v>591</v>
      </c>
      <c r="C788" s="94">
        <v>0</v>
      </c>
      <c r="D788" s="94">
        <v>0</v>
      </c>
      <c r="E788" s="94">
        <v>0</v>
      </c>
    </row>
    <row r="789" spans="1:5" ht="13.5">
      <c r="A789" s="116">
        <v>2111401</v>
      </c>
      <c r="B789" s="94" t="s">
        <v>43</v>
      </c>
      <c r="C789" s="94"/>
      <c r="D789" s="94">
        <v>0</v>
      </c>
      <c r="E789" s="94">
        <v>0</v>
      </c>
    </row>
    <row r="790" spans="1:5" ht="13.5">
      <c r="A790" s="116">
        <v>2111402</v>
      </c>
      <c r="B790" s="94" t="s">
        <v>44</v>
      </c>
      <c r="C790" s="94"/>
      <c r="D790" s="94">
        <v>0</v>
      </c>
      <c r="E790" s="94">
        <v>0</v>
      </c>
    </row>
    <row r="791" spans="1:5" ht="13.5">
      <c r="A791" s="116">
        <v>2111403</v>
      </c>
      <c r="B791" s="94" t="s">
        <v>45</v>
      </c>
      <c r="C791" s="94"/>
      <c r="D791" s="94">
        <v>0</v>
      </c>
      <c r="E791" s="94">
        <v>0</v>
      </c>
    </row>
    <row r="792" spans="1:5" ht="13.5">
      <c r="A792" s="116">
        <v>2111406</v>
      </c>
      <c r="B792" s="94" t="s">
        <v>592</v>
      </c>
      <c r="C792" s="94"/>
      <c r="D792" s="94">
        <v>0</v>
      </c>
      <c r="E792" s="94">
        <v>0</v>
      </c>
    </row>
    <row r="793" spans="1:5" ht="13.5">
      <c r="A793" s="116">
        <v>2111407</v>
      </c>
      <c r="B793" s="94" t="s">
        <v>593</v>
      </c>
      <c r="C793" s="94"/>
      <c r="D793" s="94">
        <v>0</v>
      </c>
      <c r="E793" s="94">
        <v>0</v>
      </c>
    </row>
    <row r="794" spans="1:5" ht="13.5">
      <c r="A794" s="116">
        <v>2111408</v>
      </c>
      <c r="B794" s="94" t="s">
        <v>594</v>
      </c>
      <c r="C794" s="94"/>
      <c r="D794" s="94">
        <v>0</v>
      </c>
      <c r="E794" s="94">
        <v>0</v>
      </c>
    </row>
    <row r="795" spans="1:5" ht="13.5">
      <c r="A795" s="116">
        <v>2111411</v>
      </c>
      <c r="B795" s="94" t="s">
        <v>84</v>
      </c>
      <c r="C795" s="94"/>
      <c r="D795" s="94">
        <v>0</v>
      </c>
      <c r="E795" s="94">
        <v>0</v>
      </c>
    </row>
    <row r="796" spans="1:5" ht="13.5">
      <c r="A796" s="116">
        <v>2111413</v>
      </c>
      <c r="B796" s="94" t="s">
        <v>595</v>
      </c>
      <c r="C796" s="94"/>
      <c r="D796" s="94">
        <v>0</v>
      </c>
      <c r="E796" s="94">
        <v>0</v>
      </c>
    </row>
    <row r="797" spans="1:5" ht="13.5">
      <c r="A797" s="116">
        <v>2111450</v>
      </c>
      <c r="B797" s="94" t="s">
        <v>52</v>
      </c>
      <c r="C797" s="94"/>
      <c r="D797" s="94">
        <v>0</v>
      </c>
      <c r="E797" s="94">
        <v>0</v>
      </c>
    </row>
    <row r="798" spans="1:5" ht="13.5">
      <c r="A798" s="116">
        <v>2111499</v>
      </c>
      <c r="B798" s="94" t="s">
        <v>596</v>
      </c>
      <c r="C798" s="94"/>
      <c r="D798" s="94">
        <v>0</v>
      </c>
      <c r="E798" s="94">
        <v>0</v>
      </c>
    </row>
    <row r="799" spans="1:5" ht="13.5">
      <c r="A799" s="116">
        <v>21199</v>
      </c>
      <c r="B799" s="94" t="s">
        <v>597</v>
      </c>
      <c r="C799" s="94">
        <v>0</v>
      </c>
      <c r="D799" s="94">
        <v>0</v>
      </c>
      <c r="E799" s="94">
        <v>0</v>
      </c>
    </row>
    <row r="800" spans="1:5" ht="13.5">
      <c r="A800" s="116">
        <v>2119999</v>
      </c>
      <c r="B800" s="94" t="s">
        <v>1933</v>
      </c>
      <c r="C800" s="94"/>
      <c r="D800" s="94">
        <v>0</v>
      </c>
      <c r="E800" s="94">
        <v>0</v>
      </c>
    </row>
    <row r="801" spans="1:5" ht="13.5">
      <c r="A801" s="116">
        <v>212</v>
      </c>
      <c r="B801" s="94" t="s">
        <v>1391</v>
      </c>
      <c r="C801" s="94">
        <v>97824.98</v>
      </c>
      <c r="D801" s="94">
        <v>122303.51999999999</v>
      </c>
      <c r="E801" s="94">
        <v>24478.539999999994</v>
      </c>
    </row>
    <row r="802" spans="1:5" ht="13.5">
      <c r="A802" s="116">
        <v>21201</v>
      </c>
      <c r="B802" s="94" t="s">
        <v>598</v>
      </c>
      <c r="C802" s="94">
        <v>31758.79</v>
      </c>
      <c r="D802" s="94">
        <v>34159.040000000001</v>
      </c>
      <c r="E802" s="94">
        <v>2400.25</v>
      </c>
    </row>
    <row r="803" spans="1:5" ht="13.5">
      <c r="A803" s="116">
        <v>2120101</v>
      </c>
      <c r="B803" s="94" t="s">
        <v>43</v>
      </c>
      <c r="C803" s="94">
        <v>21894.25</v>
      </c>
      <c r="D803" s="94">
        <v>22022.05</v>
      </c>
      <c r="E803" s="94">
        <v>127.79999999999927</v>
      </c>
    </row>
    <row r="804" spans="1:5" ht="13.5">
      <c r="A804" s="116">
        <v>2120102</v>
      </c>
      <c r="B804" s="94" t="s">
        <v>44</v>
      </c>
      <c r="C804" s="94">
        <v>1196.6500000000001</v>
      </c>
      <c r="D804" s="94">
        <v>1286.48</v>
      </c>
      <c r="E804" s="94">
        <v>89.829999999999927</v>
      </c>
    </row>
    <row r="805" spans="1:5" ht="13.5">
      <c r="A805" s="116">
        <v>2120103</v>
      </c>
      <c r="B805" s="94" t="s">
        <v>45</v>
      </c>
      <c r="C805" s="94"/>
      <c r="D805" s="94">
        <v>0</v>
      </c>
      <c r="E805" s="94">
        <v>0</v>
      </c>
    </row>
    <row r="806" spans="1:5" ht="13.5">
      <c r="A806" s="116">
        <v>2120104</v>
      </c>
      <c r="B806" s="94" t="s">
        <v>599</v>
      </c>
      <c r="C806" s="94">
        <v>807.32</v>
      </c>
      <c r="D806" s="94">
        <v>807.32</v>
      </c>
      <c r="E806" s="94">
        <v>0</v>
      </c>
    </row>
    <row r="807" spans="1:5" ht="13.5">
      <c r="A807" s="116">
        <v>2120105</v>
      </c>
      <c r="B807" s="94" t="s">
        <v>600</v>
      </c>
      <c r="C807" s="94"/>
      <c r="D807" s="94">
        <v>0</v>
      </c>
      <c r="E807" s="94">
        <v>0</v>
      </c>
    </row>
    <row r="808" spans="1:5" ht="13.5">
      <c r="A808" s="116">
        <v>2120106</v>
      </c>
      <c r="B808" s="94" t="s">
        <v>601</v>
      </c>
      <c r="C808" s="94"/>
      <c r="D808" s="94">
        <v>0</v>
      </c>
      <c r="E808" s="94">
        <v>0</v>
      </c>
    </row>
    <row r="809" spans="1:5" ht="13.5">
      <c r="A809" s="116">
        <v>2120107</v>
      </c>
      <c r="B809" s="94" t="s">
        <v>602</v>
      </c>
      <c r="C809" s="94"/>
      <c r="D809" s="94">
        <v>0</v>
      </c>
      <c r="E809" s="94">
        <v>0</v>
      </c>
    </row>
    <row r="810" spans="1:5" ht="13.5">
      <c r="A810" s="116">
        <v>2120109</v>
      </c>
      <c r="B810" s="94" t="s">
        <v>603</v>
      </c>
      <c r="C810" s="94"/>
      <c r="D810" s="94">
        <v>0</v>
      </c>
      <c r="E810" s="94">
        <v>0</v>
      </c>
    </row>
    <row r="811" spans="1:5" ht="13.5">
      <c r="A811" s="116">
        <v>2120110</v>
      </c>
      <c r="B811" s="94" t="s">
        <v>604</v>
      </c>
      <c r="C811" s="94"/>
      <c r="D811" s="94">
        <v>0</v>
      </c>
      <c r="E811" s="94">
        <v>0</v>
      </c>
    </row>
    <row r="812" spans="1:5" ht="13.5">
      <c r="A812" s="116">
        <v>2120199</v>
      </c>
      <c r="B812" s="94" t="s">
        <v>605</v>
      </c>
      <c r="C812" s="94">
        <v>7860.57</v>
      </c>
      <c r="D812" s="94">
        <v>10043.19</v>
      </c>
      <c r="E812" s="94">
        <v>2182.6200000000008</v>
      </c>
    </row>
    <row r="813" spans="1:5" ht="13.5">
      <c r="A813" s="116">
        <v>21202</v>
      </c>
      <c r="B813" s="94" t="s">
        <v>606</v>
      </c>
      <c r="C813" s="94"/>
      <c r="D813" s="94"/>
      <c r="E813" s="94">
        <v>0</v>
      </c>
    </row>
    <row r="814" spans="1:5" ht="13.5">
      <c r="A814" s="116">
        <v>21203</v>
      </c>
      <c r="B814" s="94" t="s">
        <v>607</v>
      </c>
      <c r="C814" s="94">
        <v>54649.49</v>
      </c>
      <c r="D814" s="94">
        <v>76738.429999999993</v>
      </c>
      <c r="E814" s="94">
        <v>22088.939999999995</v>
      </c>
    </row>
    <row r="815" spans="1:5" ht="13.5">
      <c r="A815" s="116">
        <v>2120303</v>
      </c>
      <c r="B815" s="94" t="s">
        <v>608</v>
      </c>
      <c r="C815" s="94"/>
      <c r="D815" s="94">
        <v>0</v>
      </c>
      <c r="E815" s="94">
        <v>0</v>
      </c>
    </row>
    <row r="816" spans="1:5" ht="13.5">
      <c r="A816" s="116">
        <v>2120399</v>
      </c>
      <c r="B816" s="94" t="s">
        <v>609</v>
      </c>
      <c r="C816" s="94">
        <v>54649.49</v>
      </c>
      <c r="D816" s="94">
        <v>76738.429999999993</v>
      </c>
      <c r="E816" s="94">
        <v>22088.939999999995</v>
      </c>
    </row>
    <row r="817" spans="1:5" ht="13.5">
      <c r="A817" s="116">
        <v>21205</v>
      </c>
      <c r="B817" s="94" t="s">
        <v>610</v>
      </c>
      <c r="C817" s="94">
        <v>9108.2999999999993</v>
      </c>
      <c r="D817" s="94">
        <v>9097.65</v>
      </c>
      <c r="E817" s="94">
        <v>-10.649999999999636</v>
      </c>
    </row>
    <row r="818" spans="1:5" ht="13.5">
      <c r="A818" s="116">
        <v>2120501</v>
      </c>
      <c r="B818" s="94" t="s">
        <v>1934</v>
      </c>
      <c r="C818" s="94">
        <v>9108.2999999999993</v>
      </c>
      <c r="D818" s="94">
        <v>9097.65</v>
      </c>
      <c r="E818" s="94">
        <v>-10.649999999999636</v>
      </c>
    </row>
    <row r="819" spans="1:5" ht="13.5">
      <c r="A819" s="116">
        <v>21206</v>
      </c>
      <c r="B819" s="94" t="s">
        <v>611</v>
      </c>
      <c r="C819" s="94">
        <v>2308.4</v>
      </c>
      <c r="D819" s="94">
        <v>2308.4</v>
      </c>
      <c r="E819" s="94">
        <v>0</v>
      </c>
    </row>
    <row r="820" spans="1:5" ht="13.5">
      <c r="A820" s="116">
        <v>2120601</v>
      </c>
      <c r="B820" s="94" t="s">
        <v>1935</v>
      </c>
      <c r="C820" s="94">
        <v>2308.4</v>
      </c>
      <c r="D820" s="94">
        <v>2308.4</v>
      </c>
      <c r="E820" s="94">
        <v>0</v>
      </c>
    </row>
    <row r="821" spans="1:5" ht="13.5">
      <c r="A821" s="116">
        <v>21299</v>
      </c>
      <c r="B821" s="94" t="s">
        <v>612</v>
      </c>
      <c r="C821" s="94">
        <v>0</v>
      </c>
      <c r="D821" s="94">
        <v>0</v>
      </c>
      <c r="E821" s="94">
        <v>0</v>
      </c>
    </row>
    <row r="822" spans="1:5" ht="13.5">
      <c r="A822" s="116">
        <v>2129999</v>
      </c>
      <c r="B822" s="94" t="s">
        <v>1936</v>
      </c>
      <c r="C822" s="94"/>
      <c r="D822" s="94">
        <v>0</v>
      </c>
      <c r="E822" s="94">
        <v>0</v>
      </c>
    </row>
    <row r="823" spans="1:5" ht="13.5">
      <c r="A823" s="116">
        <v>213</v>
      </c>
      <c r="B823" s="94" t="s">
        <v>1392</v>
      </c>
      <c r="C823" s="94">
        <v>281980.5</v>
      </c>
      <c r="D823" s="94">
        <v>205246.74</v>
      </c>
      <c r="E823" s="94">
        <v>-76733.760000000009</v>
      </c>
    </row>
    <row r="824" spans="1:5" ht="13.5">
      <c r="A824" s="116">
        <v>21301</v>
      </c>
      <c r="B824" s="94" t="s">
        <v>613</v>
      </c>
      <c r="C824" s="94">
        <v>12705.72</v>
      </c>
      <c r="D824" s="94">
        <v>12500.34</v>
      </c>
      <c r="E824" s="94">
        <v>-205.3799999999992</v>
      </c>
    </row>
    <row r="825" spans="1:5" ht="13.5">
      <c r="A825" s="116">
        <v>2130101</v>
      </c>
      <c r="B825" s="94" t="s">
        <v>43</v>
      </c>
      <c r="C825" s="94">
        <v>5295.95</v>
      </c>
      <c r="D825" s="94">
        <v>2560.5500000000002</v>
      </c>
      <c r="E825" s="94">
        <v>-2735.3999999999996</v>
      </c>
    </row>
    <row r="826" spans="1:5" ht="13.5">
      <c r="A826" s="116">
        <v>2130102</v>
      </c>
      <c r="B826" s="94" t="s">
        <v>44</v>
      </c>
      <c r="C826" s="94">
        <v>429.82</v>
      </c>
      <c r="D826" s="94">
        <v>569.25</v>
      </c>
      <c r="E826" s="94">
        <v>139.43</v>
      </c>
    </row>
    <row r="827" spans="1:5" ht="13.5">
      <c r="A827" s="116">
        <v>2130103</v>
      </c>
      <c r="B827" s="94" t="s">
        <v>45</v>
      </c>
      <c r="C827" s="94">
        <v>1.99</v>
      </c>
      <c r="D827" s="94">
        <v>0.9</v>
      </c>
      <c r="E827" s="94">
        <v>-1.0899999999999999</v>
      </c>
    </row>
    <row r="828" spans="1:5" ht="13.5">
      <c r="A828" s="116">
        <v>2130104</v>
      </c>
      <c r="B828" s="94" t="s">
        <v>52</v>
      </c>
      <c r="C828" s="94">
        <v>2587.98</v>
      </c>
      <c r="D828" s="94">
        <v>2508.27</v>
      </c>
      <c r="E828" s="94">
        <v>-79.710000000000036</v>
      </c>
    </row>
    <row r="829" spans="1:5" ht="13.5">
      <c r="A829" s="116">
        <v>2130105</v>
      </c>
      <c r="B829" s="94" t="s">
        <v>614</v>
      </c>
      <c r="C829" s="94"/>
      <c r="D829" s="94">
        <v>0</v>
      </c>
      <c r="E829" s="94">
        <v>0</v>
      </c>
    </row>
    <row r="830" spans="1:5" ht="13.5">
      <c r="A830" s="116">
        <v>2130106</v>
      </c>
      <c r="B830" s="94" t="s">
        <v>615</v>
      </c>
      <c r="C830" s="94">
        <v>206.6</v>
      </c>
      <c r="D830" s="94">
        <v>170</v>
      </c>
      <c r="E830" s="94">
        <v>-36.599999999999994</v>
      </c>
    </row>
    <row r="831" spans="1:5" ht="13.5">
      <c r="A831" s="116">
        <v>2130108</v>
      </c>
      <c r="B831" s="94" t="s">
        <v>616</v>
      </c>
      <c r="C831" s="94">
        <v>768</v>
      </c>
      <c r="D831" s="94">
        <v>1208</v>
      </c>
      <c r="E831" s="94">
        <v>440</v>
      </c>
    </row>
    <row r="832" spans="1:5" ht="13.5">
      <c r="A832" s="116">
        <v>2130109</v>
      </c>
      <c r="B832" s="94" t="s">
        <v>617</v>
      </c>
      <c r="C832" s="94">
        <v>15</v>
      </c>
      <c r="D832" s="94">
        <v>35</v>
      </c>
      <c r="E832" s="94">
        <v>20</v>
      </c>
    </row>
    <row r="833" spans="1:5" ht="13.5">
      <c r="A833" s="116">
        <v>2130110</v>
      </c>
      <c r="B833" s="94" t="s">
        <v>618</v>
      </c>
      <c r="C833" s="94"/>
      <c r="D833" s="94">
        <v>0</v>
      </c>
      <c r="E833" s="94">
        <v>0</v>
      </c>
    </row>
    <row r="834" spans="1:5" ht="13.5">
      <c r="A834" s="116">
        <v>2130111</v>
      </c>
      <c r="B834" s="94" t="s">
        <v>619</v>
      </c>
      <c r="C834" s="94"/>
      <c r="D834" s="94">
        <v>0</v>
      </c>
      <c r="E834" s="94">
        <v>0</v>
      </c>
    </row>
    <row r="835" spans="1:5" ht="13.5">
      <c r="A835" s="116">
        <v>2130112</v>
      </c>
      <c r="B835" s="94" t="s">
        <v>620</v>
      </c>
      <c r="C835" s="94">
        <v>28</v>
      </c>
      <c r="D835" s="94">
        <v>28</v>
      </c>
      <c r="E835" s="94">
        <v>0</v>
      </c>
    </row>
    <row r="836" spans="1:5" ht="13.5">
      <c r="A836" s="116">
        <v>2130114</v>
      </c>
      <c r="B836" s="94" t="s">
        <v>621</v>
      </c>
      <c r="C836" s="94"/>
      <c r="D836" s="94">
        <v>0</v>
      </c>
      <c r="E836" s="94">
        <v>0</v>
      </c>
    </row>
    <row r="837" spans="1:5" ht="13.5">
      <c r="A837" s="116">
        <v>2130119</v>
      </c>
      <c r="B837" s="94" t="s">
        <v>622</v>
      </c>
      <c r="C837" s="94">
        <v>440</v>
      </c>
      <c r="D837" s="94">
        <v>285.39</v>
      </c>
      <c r="E837" s="94">
        <v>-154.61000000000001</v>
      </c>
    </row>
    <row r="838" spans="1:5" ht="13.5">
      <c r="A838" s="116">
        <v>2130120</v>
      </c>
      <c r="B838" s="94" t="s">
        <v>623</v>
      </c>
      <c r="C838" s="94">
        <v>165</v>
      </c>
      <c r="D838" s="94">
        <v>165</v>
      </c>
      <c r="E838" s="94">
        <v>0</v>
      </c>
    </row>
    <row r="839" spans="1:5" ht="13.5">
      <c r="A839" s="116">
        <v>2130121</v>
      </c>
      <c r="B839" s="94" t="s">
        <v>624</v>
      </c>
      <c r="C839" s="94"/>
      <c r="D839" s="94">
        <v>0</v>
      </c>
      <c r="E839" s="94">
        <v>0</v>
      </c>
    </row>
    <row r="840" spans="1:5" ht="13.5">
      <c r="A840" s="116">
        <v>2130122</v>
      </c>
      <c r="B840" s="94" t="s">
        <v>625</v>
      </c>
      <c r="C840" s="94">
        <v>328</v>
      </c>
      <c r="D840" s="94">
        <v>2560.4</v>
      </c>
      <c r="E840" s="94">
        <v>2232.4</v>
      </c>
    </row>
    <row r="841" spans="1:5" ht="13.5">
      <c r="A841" s="116">
        <v>2130124</v>
      </c>
      <c r="B841" s="94" t="s">
        <v>626</v>
      </c>
      <c r="C841" s="94"/>
      <c r="D841" s="94">
        <v>24.6</v>
      </c>
      <c r="E841" s="94">
        <v>24.6</v>
      </c>
    </row>
    <row r="842" spans="1:5" ht="13.5">
      <c r="A842" s="116">
        <v>2130125</v>
      </c>
      <c r="B842" s="94" t="s">
        <v>627</v>
      </c>
      <c r="C842" s="94"/>
      <c r="D842" s="94">
        <v>0</v>
      </c>
      <c r="E842" s="94">
        <v>0</v>
      </c>
    </row>
    <row r="843" spans="1:5" ht="13.5">
      <c r="A843" s="116">
        <v>2130126</v>
      </c>
      <c r="B843" s="94" t="s">
        <v>628</v>
      </c>
      <c r="C843" s="94">
        <v>369.13</v>
      </c>
      <c r="D843" s="94">
        <v>369.13</v>
      </c>
      <c r="E843" s="94">
        <v>0</v>
      </c>
    </row>
    <row r="844" spans="1:5" ht="13.5">
      <c r="A844" s="116">
        <v>2130135</v>
      </c>
      <c r="B844" s="94" t="s">
        <v>2148</v>
      </c>
      <c r="C844" s="94">
        <v>256.5</v>
      </c>
      <c r="D844" s="94">
        <v>222.1</v>
      </c>
      <c r="E844" s="94">
        <v>-34.400000000000006</v>
      </c>
    </row>
    <row r="845" spans="1:5" ht="13.5">
      <c r="A845" s="116">
        <v>2130142</v>
      </c>
      <c r="B845" s="94" t="s">
        <v>2149</v>
      </c>
      <c r="C845" s="94"/>
      <c r="D845" s="94">
        <v>0</v>
      </c>
      <c r="E845" s="94">
        <v>0</v>
      </c>
    </row>
    <row r="846" spans="1:5" ht="13.5">
      <c r="A846" s="116">
        <v>2130148</v>
      </c>
      <c r="B846" s="94" t="s">
        <v>629</v>
      </c>
      <c r="C846" s="94"/>
      <c r="D846" s="94">
        <v>0</v>
      </c>
      <c r="E846" s="94">
        <v>0</v>
      </c>
    </row>
    <row r="847" spans="1:5" ht="13.5">
      <c r="A847" s="116">
        <v>2130152</v>
      </c>
      <c r="B847" s="94" t="s">
        <v>630</v>
      </c>
      <c r="C847" s="94"/>
      <c r="D847" s="94">
        <v>0</v>
      </c>
      <c r="E847" s="94">
        <v>0</v>
      </c>
    </row>
    <row r="848" spans="1:5" ht="13.5">
      <c r="A848" s="116">
        <v>2130153</v>
      </c>
      <c r="B848" s="94" t="s">
        <v>2150</v>
      </c>
      <c r="C848" s="94">
        <v>100</v>
      </c>
      <c r="D848" s="94">
        <v>100</v>
      </c>
      <c r="E848" s="94">
        <v>0</v>
      </c>
    </row>
    <row r="849" spans="1:5" ht="13.5">
      <c r="A849" s="116">
        <v>2130199</v>
      </c>
      <c r="B849" s="94" t="s">
        <v>631</v>
      </c>
      <c r="C849" s="94">
        <v>1713.75</v>
      </c>
      <c r="D849" s="94">
        <v>1693.75</v>
      </c>
      <c r="E849" s="94">
        <v>-20</v>
      </c>
    </row>
    <row r="850" spans="1:5" ht="13.5">
      <c r="A850" s="116">
        <v>21302</v>
      </c>
      <c r="B850" s="94" t="s">
        <v>632</v>
      </c>
      <c r="C850" s="94">
        <v>226917.72</v>
      </c>
      <c r="D850" s="94">
        <v>143540.34</v>
      </c>
      <c r="E850" s="94">
        <v>-83377.38</v>
      </c>
    </row>
    <row r="851" spans="1:5" ht="13.5">
      <c r="A851" s="116">
        <v>2130201</v>
      </c>
      <c r="B851" s="94" t="s">
        <v>43</v>
      </c>
      <c r="C851" s="94">
        <v>1769.79</v>
      </c>
      <c r="D851" s="94">
        <v>1636.29</v>
      </c>
      <c r="E851" s="94">
        <v>-133.5</v>
      </c>
    </row>
    <row r="852" spans="1:5" ht="13.5">
      <c r="A852" s="116">
        <v>2130202</v>
      </c>
      <c r="B852" s="94" t="s">
        <v>44</v>
      </c>
      <c r="C852" s="94"/>
      <c r="D852" s="94">
        <v>139.34</v>
      </c>
      <c r="E852" s="94">
        <v>139.34</v>
      </c>
    </row>
    <row r="853" spans="1:5" ht="13.5">
      <c r="A853" s="116">
        <v>2130203</v>
      </c>
      <c r="B853" s="94" t="s">
        <v>45</v>
      </c>
      <c r="C853" s="94"/>
      <c r="D853" s="94">
        <v>0</v>
      </c>
      <c r="E853" s="94">
        <v>0</v>
      </c>
    </row>
    <row r="854" spans="1:5" ht="13.5">
      <c r="A854" s="116">
        <v>2130204</v>
      </c>
      <c r="B854" s="94" t="s">
        <v>633</v>
      </c>
      <c r="C854" s="94">
        <v>639.58000000000004</v>
      </c>
      <c r="D854" s="94">
        <v>637.34</v>
      </c>
      <c r="E854" s="94">
        <v>-2.2400000000000091</v>
      </c>
    </row>
    <row r="855" spans="1:5" ht="13.5">
      <c r="A855" s="116">
        <v>2130205</v>
      </c>
      <c r="B855" s="94" t="s">
        <v>634</v>
      </c>
      <c r="C855" s="94">
        <v>206950.03</v>
      </c>
      <c r="D855" s="94">
        <v>122361.97</v>
      </c>
      <c r="E855" s="94">
        <v>-84588.06</v>
      </c>
    </row>
    <row r="856" spans="1:5" ht="13.5">
      <c r="A856" s="116">
        <v>2130206</v>
      </c>
      <c r="B856" s="94" t="s">
        <v>635</v>
      </c>
      <c r="C856" s="94"/>
      <c r="D856" s="94">
        <v>0</v>
      </c>
      <c r="E856" s="94">
        <v>0</v>
      </c>
    </row>
    <row r="857" spans="1:5" ht="13.5">
      <c r="A857" s="116">
        <v>2130207</v>
      </c>
      <c r="B857" s="94" t="s">
        <v>636</v>
      </c>
      <c r="C857" s="94">
        <v>719.13</v>
      </c>
      <c r="D857" s="94">
        <v>994.13</v>
      </c>
      <c r="E857" s="94">
        <v>275</v>
      </c>
    </row>
    <row r="858" spans="1:5" ht="13.5">
      <c r="A858" s="116">
        <v>2130209</v>
      </c>
      <c r="B858" s="94" t="s">
        <v>637</v>
      </c>
      <c r="C858" s="94"/>
      <c r="D858" s="94">
        <v>0</v>
      </c>
      <c r="E858" s="94">
        <v>0</v>
      </c>
    </row>
    <row r="859" spans="1:5" ht="13.5">
      <c r="A859" s="116">
        <v>2130211</v>
      </c>
      <c r="B859" s="94" t="s">
        <v>638</v>
      </c>
      <c r="C859" s="94">
        <v>2663.13</v>
      </c>
      <c r="D859" s="94">
        <v>2676.45</v>
      </c>
      <c r="E859" s="94">
        <v>13.319999999999709</v>
      </c>
    </row>
    <row r="860" spans="1:5" ht="13.5">
      <c r="A860" s="116">
        <v>2130212</v>
      </c>
      <c r="B860" s="94" t="s">
        <v>639</v>
      </c>
      <c r="C860" s="94">
        <v>6942</v>
      </c>
      <c r="D860" s="94">
        <v>7484</v>
      </c>
      <c r="E860" s="94">
        <v>542</v>
      </c>
    </row>
    <row r="861" spans="1:5" ht="13.5">
      <c r="A861" s="116">
        <v>2130213</v>
      </c>
      <c r="B861" s="94" t="s">
        <v>640</v>
      </c>
      <c r="C861" s="94"/>
      <c r="D861" s="94">
        <v>0</v>
      </c>
      <c r="E861" s="94">
        <v>0</v>
      </c>
    </row>
    <row r="862" spans="1:5" ht="13.5">
      <c r="A862" s="116">
        <v>2130217</v>
      </c>
      <c r="B862" s="94" t="s">
        <v>641</v>
      </c>
      <c r="C862" s="94">
        <v>538.33000000000004</v>
      </c>
      <c r="D862" s="94">
        <v>538.33000000000004</v>
      </c>
      <c r="E862" s="94">
        <v>0</v>
      </c>
    </row>
    <row r="863" spans="1:5" ht="13.5">
      <c r="A863" s="116">
        <v>2130220</v>
      </c>
      <c r="B863" s="94" t="s">
        <v>642</v>
      </c>
      <c r="C863" s="94"/>
      <c r="D863" s="94">
        <v>0</v>
      </c>
      <c r="E863" s="94">
        <v>0</v>
      </c>
    </row>
    <row r="864" spans="1:5" ht="13.5">
      <c r="A864" s="116">
        <v>2130221</v>
      </c>
      <c r="B864" s="94" t="s">
        <v>643</v>
      </c>
      <c r="C864" s="94"/>
      <c r="D864" s="94">
        <v>0</v>
      </c>
      <c r="E864" s="94">
        <v>0</v>
      </c>
    </row>
    <row r="865" spans="1:5" ht="13.5">
      <c r="A865" s="116">
        <v>2130223</v>
      </c>
      <c r="B865" s="94" t="s">
        <v>644</v>
      </c>
      <c r="C865" s="94"/>
      <c r="D865" s="94">
        <v>0</v>
      </c>
      <c r="E865" s="94">
        <v>0</v>
      </c>
    </row>
    <row r="866" spans="1:5" ht="13.5">
      <c r="A866" s="116">
        <v>2130226</v>
      </c>
      <c r="B866" s="94" t="s">
        <v>645</v>
      </c>
      <c r="C866" s="94"/>
      <c r="D866" s="94">
        <v>0</v>
      </c>
      <c r="E866" s="94">
        <v>0</v>
      </c>
    </row>
    <row r="867" spans="1:5" ht="13.5">
      <c r="A867" s="116">
        <v>2130227</v>
      </c>
      <c r="B867" s="94" t="s">
        <v>646</v>
      </c>
      <c r="C867" s="94"/>
      <c r="D867" s="94">
        <v>0</v>
      </c>
      <c r="E867" s="94">
        <v>0</v>
      </c>
    </row>
    <row r="868" spans="1:5" ht="13.5">
      <c r="A868" s="116">
        <v>2130234</v>
      </c>
      <c r="B868" s="94" t="s">
        <v>647</v>
      </c>
      <c r="C868" s="94">
        <v>6596.73</v>
      </c>
      <c r="D868" s="94">
        <v>6835.88</v>
      </c>
      <c r="E868" s="94">
        <v>239.15000000000055</v>
      </c>
    </row>
    <row r="869" spans="1:5" ht="13.5">
      <c r="A869" s="116">
        <v>2130236</v>
      </c>
      <c r="B869" s="94" t="s">
        <v>648</v>
      </c>
      <c r="C869" s="94"/>
      <c r="D869" s="94">
        <v>0</v>
      </c>
      <c r="E869" s="94">
        <v>0</v>
      </c>
    </row>
    <row r="870" spans="1:5" ht="13.5">
      <c r="A870" s="116">
        <v>2130237</v>
      </c>
      <c r="B870" s="94" t="s">
        <v>620</v>
      </c>
      <c r="C870" s="94">
        <v>9</v>
      </c>
      <c r="D870" s="94">
        <v>9</v>
      </c>
      <c r="E870" s="94">
        <v>0</v>
      </c>
    </row>
    <row r="871" spans="1:5" ht="13.5">
      <c r="A871" s="116">
        <v>2130238</v>
      </c>
      <c r="B871" s="375" t="s">
        <v>3078</v>
      </c>
      <c r="C871" s="375"/>
      <c r="D871" s="375">
        <v>2.34</v>
      </c>
      <c r="E871" s="375">
        <v>2.34</v>
      </c>
    </row>
    <row r="872" spans="1:5" ht="13.5">
      <c r="A872" s="116">
        <v>2130299</v>
      </c>
      <c r="B872" s="94" t="s">
        <v>649</v>
      </c>
      <c r="C872" s="94">
        <v>90</v>
      </c>
      <c r="D872" s="94">
        <v>225.27</v>
      </c>
      <c r="E872" s="94">
        <v>135.27000000000001</v>
      </c>
    </row>
    <row r="873" spans="1:5" ht="13.5">
      <c r="A873" s="116">
        <v>21303</v>
      </c>
      <c r="B873" s="94" t="s">
        <v>650</v>
      </c>
      <c r="C873" s="94">
        <v>39714.060000000005</v>
      </c>
      <c r="D873" s="94">
        <v>46682.19</v>
      </c>
      <c r="E873" s="94">
        <v>6968.1299999999974</v>
      </c>
    </row>
    <row r="874" spans="1:5" ht="13.5">
      <c r="A874" s="116">
        <v>2130301</v>
      </c>
      <c r="B874" s="94" t="s">
        <v>43</v>
      </c>
      <c r="C874" s="94">
        <v>2712.24</v>
      </c>
      <c r="D874" s="94">
        <v>2483.23</v>
      </c>
      <c r="E874" s="94">
        <v>-229.00999999999976</v>
      </c>
    </row>
    <row r="875" spans="1:5" ht="13.5">
      <c r="A875" s="116">
        <v>2130302</v>
      </c>
      <c r="B875" s="94" t="s">
        <v>44</v>
      </c>
      <c r="C875" s="94">
        <v>201.55</v>
      </c>
      <c r="D875" s="94">
        <v>180.67</v>
      </c>
      <c r="E875" s="94">
        <v>-20.880000000000024</v>
      </c>
    </row>
    <row r="876" spans="1:5" ht="13.5">
      <c r="A876" s="116">
        <v>2130303</v>
      </c>
      <c r="B876" s="94" t="s">
        <v>45</v>
      </c>
      <c r="C876" s="94"/>
      <c r="D876" s="94">
        <v>0</v>
      </c>
      <c r="E876" s="94">
        <v>0</v>
      </c>
    </row>
    <row r="877" spans="1:5" ht="13.5">
      <c r="A877" s="116">
        <v>2130304</v>
      </c>
      <c r="B877" s="94" t="s">
        <v>651</v>
      </c>
      <c r="C877" s="94">
        <v>1183.27</v>
      </c>
      <c r="D877" s="94">
        <v>1183.27</v>
      </c>
      <c r="E877" s="94">
        <v>0</v>
      </c>
    </row>
    <row r="878" spans="1:5" ht="13.5">
      <c r="A878" s="116">
        <v>2130305</v>
      </c>
      <c r="B878" s="94" t="s">
        <v>652</v>
      </c>
      <c r="C878" s="94">
        <v>26462.54</v>
      </c>
      <c r="D878" s="94">
        <v>36181.54</v>
      </c>
      <c r="E878" s="94">
        <v>9719</v>
      </c>
    </row>
    <row r="879" spans="1:5" ht="13.5">
      <c r="A879" s="116">
        <v>2130306</v>
      </c>
      <c r="B879" s="94" t="s">
        <v>653</v>
      </c>
      <c r="C879" s="94">
        <v>7123.87</v>
      </c>
      <c r="D879" s="94">
        <v>4831.63</v>
      </c>
      <c r="E879" s="94">
        <v>-2292.2399999999998</v>
      </c>
    </row>
    <row r="880" spans="1:5" ht="13.5">
      <c r="A880" s="116">
        <v>2130307</v>
      </c>
      <c r="B880" s="94" t="s">
        <v>654</v>
      </c>
      <c r="C880" s="94"/>
      <c r="D880" s="94">
        <v>0</v>
      </c>
      <c r="E880" s="94">
        <v>0</v>
      </c>
    </row>
    <row r="881" spans="1:5" ht="13.5">
      <c r="A881" s="116">
        <v>2130308</v>
      </c>
      <c r="B881" s="94" t="s">
        <v>655</v>
      </c>
      <c r="C881" s="94">
        <v>124</v>
      </c>
      <c r="D881" s="94">
        <v>124</v>
      </c>
      <c r="E881" s="94">
        <v>0</v>
      </c>
    </row>
    <row r="882" spans="1:5" ht="13.5">
      <c r="A882" s="116">
        <v>2130309</v>
      </c>
      <c r="B882" s="94" t="s">
        <v>656</v>
      </c>
      <c r="C882" s="94"/>
      <c r="D882" s="94">
        <v>0</v>
      </c>
      <c r="E882" s="94">
        <v>0</v>
      </c>
    </row>
    <row r="883" spans="1:5" ht="13.5">
      <c r="A883" s="116">
        <v>2130310</v>
      </c>
      <c r="B883" s="94" t="s">
        <v>657</v>
      </c>
      <c r="C883" s="94">
        <v>84.32</v>
      </c>
      <c r="D883" s="94">
        <v>84.32</v>
      </c>
      <c r="E883" s="94">
        <v>0</v>
      </c>
    </row>
    <row r="884" spans="1:5" ht="13.5">
      <c r="A884" s="116">
        <v>2130311</v>
      </c>
      <c r="B884" s="94" t="s">
        <v>658</v>
      </c>
      <c r="C884" s="94">
        <v>114.51</v>
      </c>
      <c r="D884" s="94">
        <v>99.91</v>
      </c>
      <c r="E884" s="94">
        <v>-14.600000000000009</v>
      </c>
    </row>
    <row r="885" spans="1:5" ht="13.5">
      <c r="A885" s="116">
        <v>2130312</v>
      </c>
      <c r="B885" s="94" t="s">
        <v>659</v>
      </c>
      <c r="C885" s="94">
        <v>304.23</v>
      </c>
      <c r="D885" s="94">
        <v>304.23</v>
      </c>
      <c r="E885" s="94">
        <v>0</v>
      </c>
    </row>
    <row r="886" spans="1:5" ht="13.5">
      <c r="A886" s="116">
        <v>2130313</v>
      </c>
      <c r="B886" s="94" t="s">
        <v>660</v>
      </c>
      <c r="C886" s="94"/>
      <c r="D886" s="94">
        <v>0</v>
      </c>
      <c r="E886" s="94">
        <v>0</v>
      </c>
    </row>
    <row r="887" spans="1:5" ht="13.5">
      <c r="A887" s="116">
        <v>2130314</v>
      </c>
      <c r="B887" s="94" t="s">
        <v>661</v>
      </c>
      <c r="C887" s="94">
        <v>940.68</v>
      </c>
      <c r="D887" s="94">
        <v>956.18</v>
      </c>
      <c r="E887" s="94">
        <v>15.5</v>
      </c>
    </row>
    <row r="888" spans="1:5" ht="13.5">
      <c r="A888" s="116">
        <v>2130315</v>
      </c>
      <c r="B888" s="94" t="s">
        <v>662</v>
      </c>
      <c r="C888" s="94"/>
      <c r="D888" s="94">
        <v>0</v>
      </c>
      <c r="E888" s="94">
        <v>0</v>
      </c>
    </row>
    <row r="889" spans="1:5" ht="13.5">
      <c r="A889" s="116">
        <v>2130316</v>
      </c>
      <c r="B889" s="94" t="s">
        <v>663</v>
      </c>
      <c r="C889" s="94">
        <v>209.64</v>
      </c>
      <c r="D889" s="94">
        <v>0</v>
      </c>
      <c r="E889" s="94">
        <v>-209.64</v>
      </c>
    </row>
    <row r="890" spans="1:5" ht="13.5">
      <c r="A890" s="116">
        <v>2130317</v>
      </c>
      <c r="B890" s="94" t="s">
        <v>664</v>
      </c>
      <c r="C890" s="94"/>
      <c r="D890" s="94">
        <v>0</v>
      </c>
      <c r="E890" s="94">
        <v>0</v>
      </c>
    </row>
    <row r="891" spans="1:5" ht="13.5">
      <c r="A891" s="116">
        <v>2130318</v>
      </c>
      <c r="B891" s="94" t="s">
        <v>665</v>
      </c>
      <c r="C891" s="94"/>
      <c r="D891" s="94">
        <v>0</v>
      </c>
      <c r="E891" s="94">
        <v>0</v>
      </c>
    </row>
    <row r="892" spans="1:5" ht="13.5">
      <c r="A892" s="116">
        <v>2130319</v>
      </c>
      <c r="B892" s="94" t="s">
        <v>666</v>
      </c>
      <c r="C892" s="94">
        <v>133.21</v>
      </c>
      <c r="D892" s="94">
        <v>133.21</v>
      </c>
      <c r="E892" s="94">
        <v>0</v>
      </c>
    </row>
    <row r="893" spans="1:5" ht="13.5">
      <c r="A893" s="116">
        <v>2130321</v>
      </c>
      <c r="B893" s="94" t="s">
        <v>667</v>
      </c>
      <c r="C893" s="94"/>
      <c r="D893" s="94">
        <v>0</v>
      </c>
      <c r="E893" s="94">
        <v>0</v>
      </c>
    </row>
    <row r="894" spans="1:5" ht="13.5">
      <c r="A894" s="116">
        <v>2130322</v>
      </c>
      <c r="B894" s="94" t="s">
        <v>668</v>
      </c>
      <c r="C894" s="94">
        <v>120</v>
      </c>
      <c r="D894" s="94">
        <v>120</v>
      </c>
      <c r="E894" s="94">
        <v>0</v>
      </c>
    </row>
    <row r="895" spans="1:5" ht="13.5">
      <c r="A895" s="116">
        <v>2130333</v>
      </c>
      <c r="B895" s="94" t="s">
        <v>644</v>
      </c>
      <c r="C895" s="94"/>
      <c r="D895" s="94">
        <v>0</v>
      </c>
      <c r="E895" s="94">
        <v>0</v>
      </c>
    </row>
    <row r="896" spans="1:5" ht="13.5">
      <c r="A896" s="116">
        <v>2130334</v>
      </c>
      <c r="B896" s="94" t="s">
        <v>669</v>
      </c>
      <c r="C896" s="94"/>
      <c r="D896" s="94">
        <v>0</v>
      </c>
      <c r="E896" s="94">
        <v>0</v>
      </c>
    </row>
    <row r="897" spans="1:5" ht="13.5">
      <c r="A897" s="116">
        <v>2130335</v>
      </c>
      <c r="B897" s="94" t="s">
        <v>1937</v>
      </c>
      <c r="C897" s="94"/>
      <c r="D897" s="94">
        <v>0</v>
      </c>
      <c r="E897" s="94">
        <v>0</v>
      </c>
    </row>
    <row r="898" spans="1:5" ht="13.5">
      <c r="A898" s="116">
        <v>2130336</v>
      </c>
      <c r="B898" s="94" t="s">
        <v>670</v>
      </c>
      <c r="C898" s="94"/>
      <c r="D898" s="94">
        <v>0</v>
      </c>
      <c r="E898" s="94">
        <v>0</v>
      </c>
    </row>
    <row r="899" spans="1:5" ht="13.5">
      <c r="A899" s="116">
        <v>2130337</v>
      </c>
      <c r="B899" s="94" t="s">
        <v>671</v>
      </c>
      <c r="C899" s="94"/>
      <c r="D899" s="94">
        <v>0</v>
      </c>
      <c r="E899" s="94">
        <v>0</v>
      </c>
    </row>
    <row r="900" spans="1:5" ht="13.5">
      <c r="A900" s="116">
        <v>2130399</v>
      </c>
      <c r="B900" s="94" t="s">
        <v>672</v>
      </c>
      <c r="C900" s="94"/>
      <c r="D900" s="94">
        <v>0</v>
      </c>
      <c r="E900" s="94">
        <v>0</v>
      </c>
    </row>
    <row r="901" spans="1:5" ht="13.5">
      <c r="A901" s="116">
        <v>21305</v>
      </c>
      <c r="B901" s="94" t="s">
        <v>1938</v>
      </c>
      <c r="C901" s="94">
        <v>2643</v>
      </c>
      <c r="D901" s="94">
        <v>2523.8700000000003</v>
      </c>
      <c r="E901" s="94">
        <v>-119.12999999999965</v>
      </c>
    </row>
    <row r="902" spans="1:5" ht="13.5">
      <c r="A902" s="116">
        <v>2130501</v>
      </c>
      <c r="B902" s="94" t="s">
        <v>43</v>
      </c>
      <c r="C902" s="94">
        <v>1093.6400000000001</v>
      </c>
      <c r="D902" s="94">
        <v>1093.6400000000001</v>
      </c>
      <c r="E902" s="94">
        <v>0</v>
      </c>
    </row>
    <row r="903" spans="1:5" ht="13.5">
      <c r="A903" s="116">
        <v>2130502</v>
      </c>
      <c r="B903" s="94" t="s">
        <v>44</v>
      </c>
      <c r="C903" s="94">
        <v>55.26</v>
      </c>
      <c r="D903" s="94">
        <v>55.26</v>
      </c>
      <c r="E903" s="94">
        <v>0</v>
      </c>
    </row>
    <row r="904" spans="1:5" ht="13.5">
      <c r="A904" s="116">
        <v>2130503</v>
      </c>
      <c r="B904" s="94" t="s">
        <v>45</v>
      </c>
      <c r="C904" s="94"/>
      <c r="D904" s="94">
        <v>0</v>
      </c>
      <c r="E904" s="94">
        <v>0</v>
      </c>
    </row>
    <row r="905" spans="1:5" ht="13.5">
      <c r="A905" s="116">
        <v>2130504</v>
      </c>
      <c r="B905" s="94" t="s">
        <v>673</v>
      </c>
      <c r="C905" s="94">
        <v>1024.82</v>
      </c>
      <c r="D905" s="94">
        <v>1024.82</v>
      </c>
      <c r="E905" s="94">
        <v>0</v>
      </c>
    </row>
    <row r="906" spans="1:5" ht="13.5">
      <c r="A906" s="116">
        <v>2130505</v>
      </c>
      <c r="B906" s="94" t="s">
        <v>674</v>
      </c>
      <c r="C906" s="94"/>
      <c r="D906" s="94">
        <v>0</v>
      </c>
      <c r="E906" s="94">
        <v>0</v>
      </c>
    </row>
    <row r="907" spans="1:5" ht="13.5">
      <c r="A907" s="116">
        <v>2130506</v>
      </c>
      <c r="B907" s="94" t="s">
        <v>675</v>
      </c>
      <c r="C907" s="94"/>
      <c r="D907" s="94">
        <v>0</v>
      </c>
      <c r="E907" s="94">
        <v>0</v>
      </c>
    </row>
    <row r="908" spans="1:5" ht="13.5">
      <c r="A908" s="116">
        <v>2130507</v>
      </c>
      <c r="B908" s="94" t="s">
        <v>676</v>
      </c>
      <c r="C908" s="94"/>
      <c r="D908" s="94">
        <v>0</v>
      </c>
      <c r="E908" s="94">
        <v>0</v>
      </c>
    </row>
    <row r="909" spans="1:5" ht="13.5">
      <c r="A909" s="116">
        <v>2130508</v>
      </c>
      <c r="B909" s="94" t="s">
        <v>677</v>
      </c>
      <c r="C909" s="94"/>
      <c r="D909" s="94">
        <v>0</v>
      </c>
      <c r="E909" s="94">
        <v>0</v>
      </c>
    </row>
    <row r="910" spans="1:5" ht="13.5">
      <c r="A910" s="116">
        <v>2130550</v>
      </c>
      <c r="B910" s="94" t="s">
        <v>52</v>
      </c>
      <c r="C910" s="94"/>
      <c r="D910" s="94">
        <v>0</v>
      </c>
      <c r="E910" s="94">
        <v>0</v>
      </c>
    </row>
    <row r="911" spans="1:5" ht="13.5">
      <c r="A911" s="116">
        <v>2130599</v>
      </c>
      <c r="B911" s="94" t="s">
        <v>1939</v>
      </c>
      <c r="C911" s="94">
        <v>469.28</v>
      </c>
      <c r="D911" s="94">
        <v>350.15</v>
      </c>
      <c r="E911" s="94">
        <v>-119.13</v>
      </c>
    </row>
    <row r="912" spans="1:5" ht="13.5">
      <c r="A912" s="116">
        <v>21307</v>
      </c>
      <c r="B912" s="94" t="s">
        <v>678</v>
      </c>
      <c r="C912" s="94">
        <v>0</v>
      </c>
      <c r="D912" s="94">
        <v>0</v>
      </c>
      <c r="E912" s="94">
        <v>0</v>
      </c>
    </row>
    <row r="913" spans="1:5" ht="13.5">
      <c r="A913" s="116">
        <v>2130701</v>
      </c>
      <c r="B913" s="94" t="s">
        <v>679</v>
      </c>
      <c r="C913" s="94"/>
      <c r="D913" s="94">
        <v>0</v>
      </c>
      <c r="E913" s="94">
        <v>0</v>
      </c>
    </row>
    <row r="914" spans="1:5" ht="13.5">
      <c r="A914" s="116">
        <v>2130704</v>
      </c>
      <c r="B914" s="94" t="s">
        <v>680</v>
      </c>
      <c r="C914" s="94"/>
      <c r="D914" s="94">
        <v>0</v>
      </c>
      <c r="E914" s="94">
        <v>0</v>
      </c>
    </row>
    <row r="915" spans="1:5" ht="13.5">
      <c r="A915" s="116">
        <v>2130705</v>
      </c>
      <c r="B915" s="94" t="s">
        <v>681</v>
      </c>
      <c r="C915" s="94"/>
      <c r="D915" s="94">
        <v>0</v>
      </c>
      <c r="E915" s="94">
        <v>0</v>
      </c>
    </row>
    <row r="916" spans="1:5" ht="13.5">
      <c r="A916" s="116">
        <v>2130706</v>
      </c>
      <c r="B916" s="94" t="s">
        <v>682</v>
      </c>
      <c r="C916" s="94"/>
      <c r="D916" s="94">
        <v>0</v>
      </c>
      <c r="E916" s="94">
        <v>0</v>
      </c>
    </row>
    <row r="917" spans="1:5" ht="13.5">
      <c r="A917" s="116">
        <v>2130707</v>
      </c>
      <c r="B917" s="94" t="s">
        <v>683</v>
      </c>
      <c r="C917" s="94"/>
      <c r="D917" s="94">
        <v>0</v>
      </c>
      <c r="E917" s="94">
        <v>0</v>
      </c>
    </row>
    <row r="918" spans="1:5" ht="13.5">
      <c r="A918" s="116">
        <v>2130799</v>
      </c>
      <c r="B918" s="94" t="s">
        <v>684</v>
      </c>
      <c r="C918" s="94"/>
      <c r="D918" s="94">
        <v>0</v>
      </c>
      <c r="E918" s="94">
        <v>0</v>
      </c>
    </row>
    <row r="919" spans="1:5" ht="13.5">
      <c r="A919" s="116">
        <v>21308</v>
      </c>
      <c r="B919" s="94" t="s">
        <v>685</v>
      </c>
      <c r="C919" s="94">
        <v>0</v>
      </c>
      <c r="D919" s="94">
        <v>0</v>
      </c>
      <c r="E919" s="94">
        <v>0</v>
      </c>
    </row>
    <row r="920" spans="1:5" ht="13.5">
      <c r="A920" s="116">
        <v>2130801</v>
      </c>
      <c r="B920" s="94" t="s">
        <v>686</v>
      </c>
      <c r="C920" s="94"/>
      <c r="D920" s="94">
        <v>0</v>
      </c>
      <c r="E920" s="94">
        <v>0</v>
      </c>
    </row>
    <row r="921" spans="1:5" ht="13.5">
      <c r="A921" s="116">
        <v>2130803</v>
      </c>
      <c r="B921" s="94" t="s">
        <v>687</v>
      </c>
      <c r="C921" s="94"/>
      <c r="D921" s="94">
        <v>0</v>
      </c>
      <c r="E921" s="94">
        <v>0</v>
      </c>
    </row>
    <row r="922" spans="1:5" ht="13.5">
      <c r="A922" s="116">
        <v>2130804</v>
      </c>
      <c r="B922" s="94" t="s">
        <v>688</v>
      </c>
      <c r="C922" s="94"/>
      <c r="D922" s="94">
        <v>0</v>
      </c>
      <c r="E922" s="94">
        <v>0</v>
      </c>
    </row>
    <row r="923" spans="1:5" ht="13.5">
      <c r="A923" s="116">
        <v>2130805</v>
      </c>
      <c r="B923" s="94" t="s">
        <v>689</v>
      </c>
      <c r="C923" s="94"/>
      <c r="D923" s="94">
        <v>0</v>
      </c>
      <c r="E923" s="94">
        <v>0</v>
      </c>
    </row>
    <row r="924" spans="1:5" ht="13.5">
      <c r="A924" s="116">
        <v>2130899</v>
      </c>
      <c r="B924" s="94" t="s">
        <v>690</v>
      </c>
      <c r="C924" s="94"/>
      <c r="D924" s="94">
        <v>0</v>
      </c>
      <c r="E924" s="94">
        <v>0</v>
      </c>
    </row>
    <row r="925" spans="1:5" ht="13.5">
      <c r="A925" s="116">
        <v>21309</v>
      </c>
      <c r="B925" s="94" t="s">
        <v>691</v>
      </c>
      <c r="C925" s="94">
        <v>0</v>
      </c>
      <c r="D925" s="94">
        <v>0</v>
      </c>
      <c r="E925" s="94">
        <v>0</v>
      </c>
    </row>
    <row r="926" spans="1:5" ht="13.5">
      <c r="A926" s="116">
        <v>2130901</v>
      </c>
      <c r="B926" s="94" t="s">
        <v>692</v>
      </c>
      <c r="C926" s="94"/>
      <c r="D926" s="94">
        <v>0</v>
      </c>
      <c r="E926" s="94">
        <v>0</v>
      </c>
    </row>
    <row r="927" spans="1:5" ht="13.5">
      <c r="A927" s="116">
        <v>2130999</v>
      </c>
      <c r="B927" s="94" t="s">
        <v>693</v>
      </c>
      <c r="C927" s="94"/>
      <c r="D927" s="94">
        <v>0</v>
      </c>
      <c r="E927" s="94">
        <v>0</v>
      </c>
    </row>
    <row r="928" spans="1:5" ht="13.5">
      <c r="A928" s="116">
        <v>21399</v>
      </c>
      <c r="B928" s="94" t="s">
        <v>694</v>
      </c>
      <c r="C928" s="94">
        <v>0</v>
      </c>
      <c r="D928" s="94">
        <v>0</v>
      </c>
      <c r="E928" s="94">
        <v>0</v>
      </c>
    </row>
    <row r="929" spans="1:5" ht="13.5">
      <c r="A929" s="116">
        <v>2139901</v>
      </c>
      <c r="B929" s="94" t="s">
        <v>695</v>
      </c>
      <c r="C929" s="94"/>
      <c r="D929" s="94">
        <v>0</v>
      </c>
      <c r="E929" s="94">
        <v>0</v>
      </c>
    </row>
    <row r="930" spans="1:5" ht="13.5">
      <c r="A930" s="116">
        <v>2139999</v>
      </c>
      <c r="B930" s="94" t="s">
        <v>696</v>
      </c>
      <c r="C930" s="94"/>
      <c r="D930" s="94">
        <v>0</v>
      </c>
      <c r="E930" s="94">
        <v>0</v>
      </c>
    </row>
    <row r="931" spans="1:5" ht="13.5">
      <c r="A931" s="116">
        <v>214</v>
      </c>
      <c r="B931" s="94" t="s">
        <v>1393</v>
      </c>
      <c r="C931" s="94">
        <v>124998.8</v>
      </c>
      <c r="D931" s="94">
        <v>126696.46</v>
      </c>
      <c r="E931" s="94">
        <v>1697.6600000000035</v>
      </c>
    </row>
    <row r="932" spans="1:5" ht="13.5">
      <c r="A932" s="116">
        <v>21401</v>
      </c>
      <c r="B932" s="94" t="s">
        <v>697</v>
      </c>
      <c r="C932" s="94">
        <v>124998.8</v>
      </c>
      <c r="D932" s="94">
        <v>126696.46</v>
      </c>
      <c r="E932" s="94">
        <v>1697.6600000000035</v>
      </c>
    </row>
    <row r="933" spans="1:5" ht="13.5">
      <c r="A933" s="116">
        <v>2140101</v>
      </c>
      <c r="B933" s="94" t="s">
        <v>43</v>
      </c>
      <c r="C933" s="94">
        <v>2559.5300000000002</v>
      </c>
      <c r="D933" s="94">
        <v>2557.13</v>
      </c>
      <c r="E933" s="94">
        <v>-2.4000000000000909</v>
      </c>
    </row>
    <row r="934" spans="1:5" ht="13.5">
      <c r="A934" s="116">
        <v>2140102</v>
      </c>
      <c r="B934" s="94" t="s">
        <v>44</v>
      </c>
      <c r="C934" s="94">
        <v>537.80999999999995</v>
      </c>
      <c r="D934" s="94">
        <v>616.96</v>
      </c>
      <c r="E934" s="94">
        <v>79.150000000000091</v>
      </c>
    </row>
    <row r="935" spans="1:5" ht="13.5">
      <c r="A935" s="116">
        <v>2140103</v>
      </c>
      <c r="B935" s="94" t="s">
        <v>45</v>
      </c>
      <c r="C935" s="94"/>
      <c r="D935" s="94">
        <v>0</v>
      </c>
      <c r="E935" s="94">
        <v>0</v>
      </c>
    </row>
    <row r="936" spans="1:5" ht="13.5">
      <c r="A936" s="116">
        <v>2140104</v>
      </c>
      <c r="B936" s="94" t="s">
        <v>698</v>
      </c>
      <c r="C936" s="94">
        <v>98654.49</v>
      </c>
      <c r="D936" s="94">
        <v>98654.49</v>
      </c>
      <c r="E936" s="94">
        <v>0</v>
      </c>
    </row>
    <row r="937" spans="1:5" ht="13.5">
      <c r="A937" s="116">
        <v>2140106</v>
      </c>
      <c r="B937" s="94" t="s">
        <v>699</v>
      </c>
      <c r="C937" s="94">
        <v>170</v>
      </c>
      <c r="D937" s="94">
        <v>170</v>
      </c>
      <c r="E937" s="94">
        <v>0</v>
      </c>
    </row>
    <row r="938" spans="1:5" ht="13.5">
      <c r="A938" s="116">
        <v>2140109</v>
      </c>
      <c r="B938" s="94" t="s">
        <v>700</v>
      </c>
      <c r="C938" s="94"/>
      <c r="D938" s="94">
        <v>0</v>
      </c>
      <c r="E938" s="94">
        <v>0</v>
      </c>
    </row>
    <row r="939" spans="1:5" ht="13.5">
      <c r="A939" s="116">
        <v>2140110</v>
      </c>
      <c r="B939" s="94" t="s">
        <v>701</v>
      </c>
      <c r="C939" s="94"/>
      <c r="D939" s="94">
        <v>0</v>
      </c>
      <c r="E939" s="94">
        <v>0</v>
      </c>
    </row>
    <row r="940" spans="1:5" s="278" customFormat="1" ht="13.5">
      <c r="A940" s="116">
        <v>2140111</v>
      </c>
      <c r="B940" s="94" t="s">
        <v>702</v>
      </c>
      <c r="C940" s="117"/>
      <c r="D940" s="117">
        <v>0</v>
      </c>
      <c r="E940" s="94">
        <v>0</v>
      </c>
    </row>
    <row r="941" spans="1:5" ht="13.5">
      <c r="A941" s="116">
        <v>2140112</v>
      </c>
      <c r="B941" s="94" t="s">
        <v>703</v>
      </c>
      <c r="C941" s="94">
        <v>23076.97</v>
      </c>
      <c r="D941" s="94">
        <v>24697.88</v>
      </c>
      <c r="E941" s="94">
        <v>1620.9099999999999</v>
      </c>
    </row>
    <row r="942" spans="1:5" ht="13.5">
      <c r="A942" s="116">
        <v>2140114</v>
      </c>
      <c r="B942" s="94" t="s">
        <v>704</v>
      </c>
      <c r="C942" s="94"/>
      <c r="D942" s="94">
        <v>0</v>
      </c>
      <c r="E942" s="94">
        <v>0</v>
      </c>
    </row>
    <row r="943" spans="1:5" ht="13.5">
      <c r="A943" s="116">
        <v>2140122</v>
      </c>
      <c r="B943" s="94" t="s">
        <v>2151</v>
      </c>
      <c r="C943" s="94"/>
      <c r="D943" s="94">
        <v>0</v>
      </c>
      <c r="E943" s="94">
        <v>0</v>
      </c>
    </row>
    <row r="944" spans="1:5" ht="13.5">
      <c r="A944" s="116">
        <v>2140123</v>
      </c>
      <c r="B944" s="94" t="s">
        <v>705</v>
      </c>
      <c r="C944" s="94"/>
      <c r="D944" s="94">
        <v>0</v>
      </c>
      <c r="E944" s="94">
        <v>0</v>
      </c>
    </row>
    <row r="945" spans="1:5" ht="13.5">
      <c r="A945" s="116">
        <v>2140127</v>
      </c>
      <c r="B945" s="94" t="s">
        <v>706</v>
      </c>
      <c r="C945" s="94"/>
      <c r="D945" s="94">
        <v>0</v>
      </c>
      <c r="E945" s="94">
        <v>0</v>
      </c>
    </row>
    <row r="946" spans="1:5" ht="13.5">
      <c r="A946" s="116">
        <v>2140128</v>
      </c>
      <c r="B946" s="94" t="s">
        <v>707</v>
      </c>
      <c r="C946" s="94"/>
      <c r="D946" s="94">
        <v>0</v>
      </c>
      <c r="E946" s="94">
        <v>0</v>
      </c>
    </row>
    <row r="947" spans="1:5" ht="13.5">
      <c r="A947" s="116">
        <v>2140129</v>
      </c>
      <c r="B947" s="94" t="s">
        <v>708</v>
      </c>
      <c r="C947" s="94"/>
      <c r="D947" s="94">
        <v>0</v>
      </c>
      <c r="E947" s="94">
        <v>0</v>
      </c>
    </row>
    <row r="948" spans="1:5" ht="13.5">
      <c r="A948" s="116">
        <v>2140130</v>
      </c>
      <c r="B948" s="94" t="s">
        <v>709</v>
      </c>
      <c r="C948" s="94"/>
      <c r="D948" s="94">
        <v>0</v>
      </c>
      <c r="E948" s="94">
        <v>0</v>
      </c>
    </row>
    <row r="949" spans="1:5" ht="13.5">
      <c r="A949" s="116">
        <v>2140131</v>
      </c>
      <c r="B949" s="94" t="s">
        <v>710</v>
      </c>
      <c r="C949" s="94"/>
      <c r="D949" s="94">
        <v>0</v>
      </c>
      <c r="E949" s="94">
        <v>0</v>
      </c>
    </row>
    <row r="950" spans="1:5" ht="13.5">
      <c r="A950" s="116">
        <v>2140133</v>
      </c>
      <c r="B950" s="94" t="s">
        <v>711</v>
      </c>
      <c r="C950" s="94"/>
      <c r="D950" s="94">
        <v>0</v>
      </c>
      <c r="E950" s="94">
        <v>0</v>
      </c>
    </row>
    <row r="951" spans="1:5" ht="13.5">
      <c r="A951" s="116">
        <v>2140136</v>
      </c>
      <c r="B951" s="94" t="s">
        <v>712</v>
      </c>
      <c r="C951" s="94"/>
      <c r="D951" s="94">
        <v>0</v>
      </c>
      <c r="E951" s="94">
        <v>0</v>
      </c>
    </row>
    <row r="952" spans="1:5" ht="13.5">
      <c r="A952" s="116">
        <v>2140138</v>
      </c>
      <c r="B952" s="94" t="s">
        <v>713</v>
      </c>
      <c r="C952" s="94"/>
      <c r="D952" s="94">
        <v>0</v>
      </c>
      <c r="E952" s="94">
        <v>0</v>
      </c>
    </row>
    <row r="953" spans="1:5" ht="13.5">
      <c r="A953" s="116">
        <v>2140199</v>
      </c>
      <c r="B953" s="94" t="s">
        <v>714</v>
      </c>
      <c r="C953" s="94"/>
      <c r="D953" s="94">
        <v>0</v>
      </c>
      <c r="E953" s="94">
        <v>0</v>
      </c>
    </row>
    <row r="954" spans="1:5" ht="13.5">
      <c r="A954" s="116">
        <v>21402</v>
      </c>
      <c r="B954" s="94" t="s">
        <v>715</v>
      </c>
      <c r="C954" s="94">
        <v>0</v>
      </c>
      <c r="D954" s="94">
        <v>0</v>
      </c>
      <c r="E954" s="94">
        <v>0</v>
      </c>
    </row>
    <row r="955" spans="1:5" ht="13.5">
      <c r="A955" s="116">
        <v>2140201</v>
      </c>
      <c r="B955" s="94" t="s">
        <v>43</v>
      </c>
      <c r="C955" s="94"/>
      <c r="D955" s="94">
        <v>0</v>
      </c>
      <c r="E955" s="94">
        <v>0</v>
      </c>
    </row>
    <row r="956" spans="1:5" ht="13.5">
      <c r="A956" s="116">
        <v>2140202</v>
      </c>
      <c r="B956" s="94" t="s">
        <v>44</v>
      </c>
      <c r="C956" s="94"/>
      <c r="D956" s="94">
        <v>0</v>
      </c>
      <c r="E956" s="94">
        <v>0</v>
      </c>
    </row>
    <row r="957" spans="1:5" ht="13.5">
      <c r="A957" s="116">
        <v>2140203</v>
      </c>
      <c r="B957" s="94" t="s">
        <v>45</v>
      </c>
      <c r="C957" s="94"/>
      <c r="D957" s="94">
        <v>0</v>
      </c>
      <c r="E957" s="94">
        <v>0</v>
      </c>
    </row>
    <row r="958" spans="1:5" ht="13.5">
      <c r="A958" s="116">
        <v>2140204</v>
      </c>
      <c r="B958" s="94" t="s">
        <v>716</v>
      </c>
      <c r="C958" s="94"/>
      <c r="D958" s="94">
        <v>0</v>
      </c>
      <c r="E958" s="94">
        <v>0</v>
      </c>
    </row>
    <row r="959" spans="1:5" ht="13.5">
      <c r="A959" s="116">
        <v>2140205</v>
      </c>
      <c r="B959" s="94" t="s">
        <v>717</v>
      </c>
      <c r="C959" s="94"/>
      <c r="D959" s="94">
        <v>0</v>
      </c>
      <c r="E959" s="94">
        <v>0</v>
      </c>
    </row>
    <row r="960" spans="1:5" ht="13.5">
      <c r="A960" s="116">
        <v>2140206</v>
      </c>
      <c r="B960" s="94" t="s">
        <v>718</v>
      </c>
      <c r="C960" s="94"/>
      <c r="D960" s="94">
        <v>0</v>
      </c>
      <c r="E960" s="94">
        <v>0</v>
      </c>
    </row>
    <row r="961" spans="1:5" ht="13.5">
      <c r="A961" s="116">
        <v>2140207</v>
      </c>
      <c r="B961" s="94" t="s">
        <v>719</v>
      </c>
      <c r="C961" s="94"/>
      <c r="D961" s="94">
        <v>0</v>
      </c>
      <c r="E961" s="94">
        <v>0</v>
      </c>
    </row>
    <row r="962" spans="1:5" ht="13.5">
      <c r="A962" s="116">
        <v>2140208</v>
      </c>
      <c r="B962" s="94" t="s">
        <v>720</v>
      </c>
      <c r="C962" s="94"/>
      <c r="D962" s="94">
        <v>0</v>
      </c>
      <c r="E962" s="94">
        <v>0</v>
      </c>
    </row>
    <row r="963" spans="1:5" ht="13.5">
      <c r="A963" s="116">
        <v>2140299</v>
      </c>
      <c r="B963" s="94" t="s">
        <v>721</v>
      </c>
      <c r="C963" s="94"/>
      <c r="D963" s="94">
        <v>0</v>
      </c>
      <c r="E963" s="94">
        <v>0</v>
      </c>
    </row>
    <row r="964" spans="1:5" ht="13.5">
      <c r="A964" s="116">
        <v>21403</v>
      </c>
      <c r="B964" s="94" t="s">
        <v>722</v>
      </c>
      <c r="C964" s="94">
        <v>0</v>
      </c>
      <c r="D964" s="94">
        <v>0</v>
      </c>
      <c r="E964" s="94">
        <v>0</v>
      </c>
    </row>
    <row r="965" spans="1:5" ht="13.5">
      <c r="A965" s="116">
        <v>2140301</v>
      </c>
      <c r="B965" s="94" t="s">
        <v>43</v>
      </c>
      <c r="C965" s="94"/>
      <c r="D965" s="94">
        <v>0</v>
      </c>
      <c r="E965" s="94">
        <v>0</v>
      </c>
    </row>
    <row r="966" spans="1:5" ht="13.5">
      <c r="A966" s="116">
        <v>2140302</v>
      </c>
      <c r="B966" s="94" t="s">
        <v>44</v>
      </c>
      <c r="C966" s="94"/>
      <c r="D966" s="94">
        <v>0</v>
      </c>
      <c r="E966" s="94">
        <v>0</v>
      </c>
    </row>
    <row r="967" spans="1:5" ht="13.5">
      <c r="A967" s="116">
        <v>2140303</v>
      </c>
      <c r="B967" s="94" t="s">
        <v>45</v>
      </c>
      <c r="C967" s="94"/>
      <c r="D967" s="94">
        <v>0</v>
      </c>
      <c r="E967" s="94">
        <v>0</v>
      </c>
    </row>
    <row r="968" spans="1:5" ht="13.5">
      <c r="A968" s="116">
        <v>2140304</v>
      </c>
      <c r="B968" s="94" t="s">
        <v>723</v>
      </c>
      <c r="C968" s="94"/>
      <c r="D968" s="94">
        <v>0</v>
      </c>
      <c r="E968" s="94">
        <v>0</v>
      </c>
    </row>
    <row r="969" spans="1:5" ht="13.5">
      <c r="A969" s="116">
        <v>2140305</v>
      </c>
      <c r="B969" s="94" t="s">
        <v>724</v>
      </c>
      <c r="C969" s="94"/>
      <c r="D969" s="94">
        <v>0</v>
      </c>
      <c r="E969" s="94">
        <v>0</v>
      </c>
    </row>
    <row r="970" spans="1:5" ht="13.5">
      <c r="A970" s="116">
        <v>2140306</v>
      </c>
      <c r="B970" s="94" t="s">
        <v>725</v>
      </c>
      <c r="C970" s="94"/>
      <c r="D970" s="94">
        <v>0</v>
      </c>
      <c r="E970" s="94">
        <v>0</v>
      </c>
    </row>
    <row r="971" spans="1:5" ht="13.5">
      <c r="A971" s="116">
        <v>2140307</v>
      </c>
      <c r="B971" s="94" t="s">
        <v>726</v>
      </c>
      <c r="C971" s="94"/>
      <c r="D971" s="94">
        <v>0</v>
      </c>
      <c r="E971" s="94">
        <v>0</v>
      </c>
    </row>
    <row r="972" spans="1:5" ht="13.5">
      <c r="A972" s="116">
        <v>2140308</v>
      </c>
      <c r="B972" s="94" t="s">
        <v>727</v>
      </c>
      <c r="C972" s="94"/>
      <c r="D972" s="94">
        <v>0</v>
      </c>
      <c r="E972" s="94">
        <v>0</v>
      </c>
    </row>
    <row r="973" spans="1:5" ht="13.5">
      <c r="A973" s="116">
        <v>2140399</v>
      </c>
      <c r="B973" s="94" t="s">
        <v>728</v>
      </c>
      <c r="C973" s="94"/>
      <c r="D973" s="94">
        <v>0</v>
      </c>
      <c r="E973" s="94">
        <v>0</v>
      </c>
    </row>
    <row r="974" spans="1:5" ht="13.5">
      <c r="A974" s="116">
        <v>21405</v>
      </c>
      <c r="B974" s="94" t="s">
        <v>729</v>
      </c>
      <c r="C974" s="94">
        <v>0</v>
      </c>
      <c r="D974" s="94">
        <v>0</v>
      </c>
      <c r="E974" s="94">
        <v>0</v>
      </c>
    </row>
    <row r="975" spans="1:5" ht="13.5">
      <c r="A975" s="116">
        <v>2140501</v>
      </c>
      <c r="B975" s="94" t="s">
        <v>43</v>
      </c>
      <c r="C975" s="94"/>
      <c r="D975" s="94">
        <v>0</v>
      </c>
      <c r="E975" s="94">
        <v>0</v>
      </c>
    </row>
    <row r="976" spans="1:5" ht="13.5">
      <c r="A976" s="116">
        <v>2140502</v>
      </c>
      <c r="B976" s="94" t="s">
        <v>44</v>
      </c>
      <c r="C976" s="94"/>
      <c r="D976" s="94">
        <v>0</v>
      </c>
      <c r="E976" s="94">
        <v>0</v>
      </c>
    </row>
    <row r="977" spans="1:5" ht="13.5">
      <c r="A977" s="116">
        <v>2140503</v>
      </c>
      <c r="B977" s="94" t="s">
        <v>45</v>
      </c>
      <c r="C977" s="94"/>
      <c r="D977" s="94">
        <v>0</v>
      </c>
      <c r="E977" s="94">
        <v>0</v>
      </c>
    </row>
    <row r="978" spans="1:5" ht="13.5">
      <c r="A978" s="116">
        <v>2140504</v>
      </c>
      <c r="B978" s="94" t="s">
        <v>720</v>
      </c>
      <c r="C978" s="94"/>
      <c r="D978" s="94">
        <v>0</v>
      </c>
      <c r="E978" s="94">
        <v>0</v>
      </c>
    </row>
    <row r="979" spans="1:5" ht="13.5">
      <c r="A979" s="116">
        <v>2140505</v>
      </c>
      <c r="B979" s="94" t="s">
        <v>730</v>
      </c>
      <c r="C979" s="94"/>
      <c r="D979" s="94">
        <v>0</v>
      </c>
      <c r="E979" s="94">
        <v>0</v>
      </c>
    </row>
    <row r="980" spans="1:5" ht="13.5">
      <c r="A980" s="116">
        <v>2140599</v>
      </c>
      <c r="B980" s="94" t="s">
        <v>731</v>
      </c>
      <c r="C980" s="94"/>
      <c r="D980" s="94">
        <v>0</v>
      </c>
      <c r="E980" s="94">
        <v>0</v>
      </c>
    </row>
    <row r="981" spans="1:5" ht="13.5">
      <c r="A981" s="116">
        <v>21406</v>
      </c>
      <c r="B981" s="94" t="s">
        <v>732</v>
      </c>
      <c r="C981" s="94">
        <v>0</v>
      </c>
      <c r="D981" s="94">
        <v>0</v>
      </c>
      <c r="E981" s="94">
        <v>0</v>
      </c>
    </row>
    <row r="982" spans="1:5" ht="13.5">
      <c r="A982" s="116">
        <v>2140601</v>
      </c>
      <c r="B982" s="94" t="s">
        <v>733</v>
      </c>
      <c r="C982" s="94"/>
      <c r="D982" s="94">
        <v>0</v>
      </c>
      <c r="E982" s="94">
        <v>0</v>
      </c>
    </row>
    <row r="983" spans="1:5" ht="13.5">
      <c r="A983" s="116">
        <v>2140602</v>
      </c>
      <c r="B983" s="94" t="s">
        <v>734</v>
      </c>
      <c r="C983" s="94"/>
      <c r="D983" s="94">
        <v>0</v>
      </c>
      <c r="E983" s="94">
        <v>0</v>
      </c>
    </row>
    <row r="984" spans="1:5" ht="13.5">
      <c r="A984" s="116">
        <v>2140603</v>
      </c>
      <c r="B984" s="94" t="s">
        <v>735</v>
      </c>
      <c r="C984" s="94"/>
      <c r="D984" s="94">
        <v>0</v>
      </c>
      <c r="E984" s="94">
        <v>0</v>
      </c>
    </row>
    <row r="985" spans="1:5" ht="13.5">
      <c r="A985" s="116">
        <v>2140699</v>
      </c>
      <c r="B985" s="94" t="s">
        <v>736</v>
      </c>
      <c r="C985" s="94"/>
      <c r="D985" s="94">
        <v>0</v>
      </c>
      <c r="E985" s="94">
        <v>0</v>
      </c>
    </row>
    <row r="986" spans="1:5" ht="13.5">
      <c r="A986" s="116">
        <v>21499</v>
      </c>
      <c r="B986" s="94" t="s">
        <v>737</v>
      </c>
      <c r="C986" s="94">
        <v>0</v>
      </c>
      <c r="D986" s="94">
        <v>0</v>
      </c>
      <c r="E986" s="94">
        <v>0</v>
      </c>
    </row>
    <row r="987" spans="1:5" ht="13.5">
      <c r="A987" s="116">
        <v>2149901</v>
      </c>
      <c r="B987" s="94" t="s">
        <v>738</v>
      </c>
      <c r="C987" s="94"/>
      <c r="D987" s="94">
        <v>0</v>
      </c>
      <c r="E987" s="94">
        <v>0</v>
      </c>
    </row>
    <row r="988" spans="1:5" ht="13.5">
      <c r="A988" s="116">
        <v>2149999</v>
      </c>
      <c r="B988" s="94" t="s">
        <v>739</v>
      </c>
      <c r="C988" s="94">
        <v>0</v>
      </c>
      <c r="D988" s="94">
        <v>0</v>
      </c>
      <c r="E988" s="94">
        <v>0</v>
      </c>
    </row>
    <row r="989" spans="1:5" ht="13.5">
      <c r="A989" s="116">
        <v>215</v>
      </c>
      <c r="B989" s="94" t="s">
        <v>1394</v>
      </c>
      <c r="C989" s="94">
        <v>9847.8499999999985</v>
      </c>
      <c r="D989" s="94">
        <v>9868.34</v>
      </c>
      <c r="E989" s="94">
        <v>20.490000000001601</v>
      </c>
    </row>
    <row r="990" spans="1:5" ht="13.5">
      <c r="A990" s="116">
        <v>21501</v>
      </c>
      <c r="B990" s="94" t="s">
        <v>740</v>
      </c>
      <c r="C990" s="94">
        <v>25.59</v>
      </c>
      <c r="D990" s="94">
        <v>4.5</v>
      </c>
      <c r="E990" s="94">
        <v>-21.09</v>
      </c>
    </row>
    <row r="991" spans="1:5" ht="13.5">
      <c r="A991" s="116">
        <v>2150101</v>
      </c>
      <c r="B991" s="94" t="s">
        <v>43</v>
      </c>
      <c r="C991" s="94">
        <v>25.59</v>
      </c>
      <c r="D991" s="94">
        <v>4.5</v>
      </c>
      <c r="E991" s="94">
        <v>-21.09</v>
      </c>
    </row>
    <row r="992" spans="1:5" ht="13.5">
      <c r="A992" s="116">
        <v>2150102</v>
      </c>
      <c r="B992" s="94" t="s">
        <v>44</v>
      </c>
      <c r="C992" s="94"/>
      <c r="D992" s="94">
        <v>0</v>
      </c>
      <c r="E992" s="94">
        <v>0</v>
      </c>
    </row>
    <row r="993" spans="1:5" ht="13.5">
      <c r="A993" s="116">
        <v>2150103</v>
      </c>
      <c r="B993" s="94" t="s">
        <v>45</v>
      </c>
      <c r="C993" s="94"/>
      <c r="D993" s="94">
        <v>0</v>
      </c>
      <c r="E993" s="94">
        <v>0</v>
      </c>
    </row>
    <row r="994" spans="1:5" ht="13.5">
      <c r="A994" s="116">
        <v>2150104</v>
      </c>
      <c r="B994" s="94" t="s">
        <v>741</v>
      </c>
      <c r="C994" s="94"/>
      <c r="D994" s="94">
        <v>0</v>
      </c>
      <c r="E994" s="94">
        <v>0</v>
      </c>
    </row>
    <row r="995" spans="1:5" ht="13.5">
      <c r="A995" s="116">
        <v>2150105</v>
      </c>
      <c r="B995" s="94" t="s">
        <v>742</v>
      </c>
      <c r="C995" s="94"/>
      <c r="D995" s="94">
        <v>0</v>
      </c>
      <c r="E995" s="94">
        <v>0</v>
      </c>
    </row>
    <row r="996" spans="1:5" ht="13.5">
      <c r="A996" s="116">
        <v>2150106</v>
      </c>
      <c r="B996" s="94" t="s">
        <v>743</v>
      </c>
      <c r="C996" s="94"/>
      <c r="D996" s="94">
        <v>0</v>
      </c>
      <c r="E996" s="94">
        <v>0</v>
      </c>
    </row>
    <row r="997" spans="1:5" ht="13.5">
      <c r="A997" s="116">
        <v>2150107</v>
      </c>
      <c r="B997" s="94" t="s">
        <v>744</v>
      </c>
      <c r="C997" s="94"/>
      <c r="D997" s="94">
        <v>0</v>
      </c>
      <c r="E997" s="94">
        <v>0</v>
      </c>
    </row>
    <row r="998" spans="1:5" ht="13.5">
      <c r="A998" s="116">
        <v>2150108</v>
      </c>
      <c r="B998" s="94" t="s">
        <v>745</v>
      </c>
      <c r="C998" s="94"/>
      <c r="D998" s="94">
        <v>0</v>
      </c>
      <c r="E998" s="94">
        <v>0</v>
      </c>
    </row>
    <row r="999" spans="1:5" ht="13.5">
      <c r="A999" s="116">
        <v>2150199</v>
      </c>
      <c r="B999" s="94" t="s">
        <v>746</v>
      </c>
      <c r="C999" s="94"/>
      <c r="D999" s="94">
        <v>0</v>
      </c>
      <c r="E999" s="94">
        <v>0</v>
      </c>
    </row>
    <row r="1000" spans="1:5" ht="13.5">
      <c r="A1000" s="116">
        <v>21502</v>
      </c>
      <c r="B1000" s="94" t="s">
        <v>747</v>
      </c>
      <c r="C1000" s="94">
        <v>26</v>
      </c>
      <c r="D1000" s="94">
        <v>0</v>
      </c>
      <c r="E1000" s="94">
        <v>-26</v>
      </c>
    </row>
    <row r="1001" spans="1:5" ht="13.5">
      <c r="A1001" s="116">
        <v>2150201</v>
      </c>
      <c r="B1001" s="94" t="s">
        <v>43</v>
      </c>
      <c r="C1001" s="94">
        <v>26</v>
      </c>
      <c r="D1001" s="94">
        <v>0</v>
      </c>
      <c r="E1001" s="94">
        <v>-26</v>
      </c>
    </row>
    <row r="1002" spans="1:5" ht="13.5">
      <c r="A1002" s="116">
        <v>2150202</v>
      </c>
      <c r="B1002" s="94" t="s">
        <v>44</v>
      </c>
      <c r="C1002" s="94"/>
      <c r="D1002" s="94">
        <v>0</v>
      </c>
      <c r="E1002" s="94">
        <v>0</v>
      </c>
    </row>
    <row r="1003" spans="1:5" ht="13.5">
      <c r="A1003" s="116">
        <v>2150203</v>
      </c>
      <c r="B1003" s="94" t="s">
        <v>45</v>
      </c>
      <c r="C1003" s="94"/>
      <c r="D1003" s="94">
        <v>0</v>
      </c>
      <c r="E1003" s="94">
        <v>0</v>
      </c>
    </row>
    <row r="1004" spans="1:5" ht="13.5">
      <c r="A1004" s="116">
        <v>2150204</v>
      </c>
      <c r="B1004" s="94" t="s">
        <v>748</v>
      </c>
      <c r="C1004" s="94"/>
      <c r="D1004" s="94">
        <v>0</v>
      </c>
      <c r="E1004" s="94">
        <v>0</v>
      </c>
    </row>
    <row r="1005" spans="1:5" ht="13.5">
      <c r="A1005" s="116">
        <v>2150205</v>
      </c>
      <c r="B1005" s="94" t="s">
        <v>749</v>
      </c>
      <c r="C1005" s="94"/>
      <c r="D1005" s="94">
        <v>0</v>
      </c>
      <c r="E1005" s="94">
        <v>0</v>
      </c>
    </row>
    <row r="1006" spans="1:5" ht="13.5">
      <c r="A1006" s="116">
        <v>2150206</v>
      </c>
      <c r="B1006" s="94" t="s">
        <v>750</v>
      </c>
      <c r="C1006" s="94"/>
      <c r="D1006" s="94">
        <v>0</v>
      </c>
      <c r="E1006" s="94">
        <v>0</v>
      </c>
    </row>
    <row r="1007" spans="1:5" ht="13.5">
      <c r="A1007" s="116">
        <v>2150207</v>
      </c>
      <c r="B1007" s="94" t="s">
        <v>751</v>
      </c>
      <c r="C1007" s="94"/>
      <c r="D1007" s="94">
        <v>0</v>
      </c>
      <c r="E1007" s="94">
        <v>0</v>
      </c>
    </row>
    <row r="1008" spans="1:5" ht="13.5">
      <c r="A1008" s="116">
        <v>2150208</v>
      </c>
      <c r="B1008" s="94" t="s">
        <v>752</v>
      </c>
      <c r="C1008" s="94"/>
      <c r="D1008" s="94">
        <v>0</v>
      </c>
      <c r="E1008" s="94">
        <v>0</v>
      </c>
    </row>
    <row r="1009" spans="1:5" ht="13.5">
      <c r="A1009" s="116">
        <v>2150209</v>
      </c>
      <c r="B1009" s="94" t="s">
        <v>753</v>
      </c>
      <c r="C1009" s="94"/>
      <c r="D1009" s="94">
        <v>0</v>
      </c>
      <c r="E1009" s="94">
        <v>0</v>
      </c>
    </row>
    <row r="1010" spans="1:5" ht="13.5">
      <c r="A1010" s="116">
        <v>2150210</v>
      </c>
      <c r="B1010" s="94" t="s">
        <v>754</v>
      </c>
      <c r="C1010" s="94"/>
      <c r="D1010" s="94">
        <v>0</v>
      </c>
      <c r="E1010" s="94">
        <v>0</v>
      </c>
    </row>
    <row r="1011" spans="1:5" ht="13.5">
      <c r="A1011" s="116">
        <v>2150212</v>
      </c>
      <c r="B1011" s="94" t="s">
        <v>755</v>
      </c>
      <c r="C1011" s="94"/>
      <c r="D1011" s="94">
        <v>0</v>
      </c>
      <c r="E1011" s="94">
        <v>0</v>
      </c>
    </row>
    <row r="1012" spans="1:5" ht="13.5">
      <c r="A1012" s="116">
        <v>2150213</v>
      </c>
      <c r="B1012" s="94" t="s">
        <v>756</v>
      </c>
      <c r="C1012" s="94"/>
      <c r="D1012" s="94">
        <v>0</v>
      </c>
      <c r="E1012" s="94">
        <v>0</v>
      </c>
    </row>
    <row r="1013" spans="1:5" ht="13.5">
      <c r="A1013" s="116">
        <v>2150214</v>
      </c>
      <c r="B1013" s="94" t="s">
        <v>757</v>
      </c>
      <c r="C1013" s="94"/>
      <c r="D1013" s="94">
        <v>0</v>
      </c>
      <c r="E1013" s="94">
        <v>0</v>
      </c>
    </row>
    <row r="1014" spans="1:5" ht="13.5">
      <c r="A1014" s="116">
        <v>2150215</v>
      </c>
      <c r="B1014" s="94" t="s">
        <v>758</v>
      </c>
      <c r="C1014" s="94"/>
      <c r="D1014" s="94">
        <v>0</v>
      </c>
      <c r="E1014" s="94">
        <v>0</v>
      </c>
    </row>
    <row r="1015" spans="1:5" ht="13.5">
      <c r="A1015" s="116">
        <v>2150299</v>
      </c>
      <c r="B1015" s="94" t="s">
        <v>759</v>
      </c>
      <c r="C1015" s="94"/>
      <c r="D1015" s="94">
        <v>0</v>
      </c>
      <c r="E1015" s="94">
        <v>0</v>
      </c>
    </row>
    <row r="1016" spans="1:5" ht="13.5">
      <c r="A1016" s="116">
        <v>21503</v>
      </c>
      <c r="B1016" s="94" t="s">
        <v>760</v>
      </c>
      <c r="C1016" s="94">
        <v>690</v>
      </c>
      <c r="D1016" s="94">
        <v>690</v>
      </c>
      <c r="E1016" s="94">
        <v>0</v>
      </c>
    </row>
    <row r="1017" spans="1:5" ht="13.5">
      <c r="A1017" s="116">
        <v>2150301</v>
      </c>
      <c r="B1017" s="94" t="s">
        <v>43</v>
      </c>
      <c r="C1017" s="94"/>
      <c r="D1017" s="94">
        <v>0</v>
      </c>
      <c r="E1017" s="94">
        <v>0</v>
      </c>
    </row>
    <row r="1018" spans="1:5" ht="13.5">
      <c r="A1018" s="116">
        <v>2150302</v>
      </c>
      <c r="B1018" s="94" t="s">
        <v>44</v>
      </c>
      <c r="C1018" s="94">
        <v>690</v>
      </c>
      <c r="D1018" s="94">
        <v>690</v>
      </c>
      <c r="E1018" s="94">
        <v>0</v>
      </c>
    </row>
    <row r="1019" spans="1:5" ht="13.5">
      <c r="A1019" s="116">
        <v>2150303</v>
      </c>
      <c r="B1019" s="94" t="s">
        <v>45</v>
      </c>
      <c r="C1019" s="94"/>
      <c r="D1019" s="94">
        <v>0</v>
      </c>
      <c r="E1019" s="94">
        <v>0</v>
      </c>
    </row>
    <row r="1020" spans="1:5" ht="13.5">
      <c r="A1020" s="116">
        <v>2150399</v>
      </c>
      <c r="B1020" s="94" t="s">
        <v>761</v>
      </c>
      <c r="C1020" s="94"/>
      <c r="D1020" s="94">
        <v>0</v>
      </c>
      <c r="E1020" s="94">
        <v>0</v>
      </c>
    </row>
    <row r="1021" spans="1:5" ht="13.5">
      <c r="A1021" s="116">
        <v>21505</v>
      </c>
      <c r="B1021" s="94" t="s">
        <v>762</v>
      </c>
      <c r="C1021" s="94">
        <v>3690.77</v>
      </c>
      <c r="D1021" s="94">
        <v>3782.02</v>
      </c>
      <c r="E1021" s="94">
        <v>91.25</v>
      </c>
    </row>
    <row r="1022" spans="1:5" ht="13.5">
      <c r="A1022" s="116">
        <v>2150501</v>
      </c>
      <c r="B1022" s="94" t="s">
        <v>43</v>
      </c>
      <c r="C1022" s="94">
        <v>688.6</v>
      </c>
      <c r="D1022" s="94">
        <v>733.61</v>
      </c>
      <c r="E1022" s="94">
        <v>45.009999999999991</v>
      </c>
    </row>
    <row r="1023" spans="1:5" ht="13.5">
      <c r="A1023" s="116">
        <v>2150502</v>
      </c>
      <c r="B1023" s="94" t="s">
        <v>44</v>
      </c>
      <c r="C1023" s="94"/>
      <c r="D1023" s="94">
        <v>46.24</v>
      </c>
      <c r="E1023" s="94">
        <v>46.24</v>
      </c>
    </row>
    <row r="1024" spans="1:5" ht="13.5">
      <c r="A1024" s="116">
        <v>2150503</v>
      </c>
      <c r="B1024" s="94" t="s">
        <v>45</v>
      </c>
      <c r="C1024" s="94"/>
      <c r="D1024" s="94">
        <v>0</v>
      </c>
      <c r="E1024" s="94">
        <v>0</v>
      </c>
    </row>
    <row r="1025" spans="1:5" ht="13.5">
      <c r="A1025" s="116">
        <v>2150505</v>
      </c>
      <c r="B1025" s="94" t="s">
        <v>763</v>
      </c>
      <c r="C1025" s="94"/>
      <c r="D1025" s="94">
        <v>0</v>
      </c>
      <c r="E1025" s="94">
        <v>0</v>
      </c>
    </row>
    <row r="1026" spans="1:5" ht="13.5">
      <c r="A1026" s="116">
        <v>2150507</v>
      </c>
      <c r="B1026" s="94" t="s">
        <v>764</v>
      </c>
      <c r="C1026" s="94"/>
      <c r="D1026" s="94">
        <v>0</v>
      </c>
      <c r="E1026" s="94">
        <v>0</v>
      </c>
    </row>
    <row r="1027" spans="1:5" ht="13.5">
      <c r="A1027" s="116">
        <v>2150508</v>
      </c>
      <c r="B1027" s="94" t="s">
        <v>765</v>
      </c>
      <c r="C1027" s="94"/>
      <c r="D1027" s="94">
        <v>0</v>
      </c>
      <c r="E1027" s="94">
        <v>0</v>
      </c>
    </row>
    <row r="1028" spans="1:5" ht="13.5">
      <c r="A1028" s="116">
        <v>2150516</v>
      </c>
      <c r="B1028" s="94" t="s">
        <v>766</v>
      </c>
      <c r="C1028" s="94"/>
      <c r="D1028" s="94">
        <v>0</v>
      </c>
      <c r="E1028" s="94">
        <v>0</v>
      </c>
    </row>
    <row r="1029" spans="1:5" ht="13.5">
      <c r="A1029" s="116">
        <v>2150517</v>
      </c>
      <c r="B1029" s="94" t="s">
        <v>767</v>
      </c>
      <c r="C1029" s="94">
        <v>162</v>
      </c>
      <c r="D1029" s="94">
        <v>162</v>
      </c>
      <c r="E1029" s="94">
        <v>0</v>
      </c>
    </row>
    <row r="1030" spans="1:5" ht="13.5">
      <c r="A1030" s="116">
        <v>2150550</v>
      </c>
      <c r="B1030" s="94" t="s">
        <v>52</v>
      </c>
      <c r="C1030" s="94"/>
      <c r="D1030" s="94">
        <v>0</v>
      </c>
      <c r="E1030" s="94">
        <v>0</v>
      </c>
    </row>
    <row r="1031" spans="1:5" ht="13.5">
      <c r="A1031" s="116">
        <v>2150599</v>
      </c>
      <c r="B1031" s="94" t="s">
        <v>768</v>
      </c>
      <c r="C1031" s="94">
        <v>2840.17</v>
      </c>
      <c r="D1031" s="94">
        <v>2840.17</v>
      </c>
      <c r="E1031" s="94">
        <v>0</v>
      </c>
    </row>
    <row r="1032" spans="1:5" ht="13.5">
      <c r="A1032" s="116">
        <v>21507</v>
      </c>
      <c r="B1032" s="94" t="s">
        <v>769</v>
      </c>
      <c r="C1032" s="94">
        <v>2073.4899999999998</v>
      </c>
      <c r="D1032" s="94">
        <v>2049.8199999999997</v>
      </c>
      <c r="E1032" s="94">
        <v>-23.670000000000073</v>
      </c>
    </row>
    <row r="1033" spans="1:5" ht="13.5">
      <c r="A1033" s="116">
        <v>2150701</v>
      </c>
      <c r="B1033" s="94" t="s">
        <v>43</v>
      </c>
      <c r="C1033" s="94">
        <v>2073.4899999999998</v>
      </c>
      <c r="D1033" s="94">
        <v>666.24</v>
      </c>
      <c r="E1033" s="94">
        <v>-1407.2499999999998</v>
      </c>
    </row>
    <row r="1034" spans="1:5" ht="13.5">
      <c r="A1034" s="116">
        <v>2150702</v>
      </c>
      <c r="B1034" s="94" t="s">
        <v>44</v>
      </c>
      <c r="C1034" s="94"/>
      <c r="D1034" s="94">
        <v>1383.58</v>
      </c>
      <c r="E1034" s="94">
        <v>1383.58</v>
      </c>
    </row>
    <row r="1035" spans="1:5" ht="13.5">
      <c r="A1035" s="116">
        <v>2150703</v>
      </c>
      <c r="B1035" s="94" t="s">
        <v>45</v>
      </c>
      <c r="C1035" s="94"/>
      <c r="D1035" s="94">
        <v>0</v>
      </c>
      <c r="E1035" s="94">
        <v>0</v>
      </c>
    </row>
    <row r="1036" spans="1:5" ht="13.5">
      <c r="A1036" s="116">
        <v>2150704</v>
      </c>
      <c r="B1036" s="94" t="s">
        <v>770</v>
      </c>
      <c r="C1036" s="94"/>
      <c r="D1036" s="94">
        <v>0</v>
      </c>
      <c r="E1036" s="94">
        <v>0</v>
      </c>
    </row>
    <row r="1037" spans="1:5" ht="13.5">
      <c r="A1037" s="116">
        <v>2150705</v>
      </c>
      <c r="B1037" s="94" t="s">
        <v>771</v>
      </c>
      <c r="C1037" s="94"/>
      <c r="D1037" s="94">
        <v>0</v>
      </c>
      <c r="E1037" s="94">
        <v>0</v>
      </c>
    </row>
    <row r="1038" spans="1:5" ht="13.5">
      <c r="A1038" s="116">
        <v>2150799</v>
      </c>
      <c r="B1038" s="94" t="s">
        <v>772</v>
      </c>
      <c r="C1038" s="94"/>
      <c r="D1038" s="94">
        <v>0</v>
      </c>
      <c r="E1038" s="94">
        <v>0</v>
      </c>
    </row>
    <row r="1039" spans="1:5" ht="13.5">
      <c r="A1039" s="116">
        <v>21508</v>
      </c>
      <c r="B1039" s="94" t="s">
        <v>773</v>
      </c>
      <c r="C1039" s="94">
        <v>3302</v>
      </c>
      <c r="D1039" s="94">
        <v>3302</v>
      </c>
      <c r="E1039" s="94">
        <v>0</v>
      </c>
    </row>
    <row r="1040" spans="1:5" ht="13.5">
      <c r="A1040" s="116">
        <v>2150801</v>
      </c>
      <c r="B1040" s="94" t="s">
        <v>43</v>
      </c>
      <c r="C1040" s="94"/>
      <c r="D1040" s="94">
        <v>0</v>
      </c>
      <c r="E1040" s="94">
        <v>0</v>
      </c>
    </row>
    <row r="1041" spans="1:5" ht="13.5">
      <c r="A1041" s="116">
        <v>2150802</v>
      </c>
      <c r="B1041" s="94" t="s">
        <v>44</v>
      </c>
      <c r="C1041" s="94"/>
      <c r="D1041" s="94">
        <v>0</v>
      </c>
      <c r="E1041" s="94">
        <v>0</v>
      </c>
    </row>
    <row r="1042" spans="1:5" ht="13.5">
      <c r="A1042" s="116">
        <v>2150803</v>
      </c>
      <c r="B1042" s="94" t="s">
        <v>45</v>
      </c>
      <c r="C1042" s="94"/>
      <c r="D1042" s="94">
        <v>0</v>
      </c>
      <c r="E1042" s="94">
        <v>0</v>
      </c>
    </row>
    <row r="1043" spans="1:5" ht="13.5">
      <c r="A1043" s="116">
        <v>2150804</v>
      </c>
      <c r="B1043" s="94" t="s">
        <v>774</v>
      </c>
      <c r="C1043" s="94"/>
      <c r="D1043" s="94">
        <v>0</v>
      </c>
      <c r="E1043" s="94">
        <v>0</v>
      </c>
    </row>
    <row r="1044" spans="1:5" ht="13.5">
      <c r="A1044" s="116">
        <v>2150805</v>
      </c>
      <c r="B1044" s="94" t="s">
        <v>775</v>
      </c>
      <c r="C1044" s="94">
        <v>302</v>
      </c>
      <c r="D1044" s="94">
        <v>302</v>
      </c>
      <c r="E1044" s="94">
        <v>0</v>
      </c>
    </row>
    <row r="1045" spans="1:5" ht="13.5">
      <c r="A1045" s="116">
        <v>2150806</v>
      </c>
      <c r="B1045" s="94" t="s">
        <v>776</v>
      </c>
      <c r="C1045" s="94"/>
      <c r="D1045" s="94">
        <v>0</v>
      </c>
      <c r="E1045" s="94">
        <v>0</v>
      </c>
    </row>
    <row r="1046" spans="1:5" ht="13.5">
      <c r="A1046" s="116">
        <v>2150899</v>
      </c>
      <c r="B1046" s="94" t="s">
        <v>777</v>
      </c>
      <c r="C1046" s="94">
        <v>3000</v>
      </c>
      <c r="D1046" s="94">
        <v>3000</v>
      </c>
      <c r="E1046" s="94">
        <v>0</v>
      </c>
    </row>
    <row r="1047" spans="1:5" ht="13.5">
      <c r="A1047" s="116">
        <v>21599</v>
      </c>
      <c r="B1047" s="94" t="s">
        <v>778</v>
      </c>
      <c r="C1047" s="94">
        <v>40</v>
      </c>
      <c r="D1047" s="94">
        <v>40</v>
      </c>
      <c r="E1047" s="94">
        <v>0</v>
      </c>
    </row>
    <row r="1048" spans="1:5" ht="13.5">
      <c r="A1048" s="116">
        <v>2159901</v>
      </c>
      <c r="B1048" s="94" t="s">
        <v>779</v>
      </c>
      <c r="C1048" s="94"/>
      <c r="D1048" s="94">
        <v>0</v>
      </c>
      <c r="E1048" s="94">
        <v>0</v>
      </c>
    </row>
    <row r="1049" spans="1:5" ht="13.5">
      <c r="A1049" s="116">
        <v>2159904</v>
      </c>
      <c r="B1049" s="94" t="s">
        <v>780</v>
      </c>
      <c r="C1049" s="94"/>
      <c r="D1049" s="94">
        <v>0</v>
      </c>
      <c r="E1049" s="94">
        <v>0</v>
      </c>
    </row>
    <row r="1050" spans="1:5" ht="13.5">
      <c r="A1050" s="116">
        <v>2159905</v>
      </c>
      <c r="B1050" s="94" t="s">
        <v>781</v>
      </c>
      <c r="C1050" s="94"/>
      <c r="D1050" s="94">
        <v>0</v>
      </c>
      <c r="E1050" s="94">
        <v>0</v>
      </c>
    </row>
    <row r="1051" spans="1:5" ht="13.5">
      <c r="A1051" s="116">
        <v>2159906</v>
      </c>
      <c r="B1051" s="94" t="s">
        <v>782</v>
      </c>
      <c r="C1051" s="94"/>
      <c r="D1051" s="94">
        <v>0</v>
      </c>
      <c r="E1051" s="94">
        <v>0</v>
      </c>
    </row>
    <row r="1052" spans="1:5" ht="13.5">
      <c r="A1052" s="116">
        <v>2159999</v>
      </c>
      <c r="B1052" s="94" t="s">
        <v>783</v>
      </c>
      <c r="C1052" s="94">
        <v>40</v>
      </c>
      <c r="D1052" s="94">
        <v>40</v>
      </c>
      <c r="E1052" s="94">
        <v>0</v>
      </c>
    </row>
    <row r="1053" spans="1:5" ht="13.5">
      <c r="A1053" s="116">
        <v>216</v>
      </c>
      <c r="B1053" s="94" t="s">
        <v>1395</v>
      </c>
      <c r="C1053" s="94">
        <v>2000</v>
      </c>
      <c r="D1053" s="94">
        <v>2590</v>
      </c>
      <c r="E1053" s="94">
        <v>590</v>
      </c>
    </row>
    <row r="1054" spans="1:5" ht="13.5">
      <c r="A1054" s="116">
        <v>21602</v>
      </c>
      <c r="B1054" s="94" t="s">
        <v>784</v>
      </c>
      <c r="C1054" s="94">
        <v>0</v>
      </c>
      <c r="D1054" s="94">
        <v>590</v>
      </c>
      <c r="E1054" s="94">
        <v>590</v>
      </c>
    </row>
    <row r="1055" spans="1:5" ht="13.5">
      <c r="A1055" s="116">
        <v>2160201</v>
      </c>
      <c r="B1055" s="94" t="s">
        <v>43</v>
      </c>
      <c r="C1055" s="94"/>
      <c r="D1055" s="94">
        <v>0</v>
      </c>
      <c r="E1055" s="94">
        <v>0</v>
      </c>
    </row>
    <row r="1056" spans="1:5" ht="13.5">
      <c r="A1056" s="116">
        <v>2160202</v>
      </c>
      <c r="B1056" s="94" t="s">
        <v>44</v>
      </c>
      <c r="C1056" s="94"/>
      <c r="D1056" s="94">
        <v>0</v>
      </c>
      <c r="E1056" s="94">
        <v>0</v>
      </c>
    </row>
    <row r="1057" spans="1:5" ht="13.5">
      <c r="A1057" s="116">
        <v>2160203</v>
      </c>
      <c r="B1057" s="94" t="s">
        <v>45</v>
      </c>
      <c r="C1057" s="94"/>
      <c r="D1057" s="94">
        <v>0</v>
      </c>
      <c r="E1057" s="94">
        <v>0</v>
      </c>
    </row>
    <row r="1058" spans="1:5" ht="13.5">
      <c r="A1058" s="116">
        <v>2160216</v>
      </c>
      <c r="B1058" s="94" t="s">
        <v>785</v>
      </c>
      <c r="C1058" s="94"/>
      <c r="D1058" s="94">
        <v>0</v>
      </c>
      <c r="E1058" s="94">
        <v>0</v>
      </c>
    </row>
    <row r="1059" spans="1:5" ht="13.5">
      <c r="A1059" s="116">
        <v>2160217</v>
      </c>
      <c r="B1059" s="94" t="s">
        <v>786</v>
      </c>
      <c r="C1059" s="94"/>
      <c r="D1059" s="94">
        <v>0</v>
      </c>
      <c r="E1059" s="94">
        <v>0</v>
      </c>
    </row>
    <row r="1060" spans="1:5" ht="13.5">
      <c r="A1060" s="116">
        <v>2160218</v>
      </c>
      <c r="B1060" s="94" t="s">
        <v>787</v>
      </c>
      <c r="C1060" s="94"/>
      <c r="D1060" s="94">
        <v>0</v>
      </c>
      <c r="E1060" s="94">
        <v>0</v>
      </c>
    </row>
    <row r="1061" spans="1:5" ht="13.5">
      <c r="A1061" s="116">
        <v>2160219</v>
      </c>
      <c r="B1061" s="94" t="s">
        <v>788</v>
      </c>
      <c r="C1061" s="94"/>
      <c r="D1061" s="94">
        <v>0</v>
      </c>
      <c r="E1061" s="94">
        <v>0</v>
      </c>
    </row>
    <row r="1062" spans="1:5" ht="13.5">
      <c r="A1062" s="116">
        <v>2160250</v>
      </c>
      <c r="B1062" s="94" t="s">
        <v>52</v>
      </c>
      <c r="C1062" s="94"/>
      <c r="D1062" s="94">
        <v>0</v>
      </c>
      <c r="E1062" s="94">
        <v>0</v>
      </c>
    </row>
    <row r="1063" spans="1:5" ht="13.5">
      <c r="A1063" s="116">
        <v>2160299</v>
      </c>
      <c r="B1063" s="94" t="s">
        <v>789</v>
      </c>
      <c r="C1063" s="94"/>
      <c r="D1063" s="94">
        <v>590</v>
      </c>
      <c r="E1063" s="94">
        <v>590</v>
      </c>
    </row>
    <row r="1064" spans="1:5" ht="13.5">
      <c r="A1064" s="116">
        <v>21606</v>
      </c>
      <c r="B1064" s="94" t="s">
        <v>790</v>
      </c>
      <c r="C1064" s="94">
        <v>0</v>
      </c>
      <c r="D1064" s="94">
        <v>0</v>
      </c>
      <c r="E1064" s="94">
        <v>0</v>
      </c>
    </row>
    <row r="1065" spans="1:5" ht="13.5">
      <c r="A1065" s="116">
        <v>2160601</v>
      </c>
      <c r="B1065" s="94" t="s">
        <v>43</v>
      </c>
      <c r="C1065" s="94"/>
      <c r="D1065" s="94">
        <v>0</v>
      </c>
      <c r="E1065" s="94">
        <v>0</v>
      </c>
    </row>
    <row r="1066" spans="1:5" ht="13.5">
      <c r="A1066" s="116">
        <v>2160602</v>
      </c>
      <c r="B1066" s="94" t="s">
        <v>44</v>
      </c>
      <c r="C1066" s="94"/>
      <c r="D1066" s="94">
        <v>0</v>
      </c>
      <c r="E1066" s="94">
        <v>0</v>
      </c>
    </row>
    <row r="1067" spans="1:5" ht="13.5">
      <c r="A1067" s="116">
        <v>2160603</v>
      </c>
      <c r="B1067" s="94" t="s">
        <v>45</v>
      </c>
      <c r="C1067" s="94"/>
      <c r="D1067" s="94">
        <v>0</v>
      </c>
      <c r="E1067" s="94">
        <v>0</v>
      </c>
    </row>
    <row r="1068" spans="1:5" ht="13.5">
      <c r="A1068" s="116">
        <v>2160607</v>
      </c>
      <c r="B1068" s="94" t="s">
        <v>791</v>
      </c>
      <c r="C1068" s="94"/>
      <c r="D1068" s="94">
        <v>0</v>
      </c>
      <c r="E1068" s="94">
        <v>0</v>
      </c>
    </row>
    <row r="1069" spans="1:5" ht="13.5">
      <c r="A1069" s="116">
        <v>2160699</v>
      </c>
      <c r="B1069" s="94" t="s">
        <v>792</v>
      </c>
      <c r="C1069" s="94"/>
      <c r="D1069" s="94">
        <v>0</v>
      </c>
      <c r="E1069" s="94">
        <v>0</v>
      </c>
    </row>
    <row r="1070" spans="1:5" ht="13.5">
      <c r="A1070" s="116">
        <v>21699</v>
      </c>
      <c r="B1070" s="94" t="s">
        <v>793</v>
      </c>
      <c r="C1070" s="94">
        <v>2000</v>
      </c>
      <c r="D1070" s="94">
        <v>2000</v>
      </c>
      <c r="E1070" s="94">
        <v>0</v>
      </c>
    </row>
    <row r="1071" spans="1:5" ht="13.5">
      <c r="A1071" s="116">
        <v>2169901</v>
      </c>
      <c r="B1071" s="94" t="s">
        <v>794</v>
      </c>
      <c r="C1071" s="94"/>
      <c r="D1071" s="94">
        <v>0</v>
      </c>
      <c r="E1071" s="94">
        <v>0</v>
      </c>
    </row>
    <row r="1072" spans="1:5" ht="13.5">
      <c r="A1072" s="116">
        <v>2169999</v>
      </c>
      <c r="B1072" s="94" t="s">
        <v>795</v>
      </c>
      <c r="C1072" s="94">
        <v>2000</v>
      </c>
      <c r="D1072" s="94">
        <v>2000</v>
      </c>
      <c r="E1072" s="94">
        <v>0</v>
      </c>
    </row>
    <row r="1073" spans="1:5" ht="13.5">
      <c r="A1073" s="116">
        <v>217</v>
      </c>
      <c r="B1073" s="94" t="s">
        <v>1396</v>
      </c>
      <c r="C1073" s="94">
        <v>0</v>
      </c>
      <c r="D1073" s="94">
        <v>0</v>
      </c>
      <c r="E1073" s="94">
        <v>0</v>
      </c>
    </row>
    <row r="1074" spans="1:5" ht="13.5">
      <c r="A1074" s="116">
        <v>21701</v>
      </c>
      <c r="B1074" s="94" t="s">
        <v>796</v>
      </c>
      <c r="C1074" s="94">
        <v>0</v>
      </c>
      <c r="D1074" s="94">
        <v>0</v>
      </c>
      <c r="E1074" s="94">
        <v>0</v>
      </c>
    </row>
    <row r="1075" spans="1:5" ht="13.5">
      <c r="A1075" s="116">
        <v>2170101</v>
      </c>
      <c r="B1075" s="94" t="s">
        <v>43</v>
      </c>
      <c r="C1075" s="94"/>
      <c r="D1075" s="94">
        <v>0</v>
      </c>
      <c r="E1075" s="94">
        <v>0</v>
      </c>
    </row>
    <row r="1076" spans="1:5" ht="13.5">
      <c r="A1076" s="116">
        <v>2170102</v>
      </c>
      <c r="B1076" s="94" t="s">
        <v>44</v>
      </c>
      <c r="C1076" s="94"/>
      <c r="D1076" s="94">
        <v>0</v>
      </c>
      <c r="E1076" s="94">
        <v>0</v>
      </c>
    </row>
    <row r="1077" spans="1:5" ht="13.5">
      <c r="A1077" s="116">
        <v>2170103</v>
      </c>
      <c r="B1077" s="94" t="s">
        <v>45</v>
      </c>
      <c r="C1077" s="94"/>
      <c r="D1077" s="94">
        <v>0</v>
      </c>
      <c r="E1077" s="94">
        <v>0</v>
      </c>
    </row>
    <row r="1078" spans="1:5" ht="13.5">
      <c r="A1078" s="116">
        <v>2170104</v>
      </c>
      <c r="B1078" s="94" t="s">
        <v>797</v>
      </c>
      <c r="C1078" s="94"/>
      <c r="D1078" s="94">
        <v>0</v>
      </c>
      <c r="E1078" s="94">
        <v>0</v>
      </c>
    </row>
    <row r="1079" spans="1:5" ht="13.5">
      <c r="A1079" s="116">
        <v>2170150</v>
      </c>
      <c r="B1079" s="94" t="s">
        <v>52</v>
      </c>
      <c r="C1079" s="94"/>
      <c r="D1079" s="94">
        <v>0</v>
      </c>
      <c r="E1079" s="94">
        <v>0</v>
      </c>
    </row>
    <row r="1080" spans="1:5" ht="13.5">
      <c r="A1080" s="116">
        <v>2170199</v>
      </c>
      <c r="B1080" s="94" t="s">
        <v>798</v>
      </c>
      <c r="C1080" s="94"/>
      <c r="D1080" s="94">
        <v>0</v>
      </c>
      <c r="E1080" s="94">
        <v>0</v>
      </c>
    </row>
    <row r="1081" spans="1:5" ht="13.5">
      <c r="A1081" s="116">
        <v>21702</v>
      </c>
      <c r="B1081" s="94" t="s">
        <v>799</v>
      </c>
      <c r="C1081" s="94">
        <v>0</v>
      </c>
      <c r="D1081" s="94">
        <v>0</v>
      </c>
      <c r="E1081" s="94">
        <v>0</v>
      </c>
    </row>
    <row r="1082" spans="1:5" ht="13.5">
      <c r="A1082" s="116">
        <v>2170201</v>
      </c>
      <c r="B1082" s="94" t="s">
        <v>800</v>
      </c>
      <c r="C1082" s="94"/>
      <c r="D1082" s="94">
        <v>0</v>
      </c>
      <c r="E1082" s="94">
        <v>0</v>
      </c>
    </row>
    <row r="1083" spans="1:5" ht="13.5">
      <c r="A1083" s="116">
        <v>2170202</v>
      </c>
      <c r="B1083" s="94" t="s">
        <v>801</v>
      </c>
      <c r="C1083" s="94"/>
      <c r="D1083" s="94">
        <v>0</v>
      </c>
      <c r="E1083" s="94">
        <v>0</v>
      </c>
    </row>
    <row r="1084" spans="1:5" ht="13.5">
      <c r="A1084" s="116">
        <v>2170203</v>
      </c>
      <c r="B1084" s="94" t="s">
        <v>802</v>
      </c>
      <c r="C1084" s="94"/>
      <c r="D1084" s="94">
        <v>0</v>
      </c>
      <c r="E1084" s="94">
        <v>0</v>
      </c>
    </row>
    <row r="1085" spans="1:5" ht="13.5">
      <c r="A1085" s="116">
        <v>2170204</v>
      </c>
      <c r="B1085" s="94" t="s">
        <v>803</v>
      </c>
      <c r="C1085" s="94"/>
      <c r="D1085" s="94">
        <v>0</v>
      </c>
      <c r="E1085" s="94">
        <v>0</v>
      </c>
    </row>
    <row r="1086" spans="1:5" ht="13.5">
      <c r="A1086" s="116">
        <v>2170205</v>
      </c>
      <c r="B1086" s="94" t="s">
        <v>804</v>
      </c>
      <c r="C1086" s="94"/>
      <c r="D1086" s="94">
        <v>0</v>
      </c>
      <c r="E1086" s="94">
        <v>0</v>
      </c>
    </row>
    <row r="1087" spans="1:5" ht="13.5">
      <c r="A1087" s="116">
        <v>2170206</v>
      </c>
      <c r="B1087" s="94" t="s">
        <v>805</v>
      </c>
      <c r="C1087" s="94"/>
      <c r="D1087" s="94">
        <v>0</v>
      </c>
      <c r="E1087" s="94">
        <v>0</v>
      </c>
    </row>
    <row r="1088" spans="1:5" ht="13.5">
      <c r="A1088" s="116">
        <v>2170207</v>
      </c>
      <c r="B1088" s="94" t="s">
        <v>806</v>
      </c>
      <c r="C1088" s="94"/>
      <c r="D1088" s="94">
        <v>0</v>
      </c>
      <c r="E1088" s="94">
        <v>0</v>
      </c>
    </row>
    <row r="1089" spans="1:5" ht="13.5">
      <c r="A1089" s="116">
        <v>2170208</v>
      </c>
      <c r="B1089" s="94" t="s">
        <v>807</v>
      </c>
      <c r="C1089" s="94"/>
      <c r="D1089" s="94">
        <v>0</v>
      </c>
      <c r="E1089" s="94">
        <v>0</v>
      </c>
    </row>
    <row r="1090" spans="1:5" ht="13.5">
      <c r="A1090" s="116">
        <v>2170299</v>
      </c>
      <c r="B1090" s="94" t="s">
        <v>808</v>
      </c>
      <c r="C1090" s="94"/>
      <c r="D1090" s="94">
        <v>0</v>
      </c>
      <c r="E1090" s="94">
        <v>0</v>
      </c>
    </row>
    <row r="1091" spans="1:5" ht="13.5">
      <c r="A1091" s="116">
        <v>21703</v>
      </c>
      <c r="B1091" s="94" t="s">
        <v>809</v>
      </c>
      <c r="C1091" s="94">
        <v>0</v>
      </c>
      <c r="D1091" s="94">
        <v>0</v>
      </c>
      <c r="E1091" s="94">
        <v>0</v>
      </c>
    </row>
    <row r="1092" spans="1:5" ht="13.5">
      <c r="A1092" s="116">
        <v>2170301</v>
      </c>
      <c r="B1092" s="94" t="s">
        <v>810</v>
      </c>
      <c r="C1092" s="94"/>
      <c r="D1092" s="94">
        <v>0</v>
      </c>
      <c r="E1092" s="94">
        <v>0</v>
      </c>
    </row>
    <row r="1093" spans="1:5" ht="13.5">
      <c r="A1093" s="116">
        <v>2170302</v>
      </c>
      <c r="B1093" s="94" t="s">
        <v>811</v>
      </c>
      <c r="C1093" s="94"/>
      <c r="D1093" s="94">
        <v>0</v>
      </c>
      <c r="E1093" s="94">
        <v>0</v>
      </c>
    </row>
    <row r="1094" spans="1:5" ht="13.5">
      <c r="A1094" s="116">
        <v>2170303</v>
      </c>
      <c r="B1094" s="94" t="s">
        <v>812</v>
      </c>
      <c r="C1094" s="94"/>
      <c r="D1094" s="94">
        <v>0</v>
      </c>
      <c r="E1094" s="94">
        <v>0</v>
      </c>
    </row>
    <row r="1095" spans="1:5" ht="13.5">
      <c r="A1095" s="116">
        <v>2170304</v>
      </c>
      <c r="B1095" s="94" t="s">
        <v>813</v>
      </c>
      <c r="C1095" s="94"/>
      <c r="D1095" s="94">
        <v>0</v>
      </c>
      <c r="E1095" s="94">
        <v>0</v>
      </c>
    </row>
    <row r="1096" spans="1:5" ht="13.5">
      <c r="A1096" s="116">
        <v>2170399</v>
      </c>
      <c r="B1096" s="94" t="s">
        <v>814</v>
      </c>
      <c r="C1096" s="94"/>
      <c r="D1096" s="94">
        <v>0</v>
      </c>
      <c r="E1096" s="94">
        <v>0</v>
      </c>
    </row>
    <row r="1097" spans="1:5" ht="13.5">
      <c r="A1097" s="116">
        <v>21704</v>
      </c>
      <c r="B1097" s="94" t="s">
        <v>815</v>
      </c>
      <c r="C1097" s="94">
        <v>0</v>
      </c>
      <c r="D1097" s="94">
        <v>0</v>
      </c>
      <c r="E1097" s="94">
        <v>0</v>
      </c>
    </row>
    <row r="1098" spans="1:5" ht="13.5">
      <c r="A1098" s="116">
        <v>2170401</v>
      </c>
      <c r="B1098" s="94" t="s">
        <v>816</v>
      </c>
      <c r="C1098" s="94"/>
      <c r="D1098" s="94">
        <v>0</v>
      </c>
      <c r="E1098" s="94">
        <v>0</v>
      </c>
    </row>
    <row r="1099" spans="1:5" ht="13.5">
      <c r="A1099" s="116">
        <v>2170499</v>
      </c>
      <c r="B1099" s="94" t="s">
        <v>817</v>
      </c>
      <c r="C1099" s="94"/>
      <c r="D1099" s="94">
        <v>0</v>
      </c>
      <c r="E1099" s="94">
        <v>0</v>
      </c>
    </row>
    <row r="1100" spans="1:5" ht="13.5">
      <c r="A1100" s="116">
        <v>21799</v>
      </c>
      <c r="B1100" s="94" t="s">
        <v>818</v>
      </c>
      <c r="C1100" s="94">
        <v>0</v>
      </c>
      <c r="D1100" s="94">
        <v>0</v>
      </c>
      <c r="E1100" s="94">
        <v>0</v>
      </c>
    </row>
    <row r="1101" spans="1:5" ht="13.5">
      <c r="A1101" s="116">
        <v>2179902</v>
      </c>
      <c r="B1101" s="94" t="s">
        <v>819</v>
      </c>
      <c r="C1101" s="94"/>
      <c r="D1101" s="94">
        <v>0</v>
      </c>
      <c r="E1101" s="94">
        <v>0</v>
      </c>
    </row>
    <row r="1102" spans="1:5" ht="13.5">
      <c r="A1102" s="116">
        <v>2179999</v>
      </c>
      <c r="B1102" s="94" t="s">
        <v>820</v>
      </c>
      <c r="C1102" s="94"/>
      <c r="D1102" s="94">
        <v>0</v>
      </c>
      <c r="E1102" s="94">
        <v>0</v>
      </c>
    </row>
    <row r="1103" spans="1:5" ht="13.5">
      <c r="A1103" s="116">
        <v>219</v>
      </c>
      <c r="B1103" s="94" t="s">
        <v>1397</v>
      </c>
      <c r="C1103" s="94">
        <v>0</v>
      </c>
      <c r="D1103" s="94">
        <v>0</v>
      </c>
      <c r="E1103" s="94">
        <v>0</v>
      </c>
    </row>
    <row r="1104" spans="1:5" ht="13.5">
      <c r="A1104" s="116">
        <v>21901</v>
      </c>
      <c r="B1104" s="94" t="s">
        <v>821</v>
      </c>
      <c r="C1104" s="94"/>
      <c r="D1104" s="94"/>
      <c r="E1104" s="94">
        <v>0</v>
      </c>
    </row>
    <row r="1105" spans="1:5" ht="13.5">
      <c r="A1105" s="116">
        <v>21902</v>
      </c>
      <c r="B1105" s="94" t="s">
        <v>822</v>
      </c>
      <c r="C1105" s="94"/>
      <c r="D1105" s="94"/>
      <c r="E1105" s="94">
        <v>0</v>
      </c>
    </row>
    <row r="1106" spans="1:5" ht="13.5">
      <c r="A1106" s="116">
        <v>21903</v>
      </c>
      <c r="B1106" s="94" t="s">
        <v>823</v>
      </c>
      <c r="C1106" s="94"/>
      <c r="D1106" s="94"/>
      <c r="E1106" s="94">
        <v>0</v>
      </c>
    </row>
    <row r="1107" spans="1:5" ht="13.5">
      <c r="A1107" s="116">
        <v>21904</v>
      </c>
      <c r="B1107" s="94" t="s">
        <v>824</v>
      </c>
      <c r="C1107" s="94"/>
      <c r="D1107" s="94"/>
      <c r="E1107" s="94">
        <v>0</v>
      </c>
    </row>
    <row r="1108" spans="1:5" ht="13.5">
      <c r="A1108" s="116">
        <v>21905</v>
      </c>
      <c r="B1108" s="94" t="s">
        <v>825</v>
      </c>
      <c r="C1108" s="94"/>
      <c r="D1108" s="94"/>
      <c r="E1108" s="94">
        <v>0</v>
      </c>
    </row>
    <row r="1109" spans="1:5" ht="13.5">
      <c r="A1109" s="116">
        <v>21906</v>
      </c>
      <c r="B1109" s="94" t="s">
        <v>613</v>
      </c>
      <c r="C1109" s="94"/>
      <c r="D1109" s="94"/>
      <c r="E1109" s="94">
        <v>0</v>
      </c>
    </row>
    <row r="1110" spans="1:5" ht="13.5">
      <c r="A1110" s="116">
        <v>21907</v>
      </c>
      <c r="B1110" s="94" t="s">
        <v>826</v>
      </c>
      <c r="C1110" s="94"/>
      <c r="D1110" s="94"/>
      <c r="E1110" s="94">
        <v>0</v>
      </c>
    </row>
    <row r="1111" spans="1:5" ht="13.5">
      <c r="A1111" s="116">
        <v>21908</v>
      </c>
      <c r="B1111" s="94" t="s">
        <v>827</v>
      </c>
      <c r="C1111" s="94"/>
      <c r="D1111" s="94"/>
      <c r="E1111" s="94">
        <v>0</v>
      </c>
    </row>
    <row r="1112" spans="1:5" ht="13.5">
      <c r="A1112" s="116">
        <v>21999</v>
      </c>
      <c r="B1112" s="94" t="s">
        <v>828</v>
      </c>
      <c r="C1112" s="94"/>
      <c r="D1112" s="94"/>
      <c r="E1112" s="94">
        <v>0</v>
      </c>
    </row>
    <row r="1113" spans="1:5" ht="13.5">
      <c r="A1113" s="116">
        <v>220</v>
      </c>
      <c r="B1113" s="94" t="s">
        <v>1398</v>
      </c>
      <c r="C1113" s="94">
        <v>5987.56</v>
      </c>
      <c r="D1113" s="94">
        <v>5897.8400000000011</v>
      </c>
      <c r="E1113" s="94">
        <v>-89.719999999999345</v>
      </c>
    </row>
    <row r="1114" spans="1:5" ht="13.5">
      <c r="A1114" s="116">
        <v>22001</v>
      </c>
      <c r="B1114" s="94" t="s">
        <v>829</v>
      </c>
      <c r="C1114" s="94">
        <v>5373.18</v>
      </c>
      <c r="D1114" s="94">
        <v>5283.4600000000009</v>
      </c>
      <c r="E1114" s="94">
        <v>-89.719999999999345</v>
      </c>
    </row>
    <row r="1115" spans="1:5" ht="13.5">
      <c r="A1115" s="116">
        <v>2200101</v>
      </c>
      <c r="B1115" s="94" t="s">
        <v>43</v>
      </c>
      <c r="C1115" s="94">
        <v>2563.4699999999998</v>
      </c>
      <c r="D1115" s="94">
        <v>2431.9899999999998</v>
      </c>
      <c r="E1115" s="94">
        <v>-131.48000000000002</v>
      </c>
    </row>
    <row r="1116" spans="1:5" ht="13.5">
      <c r="A1116" s="116">
        <v>2200102</v>
      </c>
      <c r="B1116" s="94" t="s">
        <v>44</v>
      </c>
      <c r="C1116" s="94"/>
      <c r="D1116" s="94">
        <v>139.79</v>
      </c>
      <c r="E1116" s="94">
        <v>139.79</v>
      </c>
    </row>
    <row r="1117" spans="1:5" ht="13.5">
      <c r="A1117" s="116">
        <v>2200103</v>
      </c>
      <c r="B1117" s="94" t="s">
        <v>45</v>
      </c>
      <c r="C1117" s="94">
        <v>243.27</v>
      </c>
      <c r="D1117" s="94">
        <v>243.27</v>
      </c>
      <c r="E1117" s="94">
        <v>0</v>
      </c>
    </row>
    <row r="1118" spans="1:5" ht="13.5">
      <c r="A1118" s="116">
        <v>2200104</v>
      </c>
      <c r="B1118" s="94" t="s">
        <v>830</v>
      </c>
      <c r="C1118" s="94">
        <v>1794.03</v>
      </c>
      <c r="D1118" s="94">
        <v>1711.12</v>
      </c>
      <c r="E1118" s="94">
        <v>-82.910000000000082</v>
      </c>
    </row>
    <row r="1119" spans="1:5" ht="13.5">
      <c r="A1119" s="116">
        <v>2200106</v>
      </c>
      <c r="B1119" s="94" t="s">
        <v>831</v>
      </c>
      <c r="C1119" s="94"/>
      <c r="D1119" s="94">
        <v>0</v>
      </c>
      <c r="E1119" s="94">
        <v>0</v>
      </c>
    </row>
    <row r="1120" spans="1:5" ht="13.5">
      <c r="A1120" s="116">
        <v>2200107</v>
      </c>
      <c r="B1120" s="94" t="s">
        <v>832</v>
      </c>
      <c r="C1120" s="94"/>
      <c r="D1120" s="94">
        <v>0</v>
      </c>
      <c r="E1120" s="94">
        <v>0</v>
      </c>
    </row>
    <row r="1121" spans="1:5" ht="13.5">
      <c r="A1121" s="116">
        <v>2200108</v>
      </c>
      <c r="B1121" s="94" t="s">
        <v>833</v>
      </c>
      <c r="C1121" s="94">
        <v>481.75</v>
      </c>
      <c r="D1121" s="94">
        <v>587.04999999999995</v>
      </c>
      <c r="E1121" s="94">
        <v>105.29999999999995</v>
      </c>
    </row>
    <row r="1122" spans="1:5" ht="13.5">
      <c r="A1122" s="116">
        <v>2200109</v>
      </c>
      <c r="B1122" s="94" t="s">
        <v>834</v>
      </c>
      <c r="C1122" s="94"/>
      <c r="D1122" s="94">
        <v>0</v>
      </c>
      <c r="E1122" s="94">
        <v>0</v>
      </c>
    </row>
    <row r="1123" spans="1:5" ht="13.5">
      <c r="A1123" s="116">
        <v>2200112</v>
      </c>
      <c r="B1123" s="94" t="s">
        <v>835</v>
      </c>
      <c r="C1123" s="94">
        <v>105.3</v>
      </c>
      <c r="D1123" s="94">
        <v>0</v>
      </c>
      <c r="E1123" s="94">
        <v>-105.3</v>
      </c>
    </row>
    <row r="1124" spans="1:5" ht="13.5">
      <c r="A1124" s="116">
        <v>2200113</v>
      </c>
      <c r="B1124" s="94" t="s">
        <v>836</v>
      </c>
      <c r="C1124" s="94">
        <v>69.89</v>
      </c>
      <c r="D1124" s="94">
        <v>69.89</v>
      </c>
      <c r="E1124" s="94">
        <v>0</v>
      </c>
    </row>
    <row r="1125" spans="1:5" ht="13.5">
      <c r="A1125" s="116">
        <v>2200114</v>
      </c>
      <c r="B1125" s="94" t="s">
        <v>837</v>
      </c>
      <c r="C1125" s="94"/>
      <c r="D1125" s="94">
        <v>0</v>
      </c>
      <c r="E1125" s="94">
        <v>0</v>
      </c>
    </row>
    <row r="1126" spans="1:5" ht="13.5">
      <c r="A1126" s="116">
        <v>2200115</v>
      </c>
      <c r="B1126" s="94" t="s">
        <v>838</v>
      </c>
      <c r="C1126" s="94"/>
      <c r="D1126" s="94">
        <v>0</v>
      </c>
      <c r="E1126" s="94">
        <v>0</v>
      </c>
    </row>
    <row r="1127" spans="1:5" ht="13.5">
      <c r="A1127" s="116">
        <v>2200116</v>
      </c>
      <c r="B1127" s="94" t="s">
        <v>839</v>
      </c>
      <c r="C1127" s="94"/>
      <c r="D1127" s="94">
        <v>0</v>
      </c>
      <c r="E1127" s="94">
        <v>0</v>
      </c>
    </row>
    <row r="1128" spans="1:5" ht="13.5">
      <c r="A1128" s="116">
        <v>2200119</v>
      </c>
      <c r="B1128" s="94" t="s">
        <v>840</v>
      </c>
      <c r="C1128" s="94"/>
      <c r="D1128" s="94">
        <v>0</v>
      </c>
      <c r="E1128" s="94">
        <v>0</v>
      </c>
    </row>
    <row r="1129" spans="1:5" ht="13.5">
      <c r="A1129" s="116">
        <v>2200120</v>
      </c>
      <c r="B1129" s="94" t="s">
        <v>841</v>
      </c>
      <c r="C1129" s="94"/>
      <c r="D1129" s="94">
        <v>0</v>
      </c>
      <c r="E1129" s="94">
        <v>0</v>
      </c>
    </row>
    <row r="1130" spans="1:5" ht="13.5">
      <c r="A1130" s="116">
        <v>2200121</v>
      </c>
      <c r="B1130" s="94" t="s">
        <v>842</v>
      </c>
      <c r="C1130" s="94"/>
      <c r="D1130" s="94">
        <v>0</v>
      </c>
      <c r="E1130" s="94">
        <v>0</v>
      </c>
    </row>
    <row r="1131" spans="1:5" ht="13.5">
      <c r="A1131" s="116">
        <v>2200122</v>
      </c>
      <c r="B1131" s="94" t="s">
        <v>843</v>
      </c>
      <c r="C1131" s="94"/>
      <c r="D1131" s="94">
        <v>0</v>
      </c>
      <c r="E1131" s="94">
        <v>0</v>
      </c>
    </row>
    <row r="1132" spans="1:5" ht="13.5">
      <c r="A1132" s="116">
        <v>2200123</v>
      </c>
      <c r="B1132" s="94" t="s">
        <v>844</v>
      </c>
      <c r="C1132" s="94"/>
      <c r="D1132" s="94">
        <v>0</v>
      </c>
      <c r="E1132" s="94">
        <v>0</v>
      </c>
    </row>
    <row r="1133" spans="1:5" ht="13.5">
      <c r="A1133" s="116">
        <v>2200124</v>
      </c>
      <c r="B1133" s="94" t="s">
        <v>845</v>
      </c>
      <c r="C1133" s="94"/>
      <c r="D1133" s="94">
        <v>0</v>
      </c>
      <c r="E1133" s="94">
        <v>0</v>
      </c>
    </row>
    <row r="1134" spans="1:5" ht="13.5">
      <c r="A1134" s="116">
        <v>2200125</v>
      </c>
      <c r="B1134" s="94" t="s">
        <v>846</v>
      </c>
      <c r="C1134" s="94"/>
      <c r="D1134" s="94">
        <v>0</v>
      </c>
      <c r="E1134" s="94">
        <v>0</v>
      </c>
    </row>
    <row r="1135" spans="1:5" ht="13.5">
      <c r="A1135" s="116">
        <v>2200126</v>
      </c>
      <c r="B1135" s="94" t="s">
        <v>847</v>
      </c>
      <c r="C1135" s="94"/>
      <c r="D1135" s="94">
        <v>0</v>
      </c>
      <c r="E1135" s="94">
        <v>0</v>
      </c>
    </row>
    <row r="1136" spans="1:5" ht="13.5">
      <c r="A1136" s="116">
        <v>2200127</v>
      </c>
      <c r="B1136" s="94" t="s">
        <v>848</v>
      </c>
      <c r="C1136" s="94"/>
      <c r="D1136" s="94">
        <v>0</v>
      </c>
      <c r="E1136" s="94">
        <v>0</v>
      </c>
    </row>
    <row r="1137" spans="1:5" ht="13.5">
      <c r="A1137" s="116">
        <v>2200128</v>
      </c>
      <c r="B1137" s="94" t="s">
        <v>849</v>
      </c>
      <c r="C1137" s="94"/>
      <c r="D1137" s="94">
        <v>0</v>
      </c>
      <c r="E1137" s="94">
        <v>0</v>
      </c>
    </row>
    <row r="1138" spans="1:5" ht="13.5">
      <c r="A1138" s="116">
        <v>2200129</v>
      </c>
      <c r="B1138" s="94" t="s">
        <v>850</v>
      </c>
      <c r="C1138" s="94"/>
      <c r="D1138" s="94">
        <v>0</v>
      </c>
      <c r="E1138" s="94">
        <v>0</v>
      </c>
    </row>
    <row r="1139" spans="1:5" ht="13.5">
      <c r="A1139" s="116">
        <v>2200150</v>
      </c>
      <c r="B1139" s="94" t="s">
        <v>52</v>
      </c>
      <c r="C1139" s="94"/>
      <c r="D1139" s="94">
        <v>0</v>
      </c>
      <c r="E1139" s="94">
        <v>0</v>
      </c>
    </row>
    <row r="1140" spans="1:5" ht="13.5">
      <c r="A1140" s="116">
        <v>2200199</v>
      </c>
      <c r="B1140" s="94" t="s">
        <v>851</v>
      </c>
      <c r="C1140" s="94">
        <v>115.47</v>
      </c>
      <c r="D1140" s="94">
        <v>100.35</v>
      </c>
      <c r="E1140" s="94">
        <v>-15.120000000000005</v>
      </c>
    </row>
    <row r="1141" spans="1:5" ht="13.5">
      <c r="A1141" s="116">
        <v>22005</v>
      </c>
      <c r="B1141" s="94" t="s">
        <v>852</v>
      </c>
      <c r="C1141" s="94">
        <v>614.38</v>
      </c>
      <c r="D1141" s="94">
        <v>614.38</v>
      </c>
      <c r="E1141" s="94">
        <v>0</v>
      </c>
    </row>
    <row r="1142" spans="1:5" ht="13.5">
      <c r="A1142" s="116">
        <v>2200501</v>
      </c>
      <c r="B1142" s="94" t="s">
        <v>43</v>
      </c>
      <c r="C1142" s="94"/>
      <c r="D1142" s="94">
        <v>0</v>
      </c>
      <c r="E1142" s="94">
        <v>0</v>
      </c>
    </row>
    <row r="1143" spans="1:5" ht="13.5">
      <c r="A1143" s="116">
        <v>2200502</v>
      </c>
      <c r="B1143" s="94" t="s">
        <v>44</v>
      </c>
      <c r="C1143" s="94"/>
      <c r="D1143" s="94">
        <v>0</v>
      </c>
      <c r="E1143" s="94">
        <v>0</v>
      </c>
    </row>
    <row r="1144" spans="1:5" ht="13.5">
      <c r="A1144" s="116">
        <v>2200503</v>
      </c>
      <c r="B1144" s="94" t="s">
        <v>45</v>
      </c>
      <c r="C1144" s="94"/>
      <c r="D1144" s="94">
        <v>0</v>
      </c>
      <c r="E1144" s="94">
        <v>0</v>
      </c>
    </row>
    <row r="1145" spans="1:5" ht="13.5">
      <c r="A1145" s="116">
        <v>2200504</v>
      </c>
      <c r="B1145" s="94" t="s">
        <v>853</v>
      </c>
      <c r="C1145" s="94">
        <v>7.67</v>
      </c>
      <c r="D1145" s="94">
        <v>7.67</v>
      </c>
      <c r="E1145" s="94">
        <v>0</v>
      </c>
    </row>
    <row r="1146" spans="1:5" ht="13.5">
      <c r="A1146" s="116">
        <v>2200506</v>
      </c>
      <c r="B1146" s="94" t="s">
        <v>854</v>
      </c>
      <c r="C1146" s="94">
        <v>43.7</v>
      </c>
      <c r="D1146" s="94">
        <v>43.7</v>
      </c>
      <c r="E1146" s="94">
        <v>0</v>
      </c>
    </row>
    <row r="1147" spans="1:5" ht="13.5">
      <c r="A1147" s="116">
        <v>2200507</v>
      </c>
      <c r="B1147" s="94" t="s">
        <v>855</v>
      </c>
      <c r="C1147" s="94">
        <v>15</v>
      </c>
      <c r="D1147" s="94">
        <v>15</v>
      </c>
      <c r="E1147" s="94">
        <v>0</v>
      </c>
    </row>
    <row r="1148" spans="1:5" ht="13.5">
      <c r="A1148" s="116">
        <v>2200508</v>
      </c>
      <c r="B1148" s="94" t="s">
        <v>856</v>
      </c>
      <c r="C1148" s="94">
        <v>12.8</v>
      </c>
      <c r="D1148" s="94">
        <v>12.8</v>
      </c>
      <c r="E1148" s="94">
        <v>0</v>
      </c>
    </row>
    <row r="1149" spans="1:5" ht="13.5">
      <c r="A1149" s="116">
        <v>2200509</v>
      </c>
      <c r="B1149" s="94" t="s">
        <v>857</v>
      </c>
      <c r="C1149" s="94">
        <v>415</v>
      </c>
      <c r="D1149" s="94">
        <v>415</v>
      </c>
      <c r="E1149" s="94">
        <v>0</v>
      </c>
    </row>
    <row r="1150" spans="1:5" ht="13.5">
      <c r="A1150" s="116">
        <v>2200510</v>
      </c>
      <c r="B1150" s="94" t="s">
        <v>858</v>
      </c>
      <c r="C1150" s="94">
        <v>97.21</v>
      </c>
      <c r="D1150" s="94">
        <v>97.21</v>
      </c>
      <c r="E1150" s="94">
        <v>0</v>
      </c>
    </row>
    <row r="1151" spans="1:5" ht="13.5">
      <c r="A1151" s="116">
        <v>2200511</v>
      </c>
      <c r="B1151" s="94" t="s">
        <v>859</v>
      </c>
      <c r="C1151" s="94"/>
      <c r="D1151" s="94">
        <v>0</v>
      </c>
      <c r="E1151" s="94">
        <v>0</v>
      </c>
    </row>
    <row r="1152" spans="1:5" ht="13.5">
      <c r="A1152" s="116">
        <v>2200512</v>
      </c>
      <c r="B1152" s="94" t="s">
        <v>860</v>
      </c>
      <c r="C1152" s="94"/>
      <c r="D1152" s="94">
        <v>0</v>
      </c>
      <c r="E1152" s="94">
        <v>0</v>
      </c>
    </row>
    <row r="1153" spans="1:5" ht="13.5">
      <c r="A1153" s="116">
        <v>2200513</v>
      </c>
      <c r="B1153" s="94" t="s">
        <v>861</v>
      </c>
      <c r="C1153" s="94"/>
      <c r="D1153" s="94">
        <v>0</v>
      </c>
      <c r="E1153" s="94">
        <v>0</v>
      </c>
    </row>
    <row r="1154" spans="1:5" ht="13.5">
      <c r="A1154" s="116">
        <v>2200514</v>
      </c>
      <c r="B1154" s="94" t="s">
        <v>862</v>
      </c>
      <c r="C1154" s="94"/>
      <c r="D1154" s="94">
        <v>0</v>
      </c>
      <c r="E1154" s="94">
        <v>0</v>
      </c>
    </row>
    <row r="1155" spans="1:5" ht="13.5">
      <c r="A1155" s="116">
        <v>2200599</v>
      </c>
      <c r="B1155" s="94" t="s">
        <v>863</v>
      </c>
      <c r="C1155" s="94">
        <v>23</v>
      </c>
      <c r="D1155" s="94">
        <v>23</v>
      </c>
      <c r="E1155" s="94">
        <v>0</v>
      </c>
    </row>
    <row r="1156" spans="1:5" ht="13.5">
      <c r="A1156" s="116">
        <v>22099</v>
      </c>
      <c r="B1156" s="94" t="s">
        <v>864</v>
      </c>
      <c r="C1156" s="94">
        <v>0</v>
      </c>
      <c r="D1156" s="94">
        <v>0</v>
      </c>
      <c r="E1156" s="94">
        <v>0</v>
      </c>
    </row>
    <row r="1157" spans="1:5" ht="13.5">
      <c r="A1157" s="116">
        <v>2209999</v>
      </c>
      <c r="B1157" s="94" t="s">
        <v>1940</v>
      </c>
      <c r="C1157" s="94"/>
      <c r="D1157" s="94">
        <v>0</v>
      </c>
      <c r="E1157" s="94">
        <v>0</v>
      </c>
    </row>
    <row r="1158" spans="1:5" ht="13.5">
      <c r="A1158" s="116">
        <v>221</v>
      </c>
      <c r="B1158" s="94" t="s">
        <v>1399</v>
      </c>
      <c r="C1158" s="94">
        <v>57620.490000000005</v>
      </c>
      <c r="D1158" s="94">
        <v>53303.57</v>
      </c>
      <c r="E1158" s="94">
        <v>-4316.9200000000055</v>
      </c>
    </row>
    <row r="1159" spans="1:5" ht="13.5">
      <c r="A1159" s="116">
        <v>22101</v>
      </c>
      <c r="B1159" s="94" t="s">
        <v>865</v>
      </c>
      <c r="C1159" s="94">
        <v>22157.58</v>
      </c>
      <c r="D1159" s="94">
        <v>22578.58</v>
      </c>
      <c r="E1159" s="94">
        <v>421</v>
      </c>
    </row>
    <row r="1160" spans="1:5" ht="13.5">
      <c r="A1160" s="116">
        <v>2210101</v>
      </c>
      <c r="B1160" s="94" t="s">
        <v>866</v>
      </c>
      <c r="C1160" s="94"/>
      <c r="D1160" s="94">
        <v>0</v>
      </c>
      <c r="E1160" s="94">
        <v>0</v>
      </c>
    </row>
    <row r="1161" spans="1:5" ht="13.5">
      <c r="A1161" s="116">
        <v>2210102</v>
      </c>
      <c r="B1161" s="94" t="s">
        <v>867</v>
      </c>
      <c r="C1161" s="94"/>
      <c r="D1161" s="94">
        <v>0</v>
      </c>
      <c r="E1161" s="94">
        <v>0</v>
      </c>
    </row>
    <row r="1162" spans="1:5" ht="13.5">
      <c r="A1162" s="116">
        <v>2210103</v>
      </c>
      <c r="B1162" s="94" t="s">
        <v>868</v>
      </c>
      <c r="C1162" s="94"/>
      <c r="D1162" s="94">
        <v>291</v>
      </c>
      <c r="E1162" s="94">
        <v>291</v>
      </c>
    </row>
    <row r="1163" spans="1:5" ht="13.5">
      <c r="A1163" s="116">
        <v>2210104</v>
      </c>
      <c r="B1163" s="94" t="s">
        <v>869</v>
      </c>
      <c r="C1163" s="94"/>
      <c r="D1163" s="94">
        <v>0</v>
      </c>
      <c r="E1163" s="94">
        <v>0</v>
      </c>
    </row>
    <row r="1164" spans="1:5" ht="13.5">
      <c r="A1164" s="116">
        <v>2210105</v>
      </c>
      <c r="B1164" s="94" t="s">
        <v>870</v>
      </c>
      <c r="C1164" s="94"/>
      <c r="D1164" s="94">
        <v>0</v>
      </c>
      <c r="E1164" s="94">
        <v>0</v>
      </c>
    </row>
    <row r="1165" spans="1:5" ht="13.5">
      <c r="A1165" s="116">
        <v>2210106</v>
      </c>
      <c r="B1165" s="94" t="s">
        <v>871</v>
      </c>
      <c r="C1165" s="94">
        <v>1077.98</v>
      </c>
      <c r="D1165" s="94">
        <v>1207.98</v>
      </c>
      <c r="E1165" s="94">
        <v>130</v>
      </c>
    </row>
    <row r="1166" spans="1:5" ht="13.5">
      <c r="A1166" s="116">
        <v>2210107</v>
      </c>
      <c r="B1166" s="94" t="s">
        <v>872</v>
      </c>
      <c r="C1166" s="94"/>
      <c r="D1166" s="94">
        <v>0</v>
      </c>
      <c r="E1166" s="94">
        <v>0</v>
      </c>
    </row>
    <row r="1167" spans="1:5" ht="13.5">
      <c r="A1167" s="116">
        <v>2210108</v>
      </c>
      <c r="B1167" s="94" t="s">
        <v>873</v>
      </c>
      <c r="C1167" s="94">
        <v>79.599999999999994</v>
      </c>
      <c r="D1167" s="94">
        <v>79.599999999999994</v>
      </c>
      <c r="E1167" s="94">
        <v>0</v>
      </c>
    </row>
    <row r="1168" spans="1:5" ht="13.5">
      <c r="A1168" s="116">
        <v>2210109</v>
      </c>
      <c r="B1168" s="94" t="s">
        <v>874</v>
      </c>
      <c r="C1168" s="94"/>
      <c r="D1168" s="94">
        <v>0</v>
      </c>
      <c r="E1168" s="94">
        <v>0</v>
      </c>
    </row>
    <row r="1169" spans="1:5" ht="13.5">
      <c r="A1169" s="116">
        <v>2210110</v>
      </c>
      <c r="B1169" s="94" t="s">
        <v>1941</v>
      </c>
      <c r="C1169" s="94"/>
      <c r="D1169" s="94">
        <v>0</v>
      </c>
      <c r="E1169" s="94">
        <v>0</v>
      </c>
    </row>
    <row r="1170" spans="1:5" ht="13.5">
      <c r="A1170" s="116">
        <v>2210199</v>
      </c>
      <c r="B1170" s="94" t="s">
        <v>875</v>
      </c>
      <c r="C1170" s="94">
        <v>21000</v>
      </c>
      <c r="D1170" s="94">
        <v>21000</v>
      </c>
      <c r="E1170" s="94">
        <v>0</v>
      </c>
    </row>
    <row r="1171" spans="1:5" ht="13.5">
      <c r="A1171" s="116">
        <v>22102</v>
      </c>
      <c r="B1171" s="94" t="s">
        <v>876</v>
      </c>
      <c r="C1171" s="94">
        <v>31436.11</v>
      </c>
      <c r="D1171" s="94">
        <v>26559.79</v>
      </c>
      <c r="E1171" s="94">
        <v>-4876.32</v>
      </c>
    </row>
    <row r="1172" spans="1:5" ht="13.5">
      <c r="A1172" s="116">
        <v>2210201</v>
      </c>
      <c r="B1172" s="94" t="s">
        <v>877</v>
      </c>
      <c r="C1172" s="94">
        <v>31436.11</v>
      </c>
      <c r="D1172" s="94">
        <v>26559.79</v>
      </c>
      <c r="E1172" s="94">
        <v>-4876.32</v>
      </c>
    </row>
    <row r="1173" spans="1:5" ht="13.5">
      <c r="A1173" s="116">
        <v>2210202</v>
      </c>
      <c r="B1173" s="94" t="s">
        <v>878</v>
      </c>
      <c r="C1173" s="94"/>
      <c r="D1173" s="94">
        <v>0</v>
      </c>
      <c r="E1173" s="94">
        <v>0</v>
      </c>
    </row>
    <row r="1174" spans="1:5" ht="13.5">
      <c r="A1174" s="116">
        <v>2210203</v>
      </c>
      <c r="B1174" s="94" t="s">
        <v>879</v>
      </c>
      <c r="C1174" s="94"/>
      <c r="D1174" s="94">
        <v>0</v>
      </c>
      <c r="E1174" s="94">
        <v>0</v>
      </c>
    </row>
    <row r="1175" spans="1:5" ht="13.5">
      <c r="A1175" s="116">
        <v>22103</v>
      </c>
      <c r="B1175" s="94" t="s">
        <v>880</v>
      </c>
      <c r="C1175" s="94">
        <v>4026.8</v>
      </c>
      <c r="D1175" s="94">
        <v>4165.2</v>
      </c>
      <c r="E1175" s="94">
        <v>138.39999999999964</v>
      </c>
    </row>
    <row r="1176" spans="1:5" ht="13.5">
      <c r="A1176" s="116">
        <v>2210301</v>
      </c>
      <c r="B1176" s="94" t="s">
        <v>881</v>
      </c>
      <c r="C1176" s="94"/>
      <c r="D1176" s="94">
        <v>131.4</v>
      </c>
      <c r="E1176" s="94">
        <v>131.4</v>
      </c>
    </row>
    <row r="1177" spans="1:5" ht="13.5">
      <c r="A1177" s="116">
        <v>2210302</v>
      </c>
      <c r="B1177" s="94" t="s">
        <v>882</v>
      </c>
      <c r="C1177" s="94">
        <v>148</v>
      </c>
      <c r="D1177" s="94">
        <v>148</v>
      </c>
      <c r="E1177" s="94">
        <v>0</v>
      </c>
    </row>
    <row r="1178" spans="1:5" ht="13.5">
      <c r="A1178" s="116">
        <v>2210399</v>
      </c>
      <c r="B1178" s="94" t="s">
        <v>883</v>
      </c>
      <c r="C1178" s="94">
        <v>3878.8</v>
      </c>
      <c r="D1178" s="94">
        <v>3885.8</v>
      </c>
      <c r="E1178" s="94">
        <v>7</v>
      </c>
    </row>
    <row r="1179" spans="1:5" ht="13.5">
      <c r="A1179" s="116">
        <v>222</v>
      </c>
      <c r="B1179" s="94" t="s">
        <v>1400</v>
      </c>
      <c r="C1179" s="94">
        <v>4568.03</v>
      </c>
      <c r="D1179" s="94">
        <v>4612.5</v>
      </c>
      <c r="E1179" s="94">
        <v>44.470000000000255</v>
      </c>
    </row>
    <row r="1180" spans="1:5" ht="13.5">
      <c r="A1180" s="116">
        <v>22201</v>
      </c>
      <c r="B1180" s="94" t="s">
        <v>884</v>
      </c>
      <c r="C1180" s="94">
        <v>3540.14</v>
      </c>
      <c r="D1180" s="94">
        <v>3584.6099999999997</v>
      </c>
      <c r="E1180" s="94">
        <v>44.4699999999998</v>
      </c>
    </row>
    <row r="1181" spans="1:5" ht="13.5">
      <c r="A1181" s="116">
        <v>2220101</v>
      </c>
      <c r="B1181" s="94" t="s">
        <v>43</v>
      </c>
      <c r="C1181" s="94"/>
      <c r="D1181" s="94">
        <v>0</v>
      </c>
      <c r="E1181" s="94">
        <v>0</v>
      </c>
    </row>
    <row r="1182" spans="1:5" ht="13.5">
      <c r="A1182" s="116">
        <v>2220102</v>
      </c>
      <c r="B1182" s="94" t="s">
        <v>44</v>
      </c>
      <c r="C1182" s="94"/>
      <c r="D1182" s="94">
        <v>3.35</v>
      </c>
      <c r="E1182" s="94">
        <v>3.35</v>
      </c>
    </row>
    <row r="1183" spans="1:5" ht="13.5">
      <c r="A1183" s="116">
        <v>2220103</v>
      </c>
      <c r="B1183" s="94" t="s">
        <v>45</v>
      </c>
      <c r="C1183" s="94"/>
      <c r="D1183" s="94">
        <v>0</v>
      </c>
      <c r="E1183" s="94">
        <v>0</v>
      </c>
    </row>
    <row r="1184" spans="1:5" ht="13.5">
      <c r="A1184" s="116">
        <v>2220104</v>
      </c>
      <c r="B1184" s="94" t="s">
        <v>885</v>
      </c>
      <c r="C1184" s="94"/>
      <c r="D1184" s="94">
        <v>0</v>
      </c>
      <c r="E1184" s="94">
        <v>0</v>
      </c>
    </row>
    <row r="1185" spans="1:5" ht="13.5">
      <c r="A1185" s="116">
        <v>2220105</v>
      </c>
      <c r="B1185" s="94" t="s">
        <v>886</v>
      </c>
      <c r="C1185" s="94"/>
      <c r="D1185" s="94">
        <v>0</v>
      </c>
      <c r="E1185" s="94">
        <v>0</v>
      </c>
    </row>
    <row r="1186" spans="1:5" ht="13.5">
      <c r="A1186" s="116">
        <v>2220106</v>
      </c>
      <c r="B1186" s="94" t="s">
        <v>887</v>
      </c>
      <c r="C1186" s="94"/>
      <c r="D1186" s="94">
        <v>0</v>
      </c>
      <c r="E1186" s="94">
        <v>0</v>
      </c>
    </row>
    <row r="1187" spans="1:5" ht="13.5">
      <c r="A1187" s="116">
        <v>2220107</v>
      </c>
      <c r="B1187" s="94" t="s">
        <v>888</v>
      </c>
      <c r="C1187" s="94"/>
      <c r="D1187" s="94">
        <v>0</v>
      </c>
      <c r="E1187" s="94">
        <v>0</v>
      </c>
    </row>
    <row r="1188" spans="1:5" ht="13.5">
      <c r="A1188" s="116">
        <v>2220112</v>
      </c>
      <c r="B1188" s="94" t="s">
        <v>889</v>
      </c>
      <c r="C1188" s="94"/>
      <c r="D1188" s="94">
        <v>0</v>
      </c>
      <c r="E1188" s="94">
        <v>0</v>
      </c>
    </row>
    <row r="1189" spans="1:5" ht="13.5">
      <c r="A1189" s="116">
        <v>2220113</v>
      </c>
      <c r="B1189" s="94" t="s">
        <v>890</v>
      </c>
      <c r="C1189" s="94"/>
      <c r="D1189" s="94">
        <v>0</v>
      </c>
      <c r="E1189" s="94">
        <v>0</v>
      </c>
    </row>
    <row r="1190" spans="1:5" ht="13.5">
      <c r="A1190" s="116">
        <v>2220114</v>
      </c>
      <c r="B1190" s="94" t="s">
        <v>891</v>
      </c>
      <c r="C1190" s="94"/>
      <c r="D1190" s="94">
        <v>0</v>
      </c>
      <c r="E1190" s="94">
        <v>0</v>
      </c>
    </row>
    <row r="1191" spans="1:5" ht="13.5">
      <c r="A1191" s="116">
        <v>2220115</v>
      </c>
      <c r="B1191" s="94" t="s">
        <v>892</v>
      </c>
      <c r="C1191" s="94"/>
      <c r="D1191" s="94">
        <v>0</v>
      </c>
      <c r="E1191" s="94">
        <v>0</v>
      </c>
    </row>
    <row r="1192" spans="1:5" ht="13.5">
      <c r="A1192" s="116">
        <v>2220118</v>
      </c>
      <c r="B1192" s="94" t="s">
        <v>893</v>
      </c>
      <c r="C1192" s="94"/>
      <c r="D1192" s="94">
        <v>0</v>
      </c>
      <c r="E1192" s="94">
        <v>0</v>
      </c>
    </row>
    <row r="1193" spans="1:5" ht="13.5">
      <c r="A1193" s="116">
        <v>2220119</v>
      </c>
      <c r="B1193" s="94" t="s">
        <v>894</v>
      </c>
      <c r="C1193" s="94">
        <v>1351</v>
      </c>
      <c r="D1193" s="94">
        <v>1395.12</v>
      </c>
      <c r="E1193" s="94">
        <v>44.119999999999891</v>
      </c>
    </row>
    <row r="1194" spans="1:5" ht="13.5">
      <c r="A1194" s="116">
        <v>2220120</v>
      </c>
      <c r="B1194" s="94" t="s">
        <v>895</v>
      </c>
      <c r="C1194" s="94">
        <v>76</v>
      </c>
      <c r="D1194" s="94">
        <v>76</v>
      </c>
      <c r="E1194" s="94">
        <v>0</v>
      </c>
    </row>
    <row r="1195" spans="1:5" ht="13.5">
      <c r="A1195" s="116">
        <v>2220121</v>
      </c>
      <c r="B1195" s="94" t="s">
        <v>896</v>
      </c>
      <c r="C1195" s="94"/>
      <c r="D1195" s="94">
        <v>0</v>
      </c>
      <c r="E1195" s="94">
        <v>0</v>
      </c>
    </row>
    <row r="1196" spans="1:5" ht="13.5">
      <c r="A1196" s="116">
        <v>2220150</v>
      </c>
      <c r="B1196" s="94" t="s">
        <v>52</v>
      </c>
      <c r="C1196" s="94"/>
      <c r="D1196" s="94">
        <v>0</v>
      </c>
      <c r="E1196" s="94">
        <v>0</v>
      </c>
    </row>
    <row r="1197" spans="1:5" ht="13.5">
      <c r="A1197" s="116">
        <v>2220199</v>
      </c>
      <c r="B1197" s="94" t="s">
        <v>897</v>
      </c>
      <c r="C1197" s="94">
        <v>2113.14</v>
      </c>
      <c r="D1197" s="94">
        <v>2110.14</v>
      </c>
      <c r="E1197" s="94">
        <v>-3</v>
      </c>
    </row>
    <row r="1198" spans="1:5" ht="13.5">
      <c r="A1198" s="116">
        <v>22203</v>
      </c>
      <c r="B1198" s="94" t="s">
        <v>898</v>
      </c>
      <c r="C1198" s="94">
        <v>0</v>
      </c>
      <c r="D1198" s="94">
        <v>0</v>
      </c>
      <c r="E1198" s="94">
        <v>0</v>
      </c>
    </row>
    <row r="1199" spans="1:5" ht="13.5">
      <c r="A1199" s="116">
        <v>2220301</v>
      </c>
      <c r="B1199" s="94" t="s">
        <v>899</v>
      </c>
      <c r="C1199" s="94"/>
      <c r="D1199" s="94">
        <v>0</v>
      </c>
      <c r="E1199" s="94">
        <v>0</v>
      </c>
    </row>
    <row r="1200" spans="1:5" ht="13.5">
      <c r="A1200" s="116">
        <v>2220303</v>
      </c>
      <c r="B1200" s="94" t="s">
        <v>1401</v>
      </c>
      <c r="C1200" s="94"/>
      <c r="D1200" s="94">
        <v>0</v>
      </c>
      <c r="E1200" s="94">
        <v>0</v>
      </c>
    </row>
    <row r="1201" spans="1:5" ht="13.5">
      <c r="A1201" s="116">
        <v>2220304</v>
      </c>
      <c r="B1201" s="94" t="s">
        <v>900</v>
      </c>
      <c r="C1201" s="94"/>
      <c r="D1201" s="94">
        <v>0</v>
      </c>
      <c r="E1201" s="94">
        <v>0</v>
      </c>
    </row>
    <row r="1202" spans="1:5" ht="13.5">
      <c r="A1202" s="116">
        <v>2220305</v>
      </c>
      <c r="B1202" s="94" t="s">
        <v>901</v>
      </c>
      <c r="C1202" s="94"/>
      <c r="D1202" s="94">
        <v>0</v>
      </c>
      <c r="E1202" s="94">
        <v>0</v>
      </c>
    </row>
    <row r="1203" spans="1:5" ht="13.5">
      <c r="A1203" s="116">
        <v>2220399</v>
      </c>
      <c r="B1203" s="94" t="s">
        <v>902</v>
      </c>
      <c r="C1203" s="94"/>
      <c r="D1203" s="94">
        <v>0</v>
      </c>
      <c r="E1203" s="94">
        <v>0</v>
      </c>
    </row>
    <row r="1204" spans="1:5" ht="13.5">
      <c r="A1204" s="116">
        <v>22204</v>
      </c>
      <c r="B1204" s="94" t="s">
        <v>903</v>
      </c>
      <c r="C1204" s="94">
        <v>1019.25</v>
      </c>
      <c r="D1204" s="94">
        <v>1019.25</v>
      </c>
      <c r="E1204" s="94">
        <v>0</v>
      </c>
    </row>
    <row r="1205" spans="1:5" ht="13.5">
      <c r="A1205" s="116">
        <v>2220401</v>
      </c>
      <c r="B1205" s="94" t="s">
        <v>904</v>
      </c>
      <c r="C1205" s="94">
        <v>1019.25</v>
      </c>
      <c r="D1205" s="94">
        <v>1019.25</v>
      </c>
      <c r="E1205" s="94">
        <v>0</v>
      </c>
    </row>
    <row r="1206" spans="1:5" ht="13.5">
      <c r="A1206" s="116">
        <v>2220402</v>
      </c>
      <c r="B1206" s="94" t="s">
        <v>905</v>
      </c>
      <c r="C1206" s="94"/>
      <c r="D1206" s="94">
        <v>0</v>
      </c>
      <c r="E1206" s="94">
        <v>0</v>
      </c>
    </row>
    <row r="1207" spans="1:5" ht="13.5">
      <c r="A1207" s="116">
        <v>2220403</v>
      </c>
      <c r="B1207" s="94" t="s">
        <v>906</v>
      </c>
      <c r="C1207" s="94"/>
      <c r="D1207" s="94">
        <v>0</v>
      </c>
      <c r="E1207" s="94">
        <v>0</v>
      </c>
    </row>
    <row r="1208" spans="1:5" ht="13.5">
      <c r="A1208" s="116">
        <v>2220404</v>
      </c>
      <c r="B1208" s="94" t="s">
        <v>907</v>
      </c>
      <c r="C1208" s="94"/>
      <c r="D1208" s="94">
        <v>0</v>
      </c>
      <c r="E1208" s="94">
        <v>0</v>
      </c>
    </row>
    <row r="1209" spans="1:5" ht="13.5">
      <c r="A1209" s="116">
        <v>2220499</v>
      </c>
      <c r="B1209" s="94" t="s">
        <v>908</v>
      </c>
      <c r="C1209" s="94"/>
      <c r="D1209" s="94">
        <v>0</v>
      </c>
      <c r="E1209" s="94">
        <v>0</v>
      </c>
    </row>
    <row r="1210" spans="1:5" ht="13.5">
      <c r="A1210" s="116">
        <v>22205</v>
      </c>
      <c r="B1210" s="94" t="s">
        <v>909</v>
      </c>
      <c r="C1210" s="94">
        <v>8.64</v>
      </c>
      <c r="D1210" s="94">
        <v>8.64</v>
      </c>
      <c r="E1210" s="94">
        <v>0</v>
      </c>
    </row>
    <row r="1211" spans="1:5" ht="13.5">
      <c r="A1211" s="116">
        <v>2220501</v>
      </c>
      <c r="B1211" s="94" t="s">
        <v>910</v>
      </c>
      <c r="C1211" s="94"/>
      <c r="D1211" s="94">
        <v>0</v>
      </c>
      <c r="E1211" s="94">
        <v>0</v>
      </c>
    </row>
    <row r="1212" spans="1:5" ht="13.5">
      <c r="A1212" s="116">
        <v>2220502</v>
      </c>
      <c r="B1212" s="94" t="s">
        <v>911</v>
      </c>
      <c r="C1212" s="94"/>
      <c r="D1212" s="94">
        <v>0</v>
      </c>
      <c r="E1212" s="94">
        <v>0</v>
      </c>
    </row>
    <row r="1213" spans="1:5" ht="13.5">
      <c r="A1213" s="116">
        <v>2220503</v>
      </c>
      <c r="B1213" s="94" t="s">
        <v>912</v>
      </c>
      <c r="C1213" s="94"/>
      <c r="D1213" s="94">
        <v>0</v>
      </c>
      <c r="E1213" s="94">
        <v>0</v>
      </c>
    </row>
    <row r="1214" spans="1:5" ht="13.5">
      <c r="A1214" s="116">
        <v>2220504</v>
      </c>
      <c r="B1214" s="94" t="s">
        <v>913</v>
      </c>
      <c r="C1214" s="94"/>
      <c r="D1214" s="94">
        <v>0</v>
      </c>
      <c r="E1214" s="94">
        <v>0</v>
      </c>
    </row>
    <row r="1215" spans="1:5" ht="13.5">
      <c r="A1215" s="116">
        <v>2220505</v>
      </c>
      <c r="B1215" s="94" t="s">
        <v>914</v>
      </c>
      <c r="C1215" s="94"/>
      <c r="D1215" s="94">
        <v>0</v>
      </c>
      <c r="E1215" s="94">
        <v>0</v>
      </c>
    </row>
    <row r="1216" spans="1:5" ht="13.5">
      <c r="A1216" s="116">
        <v>2220506</v>
      </c>
      <c r="B1216" s="94" t="s">
        <v>915</v>
      </c>
      <c r="C1216" s="94"/>
      <c r="D1216" s="94">
        <v>0</v>
      </c>
      <c r="E1216" s="94">
        <v>0</v>
      </c>
    </row>
    <row r="1217" spans="1:5" ht="13.5">
      <c r="A1217" s="116">
        <v>2220507</v>
      </c>
      <c r="B1217" s="94" t="s">
        <v>916</v>
      </c>
      <c r="C1217" s="94"/>
      <c r="D1217" s="94">
        <v>0</v>
      </c>
      <c r="E1217" s="94">
        <v>0</v>
      </c>
    </row>
    <row r="1218" spans="1:5" ht="13.5">
      <c r="A1218" s="116">
        <v>2220508</v>
      </c>
      <c r="B1218" s="94" t="s">
        <v>917</v>
      </c>
      <c r="C1218" s="94"/>
      <c r="D1218" s="94">
        <v>0</v>
      </c>
      <c r="E1218" s="94">
        <v>0</v>
      </c>
    </row>
    <row r="1219" spans="1:5" ht="13.5">
      <c r="A1219" s="116">
        <v>2220509</v>
      </c>
      <c r="B1219" s="94" t="s">
        <v>918</v>
      </c>
      <c r="C1219" s="94"/>
      <c r="D1219" s="94">
        <v>0</v>
      </c>
      <c r="E1219" s="94">
        <v>0</v>
      </c>
    </row>
    <row r="1220" spans="1:5" ht="13.5">
      <c r="A1220" s="116">
        <v>2220510</v>
      </c>
      <c r="B1220" s="94" t="s">
        <v>919</v>
      </c>
      <c r="C1220" s="94"/>
      <c r="D1220" s="94">
        <v>0</v>
      </c>
      <c r="E1220" s="94">
        <v>0</v>
      </c>
    </row>
    <row r="1221" spans="1:5" ht="13.5">
      <c r="A1221" s="116">
        <v>2220511</v>
      </c>
      <c r="B1221" s="94" t="s">
        <v>920</v>
      </c>
      <c r="C1221" s="94"/>
      <c r="D1221" s="94">
        <v>0</v>
      </c>
      <c r="E1221" s="94">
        <v>0</v>
      </c>
    </row>
    <row r="1222" spans="1:5" ht="13.5">
      <c r="A1222" s="116">
        <v>2220599</v>
      </c>
      <c r="B1222" s="94" t="s">
        <v>921</v>
      </c>
      <c r="C1222" s="94">
        <v>8.64</v>
      </c>
      <c r="D1222" s="94">
        <v>8.64</v>
      </c>
      <c r="E1222" s="94">
        <v>0</v>
      </c>
    </row>
    <row r="1223" spans="1:5" ht="13.5">
      <c r="A1223" s="116">
        <v>224</v>
      </c>
      <c r="B1223" s="94" t="s">
        <v>1402</v>
      </c>
      <c r="C1223" s="94">
        <v>21710.170000000002</v>
      </c>
      <c r="D1223" s="94">
        <v>25311.66</v>
      </c>
      <c r="E1223" s="94">
        <v>3601.489999999998</v>
      </c>
    </row>
    <row r="1224" spans="1:5" ht="13.5">
      <c r="A1224" s="116">
        <v>22401</v>
      </c>
      <c r="B1224" s="94" t="s">
        <v>922</v>
      </c>
      <c r="C1224" s="94">
        <v>9749.2899999999991</v>
      </c>
      <c r="D1224" s="94">
        <v>10111.790000000001</v>
      </c>
      <c r="E1224" s="94">
        <v>362.50000000000182</v>
      </c>
    </row>
    <row r="1225" spans="1:5" ht="13.5">
      <c r="A1225" s="116">
        <v>2240101</v>
      </c>
      <c r="B1225" s="94" t="s">
        <v>43</v>
      </c>
      <c r="C1225" s="94">
        <v>1211.75</v>
      </c>
      <c r="D1225" s="94">
        <v>1257.05</v>
      </c>
      <c r="E1225" s="94">
        <v>45.299999999999955</v>
      </c>
    </row>
    <row r="1226" spans="1:5" ht="13.5">
      <c r="A1226" s="116">
        <v>2240102</v>
      </c>
      <c r="B1226" s="94" t="s">
        <v>44</v>
      </c>
      <c r="C1226" s="94">
        <v>6.25</v>
      </c>
      <c r="D1226" s="94">
        <v>23.45</v>
      </c>
      <c r="E1226" s="94">
        <v>17.2</v>
      </c>
    </row>
    <row r="1227" spans="1:5" ht="13.5">
      <c r="A1227" s="116">
        <v>2240103</v>
      </c>
      <c r="B1227" s="94" t="s">
        <v>45</v>
      </c>
      <c r="C1227" s="94"/>
      <c r="D1227" s="94">
        <v>0</v>
      </c>
      <c r="E1227" s="94">
        <v>0</v>
      </c>
    </row>
    <row r="1228" spans="1:5" ht="13.5">
      <c r="A1228" s="116">
        <v>2240104</v>
      </c>
      <c r="B1228" s="94" t="s">
        <v>923</v>
      </c>
      <c r="C1228" s="94">
        <v>292.8</v>
      </c>
      <c r="D1228" s="94">
        <v>292.8</v>
      </c>
      <c r="E1228" s="94">
        <v>0</v>
      </c>
    </row>
    <row r="1229" spans="1:5" ht="13.5">
      <c r="A1229" s="116">
        <v>2240105</v>
      </c>
      <c r="B1229" s="94" t="s">
        <v>924</v>
      </c>
      <c r="C1229" s="94">
        <v>30</v>
      </c>
      <c r="D1229" s="94">
        <v>220</v>
      </c>
      <c r="E1229" s="94">
        <v>190</v>
      </c>
    </row>
    <row r="1230" spans="1:5" ht="13.5">
      <c r="A1230" s="116">
        <v>2240106</v>
      </c>
      <c r="B1230" s="94" t="s">
        <v>925</v>
      </c>
      <c r="C1230" s="94">
        <v>116</v>
      </c>
      <c r="D1230" s="94">
        <v>226</v>
      </c>
      <c r="E1230" s="94">
        <v>110</v>
      </c>
    </row>
    <row r="1231" spans="1:5" ht="13.5">
      <c r="A1231" s="116">
        <v>2240108</v>
      </c>
      <c r="B1231" s="94" t="s">
        <v>926</v>
      </c>
      <c r="C1231" s="94">
        <v>2.1</v>
      </c>
      <c r="D1231" s="94">
        <v>2.1</v>
      </c>
      <c r="E1231" s="94">
        <v>0</v>
      </c>
    </row>
    <row r="1232" spans="1:5" ht="13.5">
      <c r="A1232" s="116">
        <v>2240109</v>
      </c>
      <c r="B1232" s="94" t="s">
        <v>927</v>
      </c>
      <c r="C1232" s="94">
        <v>116.31</v>
      </c>
      <c r="D1232" s="94">
        <v>116.31</v>
      </c>
      <c r="E1232" s="94">
        <v>0</v>
      </c>
    </row>
    <row r="1233" spans="1:5" ht="13.5">
      <c r="A1233" s="116">
        <v>2240150</v>
      </c>
      <c r="B1233" s="94" t="s">
        <v>52</v>
      </c>
      <c r="C1233" s="94"/>
      <c r="D1233" s="94">
        <v>0</v>
      </c>
      <c r="E1233" s="94">
        <v>0</v>
      </c>
    </row>
    <row r="1234" spans="1:5" ht="13.5">
      <c r="A1234" s="116">
        <v>2240199</v>
      </c>
      <c r="B1234" s="94" t="s">
        <v>928</v>
      </c>
      <c r="C1234" s="94">
        <v>7974.08</v>
      </c>
      <c r="D1234" s="94">
        <v>7974.08</v>
      </c>
      <c r="E1234" s="94">
        <v>0</v>
      </c>
    </row>
    <row r="1235" spans="1:5" ht="13.5">
      <c r="A1235" s="116">
        <v>22402</v>
      </c>
      <c r="B1235" s="94" t="s">
        <v>929</v>
      </c>
      <c r="C1235" s="94">
        <v>11946.25</v>
      </c>
      <c r="D1235" s="94">
        <v>15185.24</v>
      </c>
      <c r="E1235" s="94">
        <v>3238.99</v>
      </c>
    </row>
    <row r="1236" spans="1:5" ht="13.5">
      <c r="A1236" s="116">
        <v>2240201</v>
      </c>
      <c r="B1236" s="94" t="s">
        <v>43</v>
      </c>
      <c r="C1236" s="94"/>
      <c r="D1236" s="94">
        <v>0</v>
      </c>
      <c r="E1236" s="94">
        <v>0</v>
      </c>
    </row>
    <row r="1237" spans="1:5" ht="13.5">
      <c r="A1237" s="116">
        <v>2240202</v>
      </c>
      <c r="B1237" s="94" t="s">
        <v>44</v>
      </c>
      <c r="C1237" s="94"/>
      <c r="D1237" s="94">
        <v>0</v>
      </c>
      <c r="E1237" s="94">
        <v>0</v>
      </c>
    </row>
    <row r="1238" spans="1:5" ht="13.5">
      <c r="A1238" s="116">
        <v>2240203</v>
      </c>
      <c r="B1238" s="94" t="s">
        <v>45</v>
      </c>
      <c r="C1238" s="94"/>
      <c r="D1238" s="94">
        <v>0</v>
      </c>
      <c r="E1238" s="94">
        <v>0</v>
      </c>
    </row>
    <row r="1239" spans="1:5" ht="13.5">
      <c r="A1239" s="116">
        <v>2240204</v>
      </c>
      <c r="B1239" s="94" t="s">
        <v>930</v>
      </c>
      <c r="C1239" s="94">
        <v>11946.25</v>
      </c>
      <c r="D1239" s="94">
        <v>15185.24</v>
      </c>
      <c r="E1239" s="94">
        <v>3238.99</v>
      </c>
    </row>
    <row r="1240" spans="1:5" ht="13.5">
      <c r="A1240" s="116">
        <v>2240250</v>
      </c>
      <c r="B1240" s="94" t="s">
        <v>52</v>
      </c>
      <c r="C1240" s="94"/>
      <c r="D1240" s="94">
        <v>0</v>
      </c>
      <c r="E1240" s="94">
        <v>0</v>
      </c>
    </row>
    <row r="1241" spans="1:5" ht="13.5">
      <c r="A1241" s="116">
        <v>2240299</v>
      </c>
      <c r="B1241" s="94" t="s">
        <v>931</v>
      </c>
      <c r="C1241" s="94"/>
      <c r="D1241" s="94">
        <v>0</v>
      </c>
      <c r="E1241" s="94">
        <v>0</v>
      </c>
    </row>
    <row r="1242" spans="1:5" ht="13.5">
      <c r="A1242" s="116">
        <v>22404</v>
      </c>
      <c r="B1242" s="94" t="s">
        <v>932</v>
      </c>
      <c r="C1242" s="94">
        <v>0.63</v>
      </c>
      <c r="D1242" s="94">
        <v>0.63</v>
      </c>
      <c r="E1242" s="94">
        <v>0</v>
      </c>
    </row>
    <row r="1243" spans="1:5" ht="13.5">
      <c r="A1243" s="116">
        <v>2240401</v>
      </c>
      <c r="B1243" s="94" t="s">
        <v>43</v>
      </c>
      <c r="C1243" s="94"/>
      <c r="D1243" s="94">
        <v>0</v>
      </c>
      <c r="E1243" s="94">
        <v>0</v>
      </c>
    </row>
    <row r="1244" spans="1:5" ht="13.5">
      <c r="A1244" s="116">
        <v>2240402</v>
      </c>
      <c r="B1244" s="94" t="s">
        <v>44</v>
      </c>
      <c r="C1244" s="94">
        <v>0.63</v>
      </c>
      <c r="D1244" s="94">
        <v>0.63</v>
      </c>
      <c r="E1244" s="94">
        <v>0</v>
      </c>
    </row>
    <row r="1245" spans="1:5" ht="13.5">
      <c r="A1245" s="116">
        <v>2240403</v>
      </c>
      <c r="B1245" s="94" t="s">
        <v>45</v>
      </c>
      <c r="C1245" s="94"/>
      <c r="D1245" s="94">
        <v>0</v>
      </c>
      <c r="E1245" s="94">
        <v>0</v>
      </c>
    </row>
    <row r="1246" spans="1:5" ht="13.5">
      <c r="A1246" s="116">
        <v>2240404</v>
      </c>
      <c r="B1246" s="94" t="s">
        <v>933</v>
      </c>
      <c r="C1246" s="94"/>
      <c r="D1246" s="94">
        <v>0</v>
      </c>
      <c r="E1246" s="94">
        <v>0</v>
      </c>
    </row>
    <row r="1247" spans="1:5" ht="13.5">
      <c r="A1247" s="116">
        <v>2240405</v>
      </c>
      <c r="B1247" s="94" t="s">
        <v>934</v>
      </c>
      <c r="C1247" s="94"/>
      <c r="D1247" s="94">
        <v>0</v>
      </c>
      <c r="E1247" s="94">
        <v>0</v>
      </c>
    </row>
    <row r="1248" spans="1:5" ht="13.5">
      <c r="A1248" s="116">
        <v>2240450</v>
      </c>
      <c r="B1248" s="94" t="s">
        <v>52</v>
      </c>
      <c r="C1248" s="94"/>
      <c r="D1248" s="94">
        <v>0</v>
      </c>
      <c r="E1248" s="94">
        <v>0</v>
      </c>
    </row>
    <row r="1249" spans="1:5" ht="13.5">
      <c r="A1249" s="116">
        <v>2240499</v>
      </c>
      <c r="B1249" s="94" t="s">
        <v>935</v>
      </c>
      <c r="C1249" s="94"/>
      <c r="D1249" s="94">
        <v>0</v>
      </c>
      <c r="E1249" s="94">
        <v>0</v>
      </c>
    </row>
    <row r="1250" spans="1:5" ht="13.5">
      <c r="A1250" s="116">
        <v>22405</v>
      </c>
      <c r="B1250" s="94" t="s">
        <v>936</v>
      </c>
      <c r="C1250" s="94">
        <v>14</v>
      </c>
      <c r="D1250" s="94">
        <v>14</v>
      </c>
      <c r="E1250" s="94">
        <v>0</v>
      </c>
    </row>
    <row r="1251" spans="1:5" ht="13.5">
      <c r="A1251" s="116">
        <v>2240501</v>
      </c>
      <c r="B1251" s="94" t="s">
        <v>43</v>
      </c>
      <c r="C1251" s="94"/>
      <c r="D1251" s="94">
        <v>0</v>
      </c>
      <c r="E1251" s="94">
        <v>0</v>
      </c>
    </row>
    <row r="1252" spans="1:5" ht="13.5">
      <c r="A1252" s="116">
        <v>2240502</v>
      </c>
      <c r="B1252" s="94" t="s">
        <v>44</v>
      </c>
      <c r="C1252" s="94"/>
      <c r="D1252" s="94">
        <v>0</v>
      </c>
      <c r="E1252" s="94">
        <v>0</v>
      </c>
    </row>
    <row r="1253" spans="1:5" ht="13.5">
      <c r="A1253" s="116">
        <v>2240503</v>
      </c>
      <c r="B1253" s="94" t="s">
        <v>45</v>
      </c>
      <c r="C1253" s="94"/>
      <c r="D1253" s="94">
        <v>0</v>
      </c>
      <c r="E1253" s="94">
        <v>0</v>
      </c>
    </row>
    <row r="1254" spans="1:5" ht="13.5">
      <c r="A1254" s="116">
        <v>2240504</v>
      </c>
      <c r="B1254" s="94" t="s">
        <v>937</v>
      </c>
      <c r="C1254" s="94"/>
      <c r="D1254" s="94">
        <v>0</v>
      </c>
      <c r="E1254" s="94">
        <v>0</v>
      </c>
    </row>
    <row r="1255" spans="1:5" ht="13.5">
      <c r="A1255" s="116">
        <v>2240505</v>
      </c>
      <c r="B1255" s="94" t="s">
        <v>938</v>
      </c>
      <c r="C1255" s="94"/>
      <c r="D1255" s="94">
        <v>0</v>
      </c>
      <c r="E1255" s="94">
        <v>0</v>
      </c>
    </row>
    <row r="1256" spans="1:5" ht="13.5">
      <c r="A1256" s="116">
        <v>2240506</v>
      </c>
      <c r="B1256" s="94" t="s">
        <v>939</v>
      </c>
      <c r="C1256" s="94">
        <v>14</v>
      </c>
      <c r="D1256" s="94">
        <v>14</v>
      </c>
      <c r="E1256" s="94">
        <v>0</v>
      </c>
    </row>
    <row r="1257" spans="1:5" ht="13.5">
      <c r="A1257" s="116">
        <v>2240507</v>
      </c>
      <c r="B1257" s="94" t="s">
        <v>940</v>
      </c>
      <c r="C1257" s="94"/>
      <c r="D1257" s="94">
        <v>0</v>
      </c>
      <c r="E1257" s="94">
        <v>0</v>
      </c>
    </row>
    <row r="1258" spans="1:5" ht="13.5">
      <c r="A1258" s="116">
        <v>2240508</v>
      </c>
      <c r="B1258" s="94" t="s">
        <v>941</v>
      </c>
      <c r="C1258" s="94"/>
      <c r="D1258" s="94">
        <v>0</v>
      </c>
      <c r="E1258" s="94">
        <v>0</v>
      </c>
    </row>
    <row r="1259" spans="1:5" ht="13.5">
      <c r="A1259" s="116">
        <v>2240509</v>
      </c>
      <c r="B1259" s="94" t="s">
        <v>942</v>
      </c>
      <c r="C1259" s="94"/>
      <c r="D1259" s="94">
        <v>0</v>
      </c>
      <c r="E1259" s="94">
        <v>0</v>
      </c>
    </row>
    <row r="1260" spans="1:5" ht="13.5">
      <c r="A1260" s="116">
        <v>2240510</v>
      </c>
      <c r="B1260" s="94" t="s">
        <v>943</v>
      </c>
      <c r="C1260" s="94"/>
      <c r="D1260" s="94">
        <v>0</v>
      </c>
      <c r="E1260" s="94">
        <v>0</v>
      </c>
    </row>
    <row r="1261" spans="1:5" ht="13.5">
      <c r="A1261" s="116">
        <v>2240550</v>
      </c>
      <c r="B1261" s="94" t="s">
        <v>944</v>
      </c>
      <c r="C1261" s="94"/>
      <c r="D1261" s="94">
        <v>0</v>
      </c>
      <c r="E1261" s="94">
        <v>0</v>
      </c>
    </row>
    <row r="1262" spans="1:5" ht="13.5">
      <c r="A1262" s="116">
        <v>2240599</v>
      </c>
      <c r="B1262" s="94" t="s">
        <v>945</v>
      </c>
      <c r="C1262" s="94"/>
      <c r="D1262" s="94">
        <v>0</v>
      </c>
      <c r="E1262" s="94">
        <v>0</v>
      </c>
    </row>
    <row r="1263" spans="1:5" ht="13.5">
      <c r="A1263" s="116">
        <v>22406</v>
      </c>
      <c r="B1263" s="94" t="s">
        <v>946</v>
      </c>
      <c r="C1263" s="94">
        <v>0</v>
      </c>
      <c r="D1263" s="94">
        <v>0</v>
      </c>
      <c r="E1263" s="94">
        <v>0</v>
      </c>
    </row>
    <row r="1264" spans="1:5" ht="13.5">
      <c r="A1264" s="116">
        <v>2240601</v>
      </c>
      <c r="B1264" s="94" t="s">
        <v>947</v>
      </c>
      <c r="C1264" s="94"/>
      <c r="D1264" s="94">
        <v>0</v>
      </c>
      <c r="E1264" s="94">
        <v>0</v>
      </c>
    </row>
    <row r="1265" spans="1:5" ht="13.5">
      <c r="A1265" s="116">
        <v>2240602</v>
      </c>
      <c r="B1265" s="94" t="s">
        <v>948</v>
      </c>
      <c r="C1265" s="94"/>
      <c r="D1265" s="94">
        <v>0</v>
      </c>
      <c r="E1265" s="94">
        <v>0</v>
      </c>
    </row>
    <row r="1266" spans="1:5" ht="13.5">
      <c r="A1266" s="116">
        <v>2240699</v>
      </c>
      <c r="B1266" s="94" t="s">
        <v>949</v>
      </c>
      <c r="C1266" s="94"/>
      <c r="D1266" s="94">
        <v>0</v>
      </c>
      <c r="E1266" s="94">
        <v>0</v>
      </c>
    </row>
    <row r="1267" spans="1:5" ht="13.5">
      <c r="A1267" s="116">
        <v>22407</v>
      </c>
      <c r="B1267" s="94" t="s">
        <v>950</v>
      </c>
      <c r="C1267" s="94">
        <v>0</v>
      </c>
      <c r="D1267" s="94">
        <v>0</v>
      </c>
      <c r="E1267" s="94">
        <v>0</v>
      </c>
    </row>
    <row r="1268" spans="1:5" ht="13.5">
      <c r="A1268" s="116">
        <v>2240703</v>
      </c>
      <c r="B1268" s="94" t="s">
        <v>951</v>
      </c>
      <c r="C1268" s="94"/>
      <c r="D1268" s="94">
        <v>0</v>
      </c>
      <c r="E1268" s="94">
        <v>0</v>
      </c>
    </row>
    <row r="1269" spans="1:5" ht="13.5">
      <c r="A1269" s="116">
        <v>2240704</v>
      </c>
      <c r="B1269" s="94" t="s">
        <v>952</v>
      </c>
      <c r="C1269" s="94"/>
      <c r="D1269" s="94">
        <v>0</v>
      </c>
      <c r="E1269" s="94">
        <v>0</v>
      </c>
    </row>
    <row r="1270" spans="1:5" ht="13.5">
      <c r="A1270" s="116">
        <v>2240799</v>
      </c>
      <c r="B1270" s="94" t="s">
        <v>953</v>
      </c>
      <c r="C1270" s="94"/>
      <c r="D1270" s="94">
        <v>0</v>
      </c>
      <c r="E1270" s="94">
        <v>0</v>
      </c>
    </row>
    <row r="1271" spans="1:5" ht="13.5">
      <c r="A1271" s="116">
        <v>22499</v>
      </c>
      <c r="B1271" s="94" t="s">
        <v>954</v>
      </c>
      <c r="C1271" s="94">
        <v>0</v>
      </c>
      <c r="D1271" s="94">
        <v>0</v>
      </c>
      <c r="E1271" s="94">
        <v>0</v>
      </c>
    </row>
    <row r="1272" spans="1:5" ht="13.5">
      <c r="A1272" s="116">
        <v>2249999</v>
      </c>
      <c r="B1272" s="94" t="s">
        <v>1942</v>
      </c>
      <c r="C1272" s="94">
        <v>0</v>
      </c>
      <c r="D1272" s="94">
        <v>0</v>
      </c>
      <c r="E1272" s="94">
        <v>0</v>
      </c>
    </row>
    <row r="1273" spans="1:5" ht="13.5">
      <c r="A1273" s="116">
        <v>227</v>
      </c>
      <c r="B1273" s="94" t="s">
        <v>1403</v>
      </c>
      <c r="C1273" s="94">
        <v>15000</v>
      </c>
      <c r="D1273" s="94">
        <v>15000</v>
      </c>
      <c r="E1273" s="94">
        <v>0</v>
      </c>
    </row>
    <row r="1274" spans="1:5" ht="13.5">
      <c r="A1274" s="116">
        <v>229</v>
      </c>
      <c r="B1274" s="94" t="s">
        <v>1072</v>
      </c>
      <c r="C1274" s="94">
        <v>0</v>
      </c>
      <c r="D1274" s="94">
        <v>0</v>
      </c>
      <c r="E1274" s="94">
        <v>0</v>
      </c>
    </row>
    <row r="1275" spans="1:5" ht="13.5">
      <c r="A1275" s="116">
        <v>22902</v>
      </c>
      <c r="B1275" s="94" t="s">
        <v>955</v>
      </c>
      <c r="C1275" s="94"/>
      <c r="D1275" s="94"/>
      <c r="E1275" s="94">
        <v>0</v>
      </c>
    </row>
    <row r="1276" spans="1:5" ht="13.5">
      <c r="A1276" s="116">
        <v>22999</v>
      </c>
      <c r="B1276" s="94" t="s">
        <v>828</v>
      </c>
      <c r="C1276" s="94"/>
      <c r="D1276" s="94"/>
      <c r="E1276" s="94">
        <v>0</v>
      </c>
    </row>
    <row r="1277" spans="1:5" ht="13.5">
      <c r="A1277" s="116">
        <v>232</v>
      </c>
      <c r="B1277" s="118" t="s">
        <v>1404</v>
      </c>
      <c r="C1277" s="94">
        <v>3381</v>
      </c>
      <c r="D1277" s="94">
        <v>3381</v>
      </c>
      <c r="E1277" s="94">
        <v>0</v>
      </c>
    </row>
    <row r="1278" spans="1:5" ht="13.5">
      <c r="A1278" s="116">
        <v>23203</v>
      </c>
      <c r="B1278" s="118" t="s">
        <v>956</v>
      </c>
      <c r="C1278" s="94">
        <v>3381</v>
      </c>
      <c r="D1278" s="94">
        <v>3381</v>
      </c>
      <c r="E1278" s="94">
        <v>0</v>
      </c>
    </row>
    <row r="1279" spans="1:5" ht="13.5">
      <c r="A1279" s="116">
        <v>2320301</v>
      </c>
      <c r="B1279" s="118" t="s">
        <v>957</v>
      </c>
      <c r="C1279" s="94">
        <v>3381</v>
      </c>
      <c r="D1279" s="94">
        <v>3381</v>
      </c>
      <c r="E1279" s="94">
        <v>0</v>
      </c>
    </row>
    <row r="1280" spans="1:5" ht="13.5">
      <c r="A1280" s="116">
        <v>2320302</v>
      </c>
      <c r="B1280" s="118" t="s">
        <v>958</v>
      </c>
      <c r="C1280" s="94"/>
      <c r="D1280" s="94">
        <v>0</v>
      </c>
      <c r="E1280" s="94">
        <v>0</v>
      </c>
    </row>
    <row r="1281" spans="1:5" ht="13.5">
      <c r="A1281" s="116">
        <v>2320303</v>
      </c>
      <c r="B1281" s="118" t="s">
        <v>959</v>
      </c>
      <c r="C1281" s="94"/>
      <c r="D1281" s="94">
        <v>0</v>
      </c>
      <c r="E1281" s="94">
        <v>0</v>
      </c>
    </row>
    <row r="1282" spans="1:5" ht="13.5">
      <c r="A1282" s="116">
        <v>2320399</v>
      </c>
      <c r="B1282" s="118" t="s">
        <v>960</v>
      </c>
      <c r="C1282" s="94"/>
      <c r="D1282" s="94">
        <v>0</v>
      </c>
      <c r="E1282" s="94">
        <v>0</v>
      </c>
    </row>
    <row r="1283" spans="1:5" ht="13.5">
      <c r="A1283" s="116">
        <v>233</v>
      </c>
      <c r="B1283" s="115" t="s">
        <v>1405</v>
      </c>
      <c r="C1283" s="94">
        <v>0</v>
      </c>
      <c r="D1283" s="94">
        <v>0</v>
      </c>
      <c r="E1283" s="94">
        <v>0</v>
      </c>
    </row>
    <row r="1284" spans="1:5" ht="13.5">
      <c r="A1284" s="116">
        <v>23303</v>
      </c>
      <c r="B1284" s="115" t="s">
        <v>961</v>
      </c>
      <c r="C1284" s="94"/>
      <c r="D1284" s="94"/>
      <c r="E1284" s="94">
        <v>0</v>
      </c>
    </row>
    <row r="1285" spans="1:5" ht="13.5">
      <c r="A1285" s="116"/>
      <c r="B1285" s="115"/>
      <c r="C1285" s="115"/>
      <c r="D1285" s="94"/>
      <c r="E1285" s="94">
        <v>0</v>
      </c>
    </row>
    <row r="1286" spans="1:5" ht="13.5">
      <c r="A1286" s="116"/>
      <c r="B1286" s="115"/>
      <c r="C1286" s="115"/>
      <c r="D1286" s="94"/>
      <c r="E1286" s="94">
        <v>0</v>
      </c>
    </row>
    <row r="1287" spans="1:5" ht="13.5">
      <c r="A1287" s="116"/>
      <c r="B1287" s="279" t="s">
        <v>1332</v>
      </c>
      <c r="C1287" s="94">
        <v>1627610.52</v>
      </c>
      <c r="D1287" s="94">
        <v>1605945.6600000001</v>
      </c>
      <c r="E1287" s="94">
        <v>-21664.860000000066</v>
      </c>
    </row>
    <row r="1301" spans="1:1" ht="13.5">
      <c r="A1301" s="36"/>
    </row>
    <row r="1302" spans="1:1" ht="13.5">
      <c r="A1302" s="36"/>
    </row>
    <row r="1303" spans="1:1" ht="13.5">
      <c r="A1303" s="36"/>
    </row>
    <row r="1304" spans="1:1" ht="13.5">
      <c r="A1304" s="36"/>
    </row>
    <row r="1305" spans="1:1" ht="13.5">
      <c r="A1305" s="36"/>
    </row>
    <row r="1306" spans="1:1" ht="13.5">
      <c r="A1306" s="36"/>
    </row>
    <row r="1307" spans="1:1" ht="13.5">
      <c r="A1307" s="36"/>
    </row>
    <row r="1308" spans="1:1" ht="13.5">
      <c r="A1308" s="36"/>
    </row>
    <row r="1309" spans="1:1" ht="13.5">
      <c r="A1309" s="36"/>
    </row>
    <row r="1310" spans="1:1" ht="13.5">
      <c r="A1310" s="36"/>
    </row>
    <row r="1311" spans="1:1" ht="13.5">
      <c r="A1311" s="36"/>
    </row>
    <row r="1312" spans="1:1" ht="13.5">
      <c r="A1312" s="36"/>
    </row>
    <row r="1313" spans="1:1" ht="13.5">
      <c r="A1313" s="36"/>
    </row>
    <row r="1314" spans="1:1" ht="13.5">
      <c r="A1314" s="36"/>
    </row>
  </sheetData>
  <mergeCells count="6">
    <mergeCell ref="A2:E2"/>
    <mergeCell ref="D3:E3"/>
    <mergeCell ref="A4:B4"/>
    <mergeCell ref="C4:C5"/>
    <mergeCell ref="D4:D5"/>
    <mergeCell ref="E4:E5"/>
  </mergeCells>
  <phoneticPr fontId="6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37"/>
  <sheetViews>
    <sheetView workbookViewId="0">
      <pane xSplit="2" ySplit="1" topLeftCell="C1966" activePane="bottomRight" state="frozen"/>
      <selection activeCell="D17" sqref="D17"/>
      <selection pane="topRight" activeCell="D17" sqref="D17"/>
      <selection pane="bottomLeft" activeCell="D17" sqref="D17"/>
      <selection pane="bottomRight" activeCell="D1983" sqref="D1983"/>
    </sheetView>
  </sheetViews>
  <sheetFormatPr defaultRowHeight="14.25"/>
  <cols>
    <col min="1" max="1" width="15.125" customWidth="1"/>
    <col min="2" max="2" width="35.625" style="90" customWidth="1"/>
    <col min="3" max="3" width="15.75" style="90" customWidth="1"/>
    <col min="4" max="4" width="14.75" style="90" customWidth="1"/>
    <col min="5" max="5" width="18.5" style="90" customWidth="1"/>
    <col min="6" max="6" width="12.5" style="90" customWidth="1"/>
  </cols>
  <sheetData>
    <row r="1" spans="1:7" ht="21" customHeight="1">
      <c r="A1" s="193" t="s">
        <v>2769</v>
      </c>
      <c r="B1" s="194"/>
      <c r="C1" s="195"/>
      <c r="D1" s="195"/>
      <c r="E1" s="195"/>
      <c r="F1" s="195"/>
      <c r="G1" s="194"/>
    </row>
    <row r="2" spans="1:7" ht="20.25">
      <c r="A2" s="417" t="s">
        <v>2770</v>
      </c>
      <c r="B2" s="417"/>
      <c r="C2" s="417"/>
      <c r="D2" s="417"/>
      <c r="E2" s="417"/>
      <c r="F2" s="417"/>
      <c r="G2" s="194"/>
    </row>
    <row r="3" spans="1:7">
      <c r="A3" s="415"/>
      <c r="B3" s="415"/>
      <c r="C3" s="196"/>
      <c r="D3" s="196"/>
      <c r="E3" s="418" t="s">
        <v>3073</v>
      </c>
      <c r="F3" s="419"/>
      <c r="G3" s="196"/>
    </row>
    <row r="4" spans="1:7" s="204" customFormat="1">
      <c r="A4" s="416" t="s">
        <v>1763</v>
      </c>
      <c r="B4" s="416"/>
      <c r="C4" s="416" t="s">
        <v>1764</v>
      </c>
      <c r="D4" s="416"/>
      <c r="E4" s="416"/>
      <c r="F4" s="416"/>
      <c r="G4" s="207"/>
    </row>
    <row r="5" spans="1:7" s="204" customFormat="1">
      <c r="A5" s="197" t="s">
        <v>1551</v>
      </c>
      <c r="B5" s="197" t="s">
        <v>1552</v>
      </c>
      <c r="C5" s="197" t="s">
        <v>1071</v>
      </c>
      <c r="D5" s="197" t="s">
        <v>1505</v>
      </c>
      <c r="E5" s="197" t="s">
        <v>1553</v>
      </c>
      <c r="F5" s="197" t="s">
        <v>1554</v>
      </c>
      <c r="G5" s="208"/>
    </row>
    <row r="6" spans="1:7">
      <c r="A6" s="198" t="s">
        <v>1555</v>
      </c>
      <c r="B6" s="205" t="s">
        <v>2771</v>
      </c>
      <c r="C6" s="206">
        <v>2757.14</v>
      </c>
      <c r="D6" s="206">
        <v>2486.14</v>
      </c>
      <c r="E6" s="206">
        <v>58.63</v>
      </c>
      <c r="F6" s="206">
        <v>212.37</v>
      </c>
      <c r="G6" s="200"/>
    </row>
    <row r="7" spans="1:7">
      <c r="A7" s="198" t="s">
        <v>1765</v>
      </c>
      <c r="B7" s="205" t="s">
        <v>2772</v>
      </c>
      <c r="C7" s="206">
        <v>2486.14</v>
      </c>
      <c r="D7" s="206">
        <v>2486.14</v>
      </c>
      <c r="E7" s="206"/>
      <c r="F7" s="206"/>
      <c r="G7" s="200"/>
    </row>
    <row r="8" spans="1:7">
      <c r="A8" s="198" t="s">
        <v>1766</v>
      </c>
      <c r="B8" s="205" t="s">
        <v>2773</v>
      </c>
      <c r="C8" s="206">
        <v>349.99</v>
      </c>
      <c r="D8" s="206">
        <v>349.99</v>
      </c>
      <c r="E8" s="206"/>
      <c r="F8" s="206"/>
      <c r="G8" s="200"/>
    </row>
    <row r="9" spans="1:7">
      <c r="A9" s="198" t="s">
        <v>1767</v>
      </c>
      <c r="B9" s="205" t="s">
        <v>2774</v>
      </c>
      <c r="C9" s="206">
        <v>1064.5899999999999</v>
      </c>
      <c r="D9" s="206">
        <v>1064.5899999999999</v>
      </c>
      <c r="E9" s="206"/>
      <c r="F9" s="206"/>
      <c r="G9" s="200"/>
    </row>
    <row r="10" spans="1:7">
      <c r="A10" s="198" t="s">
        <v>1768</v>
      </c>
      <c r="B10" s="205" t="s">
        <v>2775</v>
      </c>
      <c r="C10" s="206">
        <v>233.4</v>
      </c>
      <c r="D10" s="206">
        <v>233.4</v>
      </c>
      <c r="E10" s="206"/>
      <c r="F10" s="206"/>
      <c r="G10" s="200"/>
    </row>
    <row r="11" spans="1:7">
      <c r="A11" s="198" t="s">
        <v>1769</v>
      </c>
      <c r="B11" s="205" t="s">
        <v>2776</v>
      </c>
      <c r="C11" s="206">
        <v>245</v>
      </c>
      <c r="D11" s="206">
        <v>245</v>
      </c>
      <c r="E11" s="206"/>
      <c r="F11" s="206"/>
      <c r="G11" s="200"/>
    </row>
    <row r="12" spans="1:7">
      <c r="A12" s="198" t="s">
        <v>1803</v>
      </c>
      <c r="B12" s="205" t="s">
        <v>2777</v>
      </c>
      <c r="C12" s="206">
        <v>120</v>
      </c>
      <c r="D12" s="206">
        <v>120</v>
      </c>
      <c r="E12" s="206"/>
      <c r="F12" s="206"/>
      <c r="G12" s="200"/>
    </row>
    <row r="13" spans="1:7">
      <c r="A13" s="198" t="s">
        <v>1770</v>
      </c>
      <c r="B13" s="205" t="s">
        <v>2778</v>
      </c>
      <c r="C13" s="206">
        <v>117.91</v>
      </c>
      <c r="D13" s="206">
        <v>117.91</v>
      </c>
      <c r="E13" s="206"/>
      <c r="F13" s="206"/>
      <c r="G13" s="200"/>
    </row>
    <row r="14" spans="1:7">
      <c r="A14" s="198" t="s">
        <v>1771</v>
      </c>
      <c r="B14" s="205" t="s">
        <v>2779</v>
      </c>
      <c r="C14" s="206">
        <v>30.63</v>
      </c>
      <c r="D14" s="206">
        <v>30.63</v>
      </c>
      <c r="E14" s="206"/>
      <c r="F14" s="206"/>
      <c r="G14" s="200"/>
    </row>
    <row r="15" spans="1:7">
      <c r="A15" s="198" t="s">
        <v>1772</v>
      </c>
      <c r="B15" s="205" t="s">
        <v>2780</v>
      </c>
      <c r="C15" s="206">
        <v>1.53</v>
      </c>
      <c r="D15" s="206">
        <v>1.53</v>
      </c>
      <c r="E15" s="206"/>
      <c r="F15" s="206"/>
      <c r="G15" s="200"/>
    </row>
    <row r="16" spans="1:7">
      <c r="A16" s="198" t="s">
        <v>1773</v>
      </c>
      <c r="B16" s="205" t="s">
        <v>2781</v>
      </c>
      <c r="C16" s="206">
        <v>183.75</v>
      </c>
      <c r="D16" s="206">
        <v>183.75</v>
      </c>
      <c r="E16" s="206"/>
      <c r="F16" s="206"/>
      <c r="G16" s="200"/>
    </row>
    <row r="17" spans="1:7">
      <c r="A17" s="198" t="s">
        <v>1774</v>
      </c>
      <c r="B17" s="205" t="s">
        <v>2782</v>
      </c>
      <c r="C17" s="206">
        <v>139.34</v>
      </c>
      <c r="D17" s="206">
        <v>139.34</v>
      </c>
      <c r="E17" s="206"/>
      <c r="F17" s="206"/>
      <c r="G17" s="200"/>
    </row>
    <row r="18" spans="1:7">
      <c r="A18" s="198" t="s">
        <v>1775</v>
      </c>
      <c r="B18" s="205" t="s">
        <v>2783</v>
      </c>
      <c r="C18" s="206">
        <v>212.37</v>
      </c>
      <c r="D18" s="206"/>
      <c r="E18" s="206"/>
      <c r="F18" s="206">
        <v>212.37</v>
      </c>
      <c r="G18" s="200"/>
    </row>
    <row r="19" spans="1:7">
      <c r="A19" s="198" t="s">
        <v>1776</v>
      </c>
      <c r="B19" s="205" t="s">
        <v>2784</v>
      </c>
      <c r="C19" s="206">
        <v>30.78</v>
      </c>
      <c r="D19" s="206"/>
      <c r="E19" s="206"/>
      <c r="F19" s="206">
        <v>30.78</v>
      </c>
      <c r="G19" s="200"/>
    </row>
    <row r="20" spans="1:7">
      <c r="A20" s="198" t="s">
        <v>1777</v>
      </c>
      <c r="B20" s="205" t="s">
        <v>2785</v>
      </c>
      <c r="C20" s="206">
        <v>5</v>
      </c>
      <c r="D20" s="206"/>
      <c r="E20" s="206"/>
      <c r="F20" s="206">
        <v>5</v>
      </c>
      <c r="G20" s="200"/>
    </row>
    <row r="21" spans="1:7">
      <c r="A21" s="198" t="s">
        <v>1778</v>
      </c>
      <c r="B21" s="205" t="s">
        <v>2786</v>
      </c>
      <c r="C21" s="206">
        <v>3</v>
      </c>
      <c r="D21" s="206"/>
      <c r="E21" s="206"/>
      <c r="F21" s="206">
        <v>3</v>
      </c>
      <c r="G21" s="200"/>
    </row>
    <row r="22" spans="1:7">
      <c r="A22" s="198" t="s">
        <v>1779</v>
      </c>
      <c r="B22" s="205" t="s">
        <v>2787</v>
      </c>
      <c r="C22" s="206">
        <v>15</v>
      </c>
      <c r="D22" s="206"/>
      <c r="E22" s="206"/>
      <c r="F22" s="206">
        <v>15</v>
      </c>
      <c r="G22" s="200"/>
    </row>
    <row r="23" spans="1:7">
      <c r="A23" s="198" t="s">
        <v>1780</v>
      </c>
      <c r="B23" s="205" t="s">
        <v>2788</v>
      </c>
      <c r="C23" s="206">
        <v>1</v>
      </c>
      <c r="D23" s="206"/>
      <c r="E23" s="206"/>
      <c r="F23" s="206">
        <v>1</v>
      </c>
      <c r="G23" s="200"/>
    </row>
    <row r="24" spans="1:7">
      <c r="A24" s="198" t="s">
        <v>1781</v>
      </c>
      <c r="B24" s="205" t="s">
        <v>2789</v>
      </c>
      <c r="C24" s="206">
        <v>8</v>
      </c>
      <c r="D24" s="206"/>
      <c r="E24" s="206"/>
      <c r="F24" s="206">
        <v>8</v>
      </c>
      <c r="G24" s="200"/>
    </row>
    <row r="25" spans="1:7">
      <c r="A25" s="198" t="s">
        <v>1782</v>
      </c>
      <c r="B25" s="205" t="s">
        <v>2790</v>
      </c>
      <c r="C25" s="206">
        <v>10</v>
      </c>
      <c r="D25" s="206"/>
      <c r="E25" s="206"/>
      <c r="F25" s="206">
        <v>10</v>
      </c>
      <c r="G25" s="200"/>
    </row>
    <row r="26" spans="1:7">
      <c r="A26" s="198" t="s">
        <v>1783</v>
      </c>
      <c r="B26" s="205" t="s">
        <v>2791</v>
      </c>
      <c r="C26" s="206">
        <v>1.96</v>
      </c>
      <c r="D26" s="206"/>
      <c r="E26" s="206"/>
      <c r="F26" s="206">
        <v>1.96</v>
      </c>
      <c r="G26" s="200"/>
    </row>
    <row r="27" spans="1:7">
      <c r="A27" s="198" t="s">
        <v>1784</v>
      </c>
      <c r="B27" s="205" t="s">
        <v>2792</v>
      </c>
      <c r="C27" s="206">
        <v>28.29</v>
      </c>
      <c r="D27" s="206"/>
      <c r="E27" s="206"/>
      <c r="F27" s="206">
        <v>28.29</v>
      </c>
      <c r="G27" s="200"/>
    </row>
    <row r="28" spans="1:7">
      <c r="A28" s="198" t="s">
        <v>1785</v>
      </c>
      <c r="B28" s="205" t="s">
        <v>2793</v>
      </c>
      <c r="C28" s="206">
        <v>55.87</v>
      </c>
      <c r="D28" s="206"/>
      <c r="E28" s="206"/>
      <c r="F28" s="206">
        <v>55.87</v>
      </c>
      <c r="G28" s="200"/>
    </row>
    <row r="29" spans="1:7">
      <c r="A29" s="198" t="s">
        <v>1786</v>
      </c>
      <c r="B29" s="205" t="s">
        <v>2794</v>
      </c>
      <c r="C29" s="206">
        <v>53.47</v>
      </c>
      <c r="D29" s="206"/>
      <c r="E29" s="206"/>
      <c r="F29" s="206">
        <v>53.47</v>
      </c>
      <c r="G29" s="200"/>
    </row>
    <row r="30" spans="1:7">
      <c r="A30" s="198" t="s">
        <v>1787</v>
      </c>
      <c r="B30" s="205" t="s">
        <v>2795</v>
      </c>
      <c r="C30" s="206">
        <v>58.63</v>
      </c>
      <c r="D30" s="206"/>
      <c r="E30" s="206">
        <v>58.63</v>
      </c>
      <c r="F30" s="206"/>
      <c r="G30" s="200"/>
    </row>
    <row r="31" spans="1:7">
      <c r="A31" s="198" t="s">
        <v>1788</v>
      </c>
      <c r="B31" s="205" t="s">
        <v>2796</v>
      </c>
      <c r="C31" s="206">
        <v>10.25</v>
      </c>
      <c r="D31" s="206"/>
      <c r="E31" s="206">
        <v>10.25</v>
      </c>
      <c r="F31" s="206"/>
      <c r="G31" s="200"/>
    </row>
    <row r="32" spans="1:7">
      <c r="A32" s="198" t="s">
        <v>1789</v>
      </c>
      <c r="B32" s="205" t="s">
        <v>2797</v>
      </c>
      <c r="C32" s="206">
        <v>11.22</v>
      </c>
      <c r="D32" s="206"/>
      <c r="E32" s="206">
        <v>11.22</v>
      </c>
      <c r="F32" s="206"/>
      <c r="G32" s="200"/>
    </row>
    <row r="33" spans="1:7">
      <c r="A33" s="198" t="s">
        <v>1790</v>
      </c>
      <c r="B33" s="205" t="s">
        <v>2798</v>
      </c>
      <c r="C33" s="206">
        <v>37.159999999999997</v>
      </c>
      <c r="D33" s="206"/>
      <c r="E33" s="206">
        <v>37.159999999999997</v>
      </c>
      <c r="F33" s="206"/>
      <c r="G33" s="200"/>
    </row>
    <row r="34" spans="1:7">
      <c r="A34" s="198" t="s">
        <v>1557</v>
      </c>
      <c r="B34" s="205" t="s">
        <v>2799</v>
      </c>
      <c r="C34" s="206">
        <v>3864.67</v>
      </c>
      <c r="D34" s="206">
        <v>3384.08</v>
      </c>
      <c r="E34" s="206">
        <v>85.91</v>
      </c>
      <c r="F34" s="206">
        <v>394.68</v>
      </c>
      <c r="G34" s="200"/>
    </row>
    <row r="35" spans="1:7">
      <c r="A35" s="198" t="s">
        <v>1765</v>
      </c>
      <c r="B35" s="205" t="s">
        <v>2772</v>
      </c>
      <c r="C35" s="206">
        <v>3384.08</v>
      </c>
      <c r="D35" s="206">
        <v>3384.08</v>
      </c>
      <c r="E35" s="206"/>
      <c r="F35" s="206"/>
      <c r="G35" s="200"/>
    </row>
    <row r="36" spans="1:7">
      <c r="A36" s="198" t="s">
        <v>1766</v>
      </c>
      <c r="B36" s="205" t="s">
        <v>2773</v>
      </c>
      <c r="C36" s="206">
        <v>445.54</v>
      </c>
      <c r="D36" s="206">
        <v>445.54</v>
      </c>
      <c r="E36" s="206"/>
      <c r="F36" s="206"/>
      <c r="G36" s="200"/>
    </row>
    <row r="37" spans="1:7">
      <c r="A37" s="198" t="s">
        <v>1767</v>
      </c>
      <c r="B37" s="205" t="s">
        <v>2774</v>
      </c>
      <c r="C37" s="206">
        <v>1535.79</v>
      </c>
      <c r="D37" s="206">
        <v>1535.79</v>
      </c>
      <c r="E37" s="206"/>
      <c r="F37" s="206"/>
      <c r="G37" s="200"/>
    </row>
    <row r="38" spans="1:7">
      <c r="A38" s="198" t="s">
        <v>1768</v>
      </c>
      <c r="B38" s="205" t="s">
        <v>2775</v>
      </c>
      <c r="C38" s="206">
        <v>324.95999999999998</v>
      </c>
      <c r="D38" s="206">
        <v>324.95999999999998</v>
      </c>
      <c r="E38" s="206"/>
      <c r="F38" s="206"/>
      <c r="G38" s="200"/>
    </row>
    <row r="39" spans="1:7">
      <c r="A39" s="198" t="s">
        <v>1769</v>
      </c>
      <c r="B39" s="205" t="s">
        <v>2776</v>
      </c>
      <c r="C39" s="206">
        <v>343.01</v>
      </c>
      <c r="D39" s="206">
        <v>343.01</v>
      </c>
      <c r="E39" s="206"/>
      <c r="F39" s="206"/>
      <c r="G39" s="200"/>
    </row>
    <row r="40" spans="1:7">
      <c r="A40" s="198" t="s">
        <v>1770</v>
      </c>
      <c r="B40" s="205" t="s">
        <v>2778</v>
      </c>
      <c r="C40" s="206">
        <v>165.07</v>
      </c>
      <c r="D40" s="206">
        <v>165.07</v>
      </c>
      <c r="E40" s="206"/>
      <c r="F40" s="206"/>
      <c r="G40" s="200"/>
    </row>
    <row r="41" spans="1:7">
      <c r="A41" s="198" t="s">
        <v>1771</v>
      </c>
      <c r="B41" s="205" t="s">
        <v>2779</v>
      </c>
      <c r="C41" s="206">
        <v>42.88</v>
      </c>
      <c r="D41" s="206">
        <v>42.88</v>
      </c>
      <c r="E41" s="206"/>
      <c r="F41" s="206"/>
      <c r="G41" s="200"/>
    </row>
    <row r="42" spans="1:7">
      <c r="A42" s="198" t="s">
        <v>1772</v>
      </c>
      <c r="B42" s="205" t="s">
        <v>2780</v>
      </c>
      <c r="C42" s="206">
        <v>2.14</v>
      </c>
      <c r="D42" s="206">
        <v>2.14</v>
      </c>
      <c r="E42" s="206"/>
      <c r="F42" s="206"/>
      <c r="G42" s="200"/>
    </row>
    <row r="43" spans="1:7">
      <c r="A43" s="198" t="s">
        <v>1773</v>
      </c>
      <c r="B43" s="205" t="s">
        <v>2781</v>
      </c>
      <c r="C43" s="206">
        <v>257.26</v>
      </c>
      <c r="D43" s="206">
        <v>257.26</v>
      </c>
      <c r="E43" s="206"/>
      <c r="F43" s="206"/>
      <c r="G43" s="200"/>
    </row>
    <row r="44" spans="1:7">
      <c r="A44" s="198" t="s">
        <v>1774</v>
      </c>
      <c r="B44" s="205" t="s">
        <v>2782</v>
      </c>
      <c r="C44" s="206">
        <v>267.43</v>
      </c>
      <c r="D44" s="206">
        <v>267.43</v>
      </c>
      <c r="E44" s="206"/>
      <c r="F44" s="206"/>
      <c r="G44" s="200"/>
    </row>
    <row r="45" spans="1:7">
      <c r="A45" s="198" t="s">
        <v>1775</v>
      </c>
      <c r="B45" s="205" t="s">
        <v>2783</v>
      </c>
      <c r="C45" s="206">
        <v>394.68</v>
      </c>
      <c r="D45" s="206"/>
      <c r="E45" s="206"/>
      <c r="F45" s="206">
        <v>394.68</v>
      </c>
      <c r="G45" s="200"/>
    </row>
    <row r="46" spans="1:7">
      <c r="A46" s="198" t="s">
        <v>1776</v>
      </c>
      <c r="B46" s="205" t="s">
        <v>2784</v>
      </c>
      <c r="C46" s="206">
        <v>20</v>
      </c>
      <c r="D46" s="206"/>
      <c r="E46" s="206"/>
      <c r="F46" s="206">
        <v>20</v>
      </c>
      <c r="G46" s="200"/>
    </row>
    <row r="47" spans="1:7">
      <c r="A47" s="198" t="s">
        <v>1778</v>
      </c>
      <c r="B47" s="205" t="s">
        <v>2786</v>
      </c>
      <c r="C47" s="206">
        <v>3.4</v>
      </c>
      <c r="D47" s="206"/>
      <c r="E47" s="206"/>
      <c r="F47" s="206">
        <v>3.4</v>
      </c>
      <c r="G47" s="200"/>
    </row>
    <row r="48" spans="1:7">
      <c r="A48" s="198" t="s">
        <v>1779</v>
      </c>
      <c r="B48" s="205" t="s">
        <v>2787</v>
      </c>
      <c r="C48" s="206">
        <v>20</v>
      </c>
      <c r="D48" s="206"/>
      <c r="E48" s="206"/>
      <c r="F48" s="206">
        <v>20</v>
      </c>
      <c r="G48" s="200"/>
    </row>
    <row r="49" spans="1:7">
      <c r="A49" s="198" t="s">
        <v>1780</v>
      </c>
      <c r="B49" s="205" t="s">
        <v>2788</v>
      </c>
      <c r="C49" s="206">
        <v>7.2</v>
      </c>
      <c r="D49" s="206"/>
      <c r="E49" s="206"/>
      <c r="F49" s="206">
        <v>7.2</v>
      </c>
      <c r="G49" s="200"/>
    </row>
    <row r="50" spans="1:7">
      <c r="A50" s="198" t="s">
        <v>1781</v>
      </c>
      <c r="B50" s="205" t="s">
        <v>2789</v>
      </c>
      <c r="C50" s="206">
        <v>32.64</v>
      </c>
      <c r="D50" s="206"/>
      <c r="E50" s="206"/>
      <c r="F50" s="206">
        <v>32.64</v>
      </c>
      <c r="G50" s="200"/>
    </row>
    <row r="51" spans="1:7">
      <c r="A51" s="198" t="s">
        <v>1782</v>
      </c>
      <c r="B51" s="205" t="s">
        <v>2790</v>
      </c>
      <c r="C51" s="206">
        <v>1</v>
      </c>
      <c r="D51" s="206"/>
      <c r="E51" s="206"/>
      <c r="F51" s="206">
        <v>1</v>
      </c>
      <c r="G51" s="200"/>
    </row>
    <row r="52" spans="1:7">
      <c r="A52" s="198" t="s">
        <v>1784</v>
      </c>
      <c r="B52" s="205" t="s">
        <v>2792</v>
      </c>
      <c r="C52" s="206">
        <v>39.630000000000003</v>
      </c>
      <c r="D52" s="206"/>
      <c r="E52" s="206"/>
      <c r="F52" s="206">
        <v>39.630000000000003</v>
      </c>
      <c r="G52" s="200"/>
    </row>
    <row r="53" spans="1:7">
      <c r="A53" s="198" t="s">
        <v>1785</v>
      </c>
      <c r="B53" s="205" t="s">
        <v>2793</v>
      </c>
      <c r="C53" s="206">
        <v>135</v>
      </c>
      <c r="D53" s="206"/>
      <c r="E53" s="206"/>
      <c r="F53" s="206">
        <v>135</v>
      </c>
      <c r="G53" s="200"/>
    </row>
    <row r="54" spans="1:7">
      <c r="A54" s="198" t="s">
        <v>1786</v>
      </c>
      <c r="B54" s="205" t="s">
        <v>2794</v>
      </c>
      <c r="C54" s="206">
        <v>135.81</v>
      </c>
      <c r="D54" s="206"/>
      <c r="E54" s="206"/>
      <c r="F54" s="206">
        <v>135.81</v>
      </c>
      <c r="G54" s="200"/>
    </row>
    <row r="55" spans="1:7">
      <c r="A55" s="198" t="s">
        <v>1787</v>
      </c>
      <c r="B55" s="205" t="s">
        <v>2795</v>
      </c>
      <c r="C55" s="206">
        <v>85.91</v>
      </c>
      <c r="D55" s="206"/>
      <c r="E55" s="206">
        <v>85.91</v>
      </c>
      <c r="F55" s="206"/>
      <c r="G55" s="200"/>
    </row>
    <row r="56" spans="1:7">
      <c r="A56" s="198" t="s">
        <v>1788</v>
      </c>
      <c r="B56" s="205" t="s">
        <v>2796</v>
      </c>
      <c r="C56" s="206">
        <v>7.11</v>
      </c>
      <c r="D56" s="206"/>
      <c r="E56" s="206">
        <v>7.11</v>
      </c>
      <c r="F56" s="206"/>
      <c r="G56" s="200"/>
    </row>
    <row r="57" spans="1:7">
      <c r="A57" s="198" t="s">
        <v>1789</v>
      </c>
      <c r="B57" s="205" t="s">
        <v>2797</v>
      </c>
      <c r="C57" s="206">
        <v>18.940000000000001</v>
      </c>
      <c r="D57" s="206"/>
      <c r="E57" s="206">
        <v>18.940000000000001</v>
      </c>
      <c r="F57" s="206"/>
      <c r="G57" s="200"/>
    </row>
    <row r="58" spans="1:7">
      <c r="A58" s="198" t="s">
        <v>1790</v>
      </c>
      <c r="B58" s="205" t="s">
        <v>2798</v>
      </c>
      <c r="C58" s="206">
        <v>59.86</v>
      </c>
      <c r="D58" s="206"/>
      <c r="E58" s="206">
        <v>59.86</v>
      </c>
      <c r="F58" s="206"/>
      <c r="G58" s="200"/>
    </row>
    <row r="59" spans="1:7">
      <c r="A59" s="198" t="s">
        <v>1559</v>
      </c>
      <c r="B59" s="205" t="s">
        <v>2800</v>
      </c>
      <c r="C59" s="206">
        <v>4280.6899999999996</v>
      </c>
      <c r="D59" s="206">
        <v>3675.87</v>
      </c>
      <c r="E59" s="206">
        <v>111.1</v>
      </c>
      <c r="F59" s="206">
        <v>493.72</v>
      </c>
      <c r="G59" s="200"/>
    </row>
    <row r="60" spans="1:7">
      <c r="A60" s="198" t="s">
        <v>1765</v>
      </c>
      <c r="B60" s="205" t="s">
        <v>2772</v>
      </c>
      <c r="C60" s="206">
        <v>3675.87</v>
      </c>
      <c r="D60" s="206">
        <v>3675.87</v>
      </c>
      <c r="E60" s="206"/>
      <c r="F60" s="206"/>
      <c r="G60" s="200"/>
    </row>
    <row r="61" spans="1:7">
      <c r="A61" s="198" t="s">
        <v>1766</v>
      </c>
      <c r="B61" s="205" t="s">
        <v>2773</v>
      </c>
      <c r="C61" s="206">
        <v>517.30999999999995</v>
      </c>
      <c r="D61" s="206">
        <v>517.30999999999995</v>
      </c>
      <c r="E61" s="206"/>
      <c r="F61" s="206"/>
      <c r="G61" s="200"/>
    </row>
    <row r="62" spans="1:7">
      <c r="A62" s="198" t="s">
        <v>1767</v>
      </c>
      <c r="B62" s="205" t="s">
        <v>2774</v>
      </c>
      <c r="C62" s="206">
        <v>1593.21</v>
      </c>
      <c r="D62" s="206">
        <v>1593.21</v>
      </c>
      <c r="E62" s="206"/>
      <c r="F62" s="206"/>
      <c r="G62" s="200"/>
    </row>
    <row r="63" spans="1:7">
      <c r="A63" s="198" t="s">
        <v>1768</v>
      </c>
      <c r="B63" s="205" t="s">
        <v>2775</v>
      </c>
      <c r="C63" s="206">
        <v>347.64</v>
      </c>
      <c r="D63" s="206">
        <v>347.64</v>
      </c>
      <c r="E63" s="206"/>
      <c r="F63" s="206"/>
      <c r="G63" s="200"/>
    </row>
    <row r="64" spans="1:7">
      <c r="A64" s="198" t="s">
        <v>1769</v>
      </c>
      <c r="B64" s="205" t="s">
        <v>2776</v>
      </c>
      <c r="C64" s="206">
        <v>365.49</v>
      </c>
      <c r="D64" s="206">
        <v>365.49</v>
      </c>
      <c r="E64" s="206"/>
      <c r="F64" s="206"/>
      <c r="G64" s="200"/>
    </row>
    <row r="65" spans="1:7">
      <c r="A65" s="198" t="s">
        <v>1803</v>
      </c>
      <c r="B65" s="205" t="s">
        <v>2777</v>
      </c>
      <c r="C65" s="206">
        <v>78</v>
      </c>
      <c r="D65" s="206">
        <v>78</v>
      </c>
      <c r="E65" s="206"/>
      <c r="F65" s="206"/>
      <c r="G65" s="200"/>
    </row>
    <row r="66" spans="1:7">
      <c r="A66" s="198" t="s">
        <v>1770</v>
      </c>
      <c r="B66" s="205" t="s">
        <v>2778</v>
      </c>
      <c r="C66" s="206">
        <v>175.89</v>
      </c>
      <c r="D66" s="206">
        <v>175.89</v>
      </c>
      <c r="E66" s="206"/>
      <c r="F66" s="206"/>
      <c r="G66" s="200"/>
    </row>
    <row r="67" spans="1:7">
      <c r="A67" s="198" t="s">
        <v>1771</v>
      </c>
      <c r="B67" s="205" t="s">
        <v>2779</v>
      </c>
      <c r="C67" s="206">
        <v>45.69</v>
      </c>
      <c r="D67" s="206">
        <v>45.69</v>
      </c>
      <c r="E67" s="206"/>
      <c r="F67" s="206"/>
      <c r="G67" s="200"/>
    </row>
    <row r="68" spans="1:7">
      <c r="A68" s="198" t="s">
        <v>1772</v>
      </c>
      <c r="B68" s="205" t="s">
        <v>2780</v>
      </c>
      <c r="C68" s="206">
        <v>2.2799999999999998</v>
      </c>
      <c r="D68" s="206">
        <v>2.2799999999999998</v>
      </c>
      <c r="E68" s="206"/>
      <c r="F68" s="206"/>
      <c r="G68" s="200"/>
    </row>
    <row r="69" spans="1:7">
      <c r="A69" s="198" t="s">
        <v>1773</v>
      </c>
      <c r="B69" s="205" t="s">
        <v>2781</v>
      </c>
      <c r="C69" s="206">
        <v>274.12</v>
      </c>
      <c r="D69" s="206">
        <v>274.12</v>
      </c>
      <c r="E69" s="206"/>
      <c r="F69" s="206"/>
      <c r="G69" s="200"/>
    </row>
    <row r="70" spans="1:7">
      <c r="A70" s="198" t="s">
        <v>2801</v>
      </c>
      <c r="B70" s="205" t="s">
        <v>2802</v>
      </c>
      <c r="C70" s="206">
        <v>8</v>
      </c>
      <c r="D70" s="206">
        <v>8</v>
      </c>
      <c r="E70" s="206"/>
      <c r="F70" s="206"/>
      <c r="G70" s="200"/>
    </row>
    <row r="71" spans="1:7">
      <c r="A71" s="198" t="s">
        <v>1774</v>
      </c>
      <c r="B71" s="205" t="s">
        <v>2782</v>
      </c>
      <c r="C71" s="206">
        <v>268.24</v>
      </c>
      <c r="D71" s="206">
        <v>268.24</v>
      </c>
      <c r="E71" s="206"/>
      <c r="F71" s="206"/>
      <c r="G71" s="200"/>
    </row>
    <row r="72" spans="1:7">
      <c r="A72" s="198" t="s">
        <v>1775</v>
      </c>
      <c r="B72" s="205" t="s">
        <v>2783</v>
      </c>
      <c r="C72" s="206">
        <v>493.72</v>
      </c>
      <c r="D72" s="206"/>
      <c r="E72" s="206"/>
      <c r="F72" s="206">
        <v>493.72</v>
      </c>
      <c r="G72" s="200"/>
    </row>
    <row r="73" spans="1:7">
      <c r="A73" s="198" t="s">
        <v>1776</v>
      </c>
      <c r="B73" s="205" t="s">
        <v>2784</v>
      </c>
      <c r="C73" s="206">
        <v>35</v>
      </c>
      <c r="D73" s="206"/>
      <c r="E73" s="206"/>
      <c r="F73" s="206">
        <v>35</v>
      </c>
      <c r="G73" s="200"/>
    </row>
    <row r="74" spans="1:7">
      <c r="A74" s="198" t="s">
        <v>1778</v>
      </c>
      <c r="B74" s="205" t="s">
        <v>2786</v>
      </c>
      <c r="C74" s="206">
        <v>6.35</v>
      </c>
      <c r="D74" s="206"/>
      <c r="E74" s="206"/>
      <c r="F74" s="206">
        <v>6.35</v>
      </c>
      <c r="G74" s="200"/>
    </row>
    <row r="75" spans="1:7">
      <c r="A75" s="198" t="s">
        <v>1779</v>
      </c>
      <c r="B75" s="205" t="s">
        <v>2787</v>
      </c>
      <c r="C75" s="206">
        <v>31.75</v>
      </c>
      <c r="D75" s="206"/>
      <c r="E75" s="206"/>
      <c r="F75" s="206">
        <v>31.75</v>
      </c>
      <c r="G75" s="200"/>
    </row>
    <row r="76" spans="1:7">
      <c r="A76" s="198" t="s">
        <v>1780</v>
      </c>
      <c r="B76" s="205" t="s">
        <v>2788</v>
      </c>
      <c r="C76" s="206">
        <v>10</v>
      </c>
      <c r="D76" s="206"/>
      <c r="E76" s="206"/>
      <c r="F76" s="206">
        <v>10</v>
      </c>
      <c r="G76" s="200"/>
    </row>
    <row r="77" spans="1:7">
      <c r="A77" s="198" t="s">
        <v>1781</v>
      </c>
      <c r="B77" s="205" t="s">
        <v>2789</v>
      </c>
      <c r="C77" s="206">
        <v>50</v>
      </c>
      <c r="D77" s="206"/>
      <c r="E77" s="206"/>
      <c r="F77" s="206">
        <v>50</v>
      </c>
      <c r="G77" s="200"/>
    </row>
    <row r="78" spans="1:7">
      <c r="A78" s="198" t="s">
        <v>1782</v>
      </c>
      <c r="B78" s="205" t="s">
        <v>2790</v>
      </c>
      <c r="C78" s="206">
        <v>9.27</v>
      </c>
      <c r="D78" s="206"/>
      <c r="E78" s="206"/>
      <c r="F78" s="206">
        <v>9.27</v>
      </c>
      <c r="G78" s="200"/>
    </row>
    <row r="79" spans="1:7">
      <c r="A79" s="198" t="s">
        <v>1791</v>
      </c>
      <c r="B79" s="205" t="s">
        <v>2803</v>
      </c>
      <c r="C79" s="206">
        <v>1</v>
      </c>
      <c r="D79" s="206"/>
      <c r="E79" s="206"/>
      <c r="F79" s="206">
        <v>1</v>
      </c>
      <c r="G79" s="200"/>
    </row>
    <row r="80" spans="1:7">
      <c r="A80" s="198" t="s">
        <v>1799</v>
      </c>
      <c r="B80" s="205" t="s">
        <v>2804</v>
      </c>
      <c r="C80" s="206">
        <v>28.44</v>
      </c>
      <c r="D80" s="206"/>
      <c r="E80" s="206"/>
      <c r="F80" s="206">
        <v>28.44</v>
      </c>
      <c r="G80" s="200"/>
    </row>
    <row r="81" spans="1:7">
      <c r="A81" s="198" t="s">
        <v>1784</v>
      </c>
      <c r="B81" s="205" t="s">
        <v>2792</v>
      </c>
      <c r="C81" s="206">
        <v>42.21</v>
      </c>
      <c r="D81" s="206"/>
      <c r="E81" s="206"/>
      <c r="F81" s="206">
        <v>42.21</v>
      </c>
      <c r="G81" s="200"/>
    </row>
    <row r="82" spans="1:7">
      <c r="A82" s="198" t="s">
        <v>1785</v>
      </c>
      <c r="B82" s="205" t="s">
        <v>2793</v>
      </c>
      <c r="C82" s="206">
        <v>145</v>
      </c>
      <c r="D82" s="206"/>
      <c r="E82" s="206"/>
      <c r="F82" s="206">
        <v>145</v>
      </c>
      <c r="G82" s="200"/>
    </row>
    <row r="83" spans="1:7">
      <c r="A83" s="198" t="s">
        <v>1786</v>
      </c>
      <c r="B83" s="205" t="s">
        <v>2794</v>
      </c>
      <c r="C83" s="206">
        <v>134.69999999999999</v>
      </c>
      <c r="D83" s="206"/>
      <c r="E83" s="206"/>
      <c r="F83" s="206">
        <v>134.69999999999999</v>
      </c>
      <c r="G83" s="200"/>
    </row>
    <row r="84" spans="1:7">
      <c r="A84" s="198" t="s">
        <v>1787</v>
      </c>
      <c r="B84" s="205" t="s">
        <v>2795</v>
      </c>
      <c r="C84" s="206">
        <v>111.1</v>
      </c>
      <c r="D84" s="206"/>
      <c r="E84" s="206">
        <v>111.1</v>
      </c>
      <c r="F84" s="206"/>
      <c r="G84" s="200"/>
    </row>
    <row r="85" spans="1:7">
      <c r="A85" s="198" t="s">
        <v>1788</v>
      </c>
      <c r="B85" s="205" t="s">
        <v>2796</v>
      </c>
      <c r="C85" s="206">
        <v>11</v>
      </c>
      <c r="D85" s="206"/>
      <c r="E85" s="206">
        <v>11</v>
      </c>
      <c r="F85" s="206"/>
      <c r="G85" s="200"/>
    </row>
    <row r="86" spans="1:7">
      <c r="A86" s="198" t="s">
        <v>1789</v>
      </c>
      <c r="B86" s="205" t="s">
        <v>2797</v>
      </c>
      <c r="C86" s="206">
        <v>19.54</v>
      </c>
      <c r="D86" s="206"/>
      <c r="E86" s="206">
        <v>19.54</v>
      </c>
      <c r="F86" s="206"/>
      <c r="G86" s="200"/>
    </row>
    <row r="87" spans="1:7">
      <c r="A87" s="198" t="s">
        <v>1790</v>
      </c>
      <c r="B87" s="205" t="s">
        <v>2798</v>
      </c>
      <c r="C87" s="206">
        <v>80.56</v>
      </c>
      <c r="D87" s="206"/>
      <c r="E87" s="206">
        <v>80.56</v>
      </c>
      <c r="F87" s="206"/>
      <c r="G87" s="200"/>
    </row>
    <row r="88" spans="1:7">
      <c r="A88" s="198" t="s">
        <v>1561</v>
      </c>
      <c r="B88" s="205" t="s">
        <v>2805</v>
      </c>
      <c r="C88" s="206">
        <v>2813.28</v>
      </c>
      <c r="D88" s="206">
        <v>2546.69</v>
      </c>
      <c r="E88" s="206">
        <v>57.54</v>
      </c>
      <c r="F88" s="206">
        <v>209.05</v>
      </c>
      <c r="G88" s="200"/>
    </row>
    <row r="89" spans="1:7">
      <c r="A89" s="198" t="s">
        <v>1765</v>
      </c>
      <c r="B89" s="205" t="s">
        <v>2772</v>
      </c>
      <c r="C89" s="206">
        <v>2546.69</v>
      </c>
      <c r="D89" s="206">
        <v>2546.69</v>
      </c>
      <c r="E89" s="206"/>
      <c r="F89" s="206"/>
      <c r="G89" s="200"/>
    </row>
    <row r="90" spans="1:7">
      <c r="A90" s="198" t="s">
        <v>1766</v>
      </c>
      <c r="B90" s="205" t="s">
        <v>2773</v>
      </c>
      <c r="C90" s="206">
        <v>372.15</v>
      </c>
      <c r="D90" s="206">
        <v>372.15</v>
      </c>
      <c r="E90" s="206"/>
      <c r="F90" s="206"/>
      <c r="G90" s="200"/>
    </row>
    <row r="91" spans="1:7">
      <c r="A91" s="198" t="s">
        <v>1767</v>
      </c>
      <c r="B91" s="205" t="s">
        <v>2774</v>
      </c>
      <c r="C91" s="206">
        <v>1116.31</v>
      </c>
      <c r="D91" s="206">
        <v>1116.31</v>
      </c>
      <c r="E91" s="206"/>
      <c r="F91" s="206"/>
      <c r="G91" s="200"/>
    </row>
    <row r="92" spans="1:7">
      <c r="A92" s="198" t="s">
        <v>1768</v>
      </c>
      <c r="B92" s="205" t="s">
        <v>2775</v>
      </c>
      <c r="C92" s="206">
        <v>245.72</v>
      </c>
      <c r="D92" s="206">
        <v>245.72</v>
      </c>
      <c r="E92" s="206"/>
      <c r="F92" s="206"/>
      <c r="G92" s="200"/>
    </row>
    <row r="93" spans="1:7">
      <c r="A93" s="198" t="s">
        <v>1769</v>
      </c>
      <c r="B93" s="205" t="s">
        <v>2776</v>
      </c>
      <c r="C93" s="206">
        <v>257.81</v>
      </c>
      <c r="D93" s="206">
        <v>257.81</v>
      </c>
      <c r="E93" s="206"/>
      <c r="F93" s="206"/>
      <c r="G93" s="200"/>
    </row>
    <row r="94" spans="1:7">
      <c r="A94" s="198" t="s">
        <v>1803</v>
      </c>
      <c r="B94" s="205" t="s">
        <v>2777</v>
      </c>
      <c r="C94" s="206">
        <v>67.5</v>
      </c>
      <c r="D94" s="206">
        <v>67.5</v>
      </c>
      <c r="E94" s="206"/>
      <c r="F94" s="206"/>
      <c r="G94" s="200"/>
    </row>
    <row r="95" spans="1:7">
      <c r="A95" s="198" t="s">
        <v>1770</v>
      </c>
      <c r="B95" s="205" t="s">
        <v>2778</v>
      </c>
      <c r="C95" s="206">
        <v>124.07</v>
      </c>
      <c r="D95" s="206">
        <v>124.07</v>
      </c>
      <c r="E95" s="206"/>
      <c r="F95" s="206"/>
      <c r="G95" s="200"/>
    </row>
    <row r="96" spans="1:7">
      <c r="A96" s="198" t="s">
        <v>1771</v>
      </c>
      <c r="B96" s="205" t="s">
        <v>2779</v>
      </c>
      <c r="C96" s="206">
        <v>32.229999999999997</v>
      </c>
      <c r="D96" s="206">
        <v>32.229999999999997</v>
      </c>
      <c r="E96" s="206"/>
      <c r="F96" s="206"/>
      <c r="G96" s="200"/>
    </row>
    <row r="97" spans="1:7">
      <c r="A97" s="198" t="s">
        <v>1772</v>
      </c>
      <c r="B97" s="205" t="s">
        <v>2780</v>
      </c>
      <c r="C97" s="206">
        <v>1.61</v>
      </c>
      <c r="D97" s="206">
        <v>1.61</v>
      </c>
      <c r="E97" s="206"/>
      <c r="F97" s="206"/>
      <c r="G97" s="200"/>
    </row>
    <row r="98" spans="1:7">
      <c r="A98" s="198" t="s">
        <v>1773</v>
      </c>
      <c r="B98" s="205" t="s">
        <v>2781</v>
      </c>
      <c r="C98" s="206">
        <v>193.41</v>
      </c>
      <c r="D98" s="206">
        <v>193.41</v>
      </c>
      <c r="E98" s="206"/>
      <c r="F98" s="206"/>
      <c r="G98" s="200"/>
    </row>
    <row r="99" spans="1:7">
      <c r="A99" s="198" t="s">
        <v>1774</v>
      </c>
      <c r="B99" s="205" t="s">
        <v>2782</v>
      </c>
      <c r="C99" s="206">
        <v>135.88</v>
      </c>
      <c r="D99" s="206">
        <v>135.88</v>
      </c>
      <c r="E99" s="206"/>
      <c r="F99" s="206"/>
      <c r="G99" s="200"/>
    </row>
    <row r="100" spans="1:7">
      <c r="A100" s="198" t="s">
        <v>1775</v>
      </c>
      <c r="B100" s="205" t="s">
        <v>2783</v>
      </c>
      <c r="C100" s="206">
        <v>209.05</v>
      </c>
      <c r="D100" s="206"/>
      <c r="E100" s="206"/>
      <c r="F100" s="206">
        <v>209.05</v>
      </c>
      <c r="G100" s="200"/>
    </row>
    <row r="101" spans="1:7">
      <c r="A101" s="198" t="s">
        <v>1777</v>
      </c>
      <c r="B101" s="205" t="s">
        <v>2785</v>
      </c>
      <c r="C101" s="206">
        <v>5</v>
      </c>
      <c r="D101" s="206"/>
      <c r="E101" s="206"/>
      <c r="F101" s="206">
        <v>5</v>
      </c>
      <c r="G101" s="200"/>
    </row>
    <row r="102" spans="1:7">
      <c r="A102" s="198" t="s">
        <v>1778</v>
      </c>
      <c r="B102" s="205" t="s">
        <v>2786</v>
      </c>
      <c r="C102" s="206">
        <v>7.5</v>
      </c>
      <c r="D102" s="206"/>
      <c r="E102" s="206"/>
      <c r="F102" s="206">
        <v>7.5</v>
      </c>
      <c r="G102" s="200"/>
    </row>
    <row r="103" spans="1:7">
      <c r="A103" s="198" t="s">
        <v>1779</v>
      </c>
      <c r="B103" s="205" t="s">
        <v>2787</v>
      </c>
      <c r="C103" s="206">
        <v>19.600000000000001</v>
      </c>
      <c r="D103" s="206"/>
      <c r="E103" s="206"/>
      <c r="F103" s="206">
        <v>19.600000000000001</v>
      </c>
      <c r="G103" s="200"/>
    </row>
    <row r="104" spans="1:7">
      <c r="A104" s="198" t="s">
        <v>1781</v>
      </c>
      <c r="B104" s="205" t="s">
        <v>2789</v>
      </c>
      <c r="C104" s="206">
        <v>10</v>
      </c>
      <c r="D104" s="206"/>
      <c r="E104" s="206"/>
      <c r="F104" s="206">
        <v>10</v>
      </c>
      <c r="G104" s="200"/>
    </row>
    <row r="105" spans="1:7">
      <c r="A105" s="198" t="s">
        <v>1783</v>
      </c>
      <c r="B105" s="205" t="s">
        <v>2791</v>
      </c>
      <c r="C105" s="206">
        <v>4</v>
      </c>
      <c r="D105" s="206"/>
      <c r="E105" s="206"/>
      <c r="F105" s="206">
        <v>4</v>
      </c>
      <c r="G105" s="200"/>
    </row>
    <row r="106" spans="1:7">
      <c r="A106" s="198" t="s">
        <v>1794</v>
      </c>
      <c r="B106" s="205" t="s">
        <v>2806</v>
      </c>
      <c r="C106" s="206">
        <v>31.77</v>
      </c>
      <c r="D106" s="206"/>
      <c r="E106" s="206"/>
      <c r="F106" s="206">
        <v>31.77</v>
      </c>
      <c r="G106" s="200"/>
    </row>
    <row r="107" spans="1:7">
      <c r="A107" s="198" t="s">
        <v>1784</v>
      </c>
      <c r="B107" s="205" t="s">
        <v>2792</v>
      </c>
      <c r="C107" s="206">
        <v>29.77</v>
      </c>
      <c r="D107" s="206"/>
      <c r="E107" s="206"/>
      <c r="F107" s="206">
        <v>29.77</v>
      </c>
      <c r="G107" s="200"/>
    </row>
    <row r="108" spans="1:7">
      <c r="A108" s="198" t="s">
        <v>1785</v>
      </c>
      <c r="B108" s="205" t="s">
        <v>2793</v>
      </c>
      <c r="C108" s="206">
        <v>48</v>
      </c>
      <c r="D108" s="206"/>
      <c r="E108" s="206"/>
      <c r="F108" s="206">
        <v>48</v>
      </c>
      <c r="G108" s="200"/>
    </row>
    <row r="109" spans="1:7">
      <c r="A109" s="198" t="s">
        <v>1786</v>
      </c>
      <c r="B109" s="205" t="s">
        <v>2794</v>
      </c>
      <c r="C109" s="206">
        <v>53.41</v>
      </c>
      <c r="D109" s="206"/>
      <c r="E109" s="206"/>
      <c r="F109" s="206">
        <v>53.41</v>
      </c>
      <c r="G109" s="200"/>
    </row>
    <row r="110" spans="1:7">
      <c r="A110" s="198" t="s">
        <v>1787</v>
      </c>
      <c r="B110" s="205" t="s">
        <v>2795</v>
      </c>
      <c r="C110" s="206">
        <v>57.54</v>
      </c>
      <c r="D110" s="206"/>
      <c r="E110" s="206">
        <v>57.54</v>
      </c>
      <c r="F110" s="206"/>
      <c r="G110" s="200"/>
    </row>
    <row r="111" spans="1:7">
      <c r="A111" s="198" t="s">
        <v>1788</v>
      </c>
      <c r="B111" s="205" t="s">
        <v>2796</v>
      </c>
      <c r="C111" s="206">
        <v>8.2899999999999991</v>
      </c>
      <c r="D111" s="206"/>
      <c r="E111" s="206">
        <v>8.2899999999999991</v>
      </c>
      <c r="F111" s="206"/>
      <c r="G111" s="200"/>
    </row>
    <row r="112" spans="1:7">
      <c r="A112" s="198" t="s">
        <v>1789</v>
      </c>
      <c r="B112" s="205" t="s">
        <v>2797</v>
      </c>
      <c r="C112" s="206">
        <v>11.63</v>
      </c>
      <c r="D112" s="206"/>
      <c r="E112" s="206">
        <v>11.63</v>
      </c>
      <c r="F112" s="206"/>
      <c r="G112" s="200"/>
    </row>
    <row r="113" spans="1:7">
      <c r="A113" s="198" t="s">
        <v>1790</v>
      </c>
      <c r="B113" s="205" t="s">
        <v>2798</v>
      </c>
      <c r="C113" s="206">
        <v>37.619999999999997</v>
      </c>
      <c r="D113" s="206"/>
      <c r="E113" s="206">
        <v>37.619999999999997</v>
      </c>
      <c r="F113" s="206"/>
      <c r="G113" s="200"/>
    </row>
    <row r="114" spans="1:7">
      <c r="A114" s="198" t="s">
        <v>1563</v>
      </c>
      <c r="B114" s="205" t="s">
        <v>2807</v>
      </c>
      <c r="C114" s="206">
        <v>6181.99</v>
      </c>
      <c r="D114" s="206">
        <v>5615.67</v>
      </c>
      <c r="E114" s="206">
        <v>146.19999999999999</v>
      </c>
      <c r="F114" s="206">
        <v>420.12</v>
      </c>
      <c r="G114" s="200"/>
    </row>
    <row r="115" spans="1:7">
      <c r="A115" s="198" t="s">
        <v>1765</v>
      </c>
      <c r="B115" s="205" t="s">
        <v>2772</v>
      </c>
      <c r="C115" s="206">
        <v>5652.67</v>
      </c>
      <c r="D115" s="206">
        <v>5615.67</v>
      </c>
      <c r="E115" s="206"/>
      <c r="F115" s="206">
        <v>37</v>
      </c>
      <c r="G115" s="200"/>
    </row>
    <row r="116" spans="1:7">
      <c r="A116" s="198" t="s">
        <v>1766</v>
      </c>
      <c r="B116" s="205" t="s">
        <v>2773</v>
      </c>
      <c r="C116" s="206">
        <v>771.17</v>
      </c>
      <c r="D116" s="206">
        <v>771.17</v>
      </c>
      <c r="E116" s="206"/>
      <c r="F116" s="206"/>
      <c r="G116" s="200"/>
    </row>
    <row r="117" spans="1:7">
      <c r="A117" s="198" t="s">
        <v>1767</v>
      </c>
      <c r="B117" s="205" t="s">
        <v>2774</v>
      </c>
      <c r="C117" s="206">
        <v>2539.7399999999998</v>
      </c>
      <c r="D117" s="206">
        <v>2539.7399999999998</v>
      </c>
      <c r="E117" s="206"/>
      <c r="F117" s="206"/>
      <c r="G117" s="200"/>
    </row>
    <row r="118" spans="1:7">
      <c r="A118" s="198" t="s">
        <v>1768</v>
      </c>
      <c r="B118" s="205" t="s">
        <v>2775</v>
      </c>
      <c r="C118" s="206">
        <v>534.12</v>
      </c>
      <c r="D118" s="206">
        <v>534.12</v>
      </c>
      <c r="E118" s="206"/>
      <c r="F118" s="206"/>
      <c r="G118" s="200"/>
    </row>
    <row r="119" spans="1:7">
      <c r="A119" s="198" t="s">
        <v>1769</v>
      </c>
      <c r="B119" s="205" t="s">
        <v>2776</v>
      </c>
      <c r="C119" s="206">
        <v>572.48</v>
      </c>
      <c r="D119" s="206">
        <v>572.48</v>
      </c>
      <c r="E119" s="206"/>
      <c r="F119" s="206"/>
      <c r="G119" s="200"/>
    </row>
    <row r="120" spans="1:7">
      <c r="A120" s="198" t="s">
        <v>1803</v>
      </c>
      <c r="B120" s="205" t="s">
        <v>2777</v>
      </c>
      <c r="C120" s="206">
        <v>50</v>
      </c>
      <c r="D120" s="206">
        <v>50</v>
      </c>
      <c r="E120" s="206"/>
      <c r="F120" s="206"/>
      <c r="G120" s="200"/>
    </row>
    <row r="121" spans="1:7">
      <c r="A121" s="198" t="s">
        <v>1770</v>
      </c>
      <c r="B121" s="205" t="s">
        <v>2778</v>
      </c>
      <c r="C121" s="206">
        <v>275.5</v>
      </c>
      <c r="D121" s="206">
        <v>275.5</v>
      </c>
      <c r="E121" s="206"/>
      <c r="F121" s="206"/>
      <c r="G121" s="200"/>
    </row>
    <row r="122" spans="1:7">
      <c r="A122" s="198" t="s">
        <v>1771</v>
      </c>
      <c r="B122" s="205" t="s">
        <v>2779</v>
      </c>
      <c r="C122" s="206">
        <v>71.56</v>
      </c>
      <c r="D122" s="206">
        <v>71.56</v>
      </c>
      <c r="E122" s="206"/>
      <c r="F122" s="206"/>
      <c r="G122" s="200"/>
    </row>
    <row r="123" spans="1:7">
      <c r="A123" s="198" t="s">
        <v>1772</v>
      </c>
      <c r="B123" s="205" t="s">
        <v>2780</v>
      </c>
      <c r="C123" s="206">
        <v>40.58</v>
      </c>
      <c r="D123" s="206">
        <v>3.58</v>
      </c>
      <c r="E123" s="206"/>
      <c r="F123" s="206">
        <v>37</v>
      </c>
      <c r="G123" s="200"/>
    </row>
    <row r="124" spans="1:7">
      <c r="A124" s="198" t="s">
        <v>1773</v>
      </c>
      <c r="B124" s="205" t="s">
        <v>2781</v>
      </c>
      <c r="C124" s="206">
        <v>429.36</v>
      </c>
      <c r="D124" s="206">
        <v>429.36</v>
      </c>
      <c r="E124" s="206"/>
      <c r="F124" s="206"/>
      <c r="G124" s="200"/>
    </row>
    <row r="125" spans="1:7">
      <c r="A125" s="198" t="s">
        <v>1774</v>
      </c>
      <c r="B125" s="205" t="s">
        <v>2782</v>
      </c>
      <c r="C125" s="206">
        <v>368.16</v>
      </c>
      <c r="D125" s="206">
        <v>368.16</v>
      </c>
      <c r="E125" s="206"/>
      <c r="F125" s="206"/>
      <c r="G125" s="200"/>
    </row>
    <row r="126" spans="1:7">
      <c r="A126" s="198" t="s">
        <v>1775</v>
      </c>
      <c r="B126" s="205" t="s">
        <v>2783</v>
      </c>
      <c r="C126" s="206">
        <v>383.12</v>
      </c>
      <c r="D126" s="206"/>
      <c r="E126" s="206"/>
      <c r="F126" s="206">
        <v>383.12</v>
      </c>
      <c r="G126" s="200"/>
    </row>
    <row r="127" spans="1:7">
      <c r="A127" s="198" t="s">
        <v>1776</v>
      </c>
      <c r="B127" s="205" t="s">
        <v>2784</v>
      </c>
      <c r="C127" s="206">
        <v>62.45</v>
      </c>
      <c r="D127" s="206"/>
      <c r="E127" s="206"/>
      <c r="F127" s="206">
        <v>62.45</v>
      </c>
      <c r="G127" s="200"/>
    </row>
    <row r="128" spans="1:7">
      <c r="A128" s="198" t="s">
        <v>1778</v>
      </c>
      <c r="B128" s="205" t="s">
        <v>2786</v>
      </c>
      <c r="C128" s="206">
        <v>3</v>
      </c>
      <c r="D128" s="206"/>
      <c r="E128" s="206"/>
      <c r="F128" s="206">
        <v>3</v>
      </c>
      <c r="G128" s="200"/>
    </row>
    <row r="129" spans="1:7">
      <c r="A129" s="198" t="s">
        <v>1779</v>
      </c>
      <c r="B129" s="205" t="s">
        <v>2787</v>
      </c>
      <c r="C129" s="206">
        <v>8.5</v>
      </c>
      <c r="D129" s="206"/>
      <c r="E129" s="206"/>
      <c r="F129" s="206">
        <v>8.5</v>
      </c>
      <c r="G129" s="200"/>
    </row>
    <row r="130" spans="1:7">
      <c r="A130" s="198" t="s">
        <v>1780</v>
      </c>
      <c r="B130" s="205" t="s">
        <v>2788</v>
      </c>
      <c r="C130" s="206">
        <v>6</v>
      </c>
      <c r="D130" s="206"/>
      <c r="E130" s="206"/>
      <c r="F130" s="206">
        <v>6</v>
      </c>
      <c r="G130" s="200"/>
    </row>
    <row r="131" spans="1:7">
      <c r="A131" s="198" t="s">
        <v>1781</v>
      </c>
      <c r="B131" s="205" t="s">
        <v>2789</v>
      </c>
      <c r="C131" s="206">
        <v>3.5</v>
      </c>
      <c r="D131" s="206"/>
      <c r="E131" s="206"/>
      <c r="F131" s="206">
        <v>3.5</v>
      </c>
      <c r="G131" s="200"/>
    </row>
    <row r="132" spans="1:7">
      <c r="A132" s="198" t="s">
        <v>1782</v>
      </c>
      <c r="B132" s="205" t="s">
        <v>2790</v>
      </c>
      <c r="C132" s="206">
        <v>6</v>
      </c>
      <c r="D132" s="206"/>
      <c r="E132" s="206"/>
      <c r="F132" s="206">
        <v>6</v>
      </c>
      <c r="G132" s="200"/>
    </row>
    <row r="133" spans="1:7">
      <c r="A133" s="198" t="s">
        <v>1797</v>
      </c>
      <c r="B133" s="205" t="s">
        <v>2808</v>
      </c>
      <c r="C133" s="206">
        <v>1</v>
      </c>
      <c r="D133" s="206"/>
      <c r="E133" s="206"/>
      <c r="F133" s="206">
        <v>1</v>
      </c>
      <c r="G133" s="200"/>
    </row>
    <row r="134" spans="1:7">
      <c r="A134" s="198" t="s">
        <v>1791</v>
      </c>
      <c r="B134" s="205" t="s">
        <v>2803</v>
      </c>
      <c r="C134" s="206">
        <v>0.5</v>
      </c>
      <c r="D134" s="206"/>
      <c r="E134" s="206"/>
      <c r="F134" s="206">
        <v>0.5</v>
      </c>
      <c r="G134" s="200"/>
    </row>
    <row r="135" spans="1:7">
      <c r="A135" s="198" t="s">
        <v>1794</v>
      </c>
      <c r="B135" s="205" t="s">
        <v>2806</v>
      </c>
      <c r="C135" s="206">
        <v>25</v>
      </c>
      <c r="D135" s="206"/>
      <c r="E135" s="206"/>
      <c r="F135" s="206">
        <v>25</v>
      </c>
      <c r="G135" s="200"/>
    </row>
    <row r="136" spans="1:7">
      <c r="A136" s="198" t="s">
        <v>1799</v>
      </c>
      <c r="B136" s="205" t="s">
        <v>2804</v>
      </c>
      <c r="C136" s="206">
        <v>1</v>
      </c>
      <c r="D136" s="206"/>
      <c r="E136" s="206"/>
      <c r="F136" s="206">
        <v>1</v>
      </c>
      <c r="G136" s="200"/>
    </row>
    <row r="137" spans="1:7">
      <c r="A137" s="198" t="s">
        <v>1784</v>
      </c>
      <c r="B137" s="205" t="s">
        <v>2792</v>
      </c>
      <c r="C137" s="206">
        <v>66.22</v>
      </c>
      <c r="D137" s="206"/>
      <c r="E137" s="206"/>
      <c r="F137" s="206">
        <v>66.22</v>
      </c>
      <c r="G137" s="200"/>
    </row>
    <row r="138" spans="1:7">
      <c r="A138" s="198" t="s">
        <v>1800</v>
      </c>
      <c r="B138" s="205" t="s">
        <v>2809</v>
      </c>
      <c r="C138" s="206">
        <v>0.5</v>
      </c>
      <c r="D138" s="206"/>
      <c r="E138" s="206"/>
      <c r="F138" s="206">
        <v>0.5</v>
      </c>
      <c r="G138" s="200"/>
    </row>
    <row r="139" spans="1:7">
      <c r="A139" s="198" t="s">
        <v>1785</v>
      </c>
      <c r="B139" s="205" t="s">
        <v>2793</v>
      </c>
      <c r="C139" s="206">
        <v>50</v>
      </c>
      <c r="D139" s="206"/>
      <c r="E139" s="206"/>
      <c r="F139" s="206">
        <v>50</v>
      </c>
      <c r="G139" s="200"/>
    </row>
    <row r="140" spans="1:7">
      <c r="A140" s="198" t="s">
        <v>1795</v>
      </c>
      <c r="B140" s="205" t="s">
        <v>2810</v>
      </c>
      <c r="C140" s="206">
        <v>2</v>
      </c>
      <c r="D140" s="206"/>
      <c r="E140" s="206"/>
      <c r="F140" s="206">
        <v>2</v>
      </c>
      <c r="G140" s="200"/>
    </row>
    <row r="141" spans="1:7">
      <c r="A141" s="198" t="s">
        <v>1786</v>
      </c>
      <c r="B141" s="205" t="s">
        <v>2794</v>
      </c>
      <c r="C141" s="206">
        <v>147.44999999999999</v>
      </c>
      <c r="D141" s="206"/>
      <c r="E141" s="206"/>
      <c r="F141" s="206">
        <v>147.44999999999999</v>
      </c>
      <c r="G141" s="200"/>
    </row>
    <row r="142" spans="1:7">
      <c r="A142" s="198" t="s">
        <v>1787</v>
      </c>
      <c r="B142" s="205" t="s">
        <v>2795</v>
      </c>
      <c r="C142" s="206">
        <v>146.19999999999999</v>
      </c>
      <c r="D142" s="206"/>
      <c r="E142" s="206">
        <v>146.19999999999999</v>
      </c>
      <c r="F142" s="206"/>
      <c r="G142" s="200"/>
    </row>
    <row r="143" spans="1:7">
      <c r="A143" s="198" t="s">
        <v>1788</v>
      </c>
      <c r="B143" s="205" t="s">
        <v>2796</v>
      </c>
      <c r="C143" s="206">
        <v>14.9</v>
      </c>
      <c r="D143" s="206"/>
      <c r="E143" s="206">
        <v>14.9</v>
      </c>
      <c r="F143" s="206"/>
      <c r="G143" s="200"/>
    </row>
    <row r="144" spans="1:7">
      <c r="A144" s="198" t="s">
        <v>1789</v>
      </c>
      <c r="B144" s="205" t="s">
        <v>2797</v>
      </c>
      <c r="C144" s="206">
        <v>28.99</v>
      </c>
      <c r="D144" s="206"/>
      <c r="E144" s="206">
        <v>28.99</v>
      </c>
      <c r="F144" s="206"/>
      <c r="G144" s="200"/>
    </row>
    <row r="145" spans="1:7">
      <c r="A145" s="198" t="s">
        <v>1790</v>
      </c>
      <c r="B145" s="205" t="s">
        <v>2798</v>
      </c>
      <c r="C145" s="206">
        <v>102.31</v>
      </c>
      <c r="D145" s="206"/>
      <c r="E145" s="206">
        <v>102.31</v>
      </c>
      <c r="F145" s="206"/>
      <c r="G145" s="200"/>
    </row>
    <row r="146" spans="1:7">
      <c r="A146" s="198" t="s">
        <v>1565</v>
      </c>
      <c r="B146" s="205" t="s">
        <v>2811</v>
      </c>
      <c r="C146" s="206">
        <v>3495.94</v>
      </c>
      <c r="D146" s="206">
        <v>3152.97</v>
      </c>
      <c r="E146" s="206">
        <v>97.97</v>
      </c>
      <c r="F146" s="206">
        <v>245</v>
      </c>
      <c r="G146" s="200"/>
    </row>
    <row r="147" spans="1:7">
      <c r="A147" s="198" t="s">
        <v>1765</v>
      </c>
      <c r="B147" s="205" t="s">
        <v>2772</v>
      </c>
      <c r="C147" s="206">
        <v>3172.97</v>
      </c>
      <c r="D147" s="206">
        <v>3152.97</v>
      </c>
      <c r="E147" s="206"/>
      <c r="F147" s="206">
        <v>20</v>
      </c>
      <c r="G147" s="200"/>
    </row>
    <row r="148" spans="1:7">
      <c r="A148" s="198" t="s">
        <v>1766</v>
      </c>
      <c r="B148" s="205" t="s">
        <v>2773</v>
      </c>
      <c r="C148" s="206">
        <v>415.79</v>
      </c>
      <c r="D148" s="206">
        <v>415.79</v>
      </c>
      <c r="E148" s="206"/>
      <c r="F148" s="206"/>
      <c r="G148" s="200"/>
    </row>
    <row r="149" spans="1:7">
      <c r="A149" s="198" t="s">
        <v>1767</v>
      </c>
      <c r="B149" s="205" t="s">
        <v>2774</v>
      </c>
      <c r="C149" s="206">
        <v>1395.84</v>
      </c>
      <c r="D149" s="206">
        <v>1395.84</v>
      </c>
      <c r="E149" s="206"/>
      <c r="F149" s="206"/>
      <c r="G149" s="200"/>
    </row>
    <row r="150" spans="1:7">
      <c r="A150" s="198" t="s">
        <v>1768</v>
      </c>
      <c r="B150" s="205" t="s">
        <v>2775</v>
      </c>
      <c r="C150" s="206">
        <v>298.18</v>
      </c>
      <c r="D150" s="206">
        <v>298.18</v>
      </c>
      <c r="E150" s="206"/>
      <c r="F150" s="206"/>
      <c r="G150" s="200"/>
    </row>
    <row r="151" spans="1:7">
      <c r="A151" s="198" t="s">
        <v>1769</v>
      </c>
      <c r="B151" s="205" t="s">
        <v>2776</v>
      </c>
      <c r="C151" s="206">
        <v>313.72000000000003</v>
      </c>
      <c r="D151" s="206">
        <v>313.72000000000003</v>
      </c>
      <c r="E151" s="206"/>
      <c r="F151" s="206"/>
      <c r="G151" s="200"/>
    </row>
    <row r="152" spans="1:7">
      <c r="A152" s="198" t="s">
        <v>1803</v>
      </c>
      <c r="B152" s="205" t="s">
        <v>2777</v>
      </c>
      <c r="C152" s="206">
        <v>72</v>
      </c>
      <c r="D152" s="206">
        <v>72</v>
      </c>
      <c r="E152" s="206"/>
      <c r="F152" s="206"/>
      <c r="G152" s="200"/>
    </row>
    <row r="153" spans="1:7">
      <c r="A153" s="198" t="s">
        <v>1770</v>
      </c>
      <c r="B153" s="205" t="s">
        <v>2778</v>
      </c>
      <c r="C153" s="206">
        <v>150.97999999999999</v>
      </c>
      <c r="D153" s="206">
        <v>150.97999999999999</v>
      </c>
      <c r="E153" s="206"/>
      <c r="F153" s="206"/>
      <c r="G153" s="200"/>
    </row>
    <row r="154" spans="1:7">
      <c r="A154" s="198" t="s">
        <v>1771</v>
      </c>
      <c r="B154" s="205" t="s">
        <v>2779</v>
      </c>
      <c r="C154" s="206">
        <v>39.21</v>
      </c>
      <c r="D154" s="206">
        <v>39.21</v>
      </c>
      <c r="E154" s="206"/>
      <c r="F154" s="206"/>
      <c r="G154" s="200"/>
    </row>
    <row r="155" spans="1:7">
      <c r="A155" s="198" t="s">
        <v>1772</v>
      </c>
      <c r="B155" s="205" t="s">
        <v>2780</v>
      </c>
      <c r="C155" s="206">
        <v>21.96</v>
      </c>
      <c r="D155" s="206">
        <v>1.96</v>
      </c>
      <c r="E155" s="206"/>
      <c r="F155" s="206">
        <v>20</v>
      </c>
      <c r="G155" s="200"/>
    </row>
    <row r="156" spans="1:7">
      <c r="A156" s="198" t="s">
        <v>1773</v>
      </c>
      <c r="B156" s="205" t="s">
        <v>2781</v>
      </c>
      <c r="C156" s="206">
        <v>235.29</v>
      </c>
      <c r="D156" s="206">
        <v>235.29</v>
      </c>
      <c r="E156" s="206"/>
      <c r="F156" s="206"/>
      <c r="G156" s="200"/>
    </row>
    <row r="157" spans="1:7">
      <c r="A157" s="198" t="s">
        <v>1774</v>
      </c>
      <c r="B157" s="205" t="s">
        <v>2782</v>
      </c>
      <c r="C157" s="206">
        <v>230</v>
      </c>
      <c r="D157" s="206">
        <v>230</v>
      </c>
      <c r="E157" s="206"/>
      <c r="F157" s="206"/>
      <c r="G157" s="200"/>
    </row>
    <row r="158" spans="1:7">
      <c r="A158" s="198" t="s">
        <v>1775</v>
      </c>
      <c r="B158" s="205" t="s">
        <v>2783</v>
      </c>
      <c r="C158" s="206">
        <v>225</v>
      </c>
      <c r="D158" s="206"/>
      <c r="E158" s="206"/>
      <c r="F158" s="206">
        <v>225</v>
      </c>
      <c r="G158" s="200"/>
    </row>
    <row r="159" spans="1:7">
      <c r="A159" s="198" t="s">
        <v>1776</v>
      </c>
      <c r="B159" s="205" t="s">
        <v>2784</v>
      </c>
      <c r="C159" s="206">
        <v>13.21</v>
      </c>
      <c r="D159" s="206"/>
      <c r="E159" s="206"/>
      <c r="F159" s="206">
        <v>13.21</v>
      </c>
      <c r="G159" s="200"/>
    </row>
    <row r="160" spans="1:7">
      <c r="A160" s="198" t="s">
        <v>1777</v>
      </c>
      <c r="B160" s="205" t="s">
        <v>2785</v>
      </c>
      <c r="C160" s="206">
        <v>1.58</v>
      </c>
      <c r="D160" s="206"/>
      <c r="E160" s="206"/>
      <c r="F160" s="206">
        <v>1.58</v>
      </c>
      <c r="G160" s="200"/>
    </row>
    <row r="161" spans="1:7">
      <c r="A161" s="198" t="s">
        <v>1778</v>
      </c>
      <c r="B161" s="205" t="s">
        <v>2786</v>
      </c>
      <c r="C161" s="206">
        <v>1</v>
      </c>
      <c r="D161" s="206"/>
      <c r="E161" s="206"/>
      <c r="F161" s="206">
        <v>1</v>
      </c>
      <c r="G161" s="200"/>
    </row>
    <row r="162" spans="1:7">
      <c r="A162" s="198" t="s">
        <v>1779</v>
      </c>
      <c r="B162" s="205" t="s">
        <v>2787</v>
      </c>
      <c r="C162" s="206">
        <v>10</v>
      </c>
      <c r="D162" s="206"/>
      <c r="E162" s="206"/>
      <c r="F162" s="206">
        <v>10</v>
      </c>
      <c r="G162" s="200"/>
    </row>
    <row r="163" spans="1:7">
      <c r="A163" s="198" t="s">
        <v>1780</v>
      </c>
      <c r="B163" s="205" t="s">
        <v>2788</v>
      </c>
      <c r="C163" s="206">
        <v>4</v>
      </c>
      <c r="D163" s="206"/>
      <c r="E163" s="206"/>
      <c r="F163" s="206">
        <v>4</v>
      </c>
      <c r="G163" s="200"/>
    </row>
    <row r="164" spans="1:7">
      <c r="A164" s="198" t="s">
        <v>1781</v>
      </c>
      <c r="B164" s="205" t="s">
        <v>2789</v>
      </c>
      <c r="C164" s="206">
        <v>15</v>
      </c>
      <c r="D164" s="206"/>
      <c r="E164" s="206"/>
      <c r="F164" s="206">
        <v>15</v>
      </c>
      <c r="G164" s="200"/>
    </row>
    <row r="165" spans="1:7">
      <c r="A165" s="198" t="s">
        <v>1782</v>
      </c>
      <c r="B165" s="205" t="s">
        <v>2790</v>
      </c>
      <c r="C165" s="206">
        <v>10</v>
      </c>
      <c r="D165" s="206"/>
      <c r="E165" s="206"/>
      <c r="F165" s="206">
        <v>10</v>
      </c>
      <c r="G165" s="200"/>
    </row>
    <row r="166" spans="1:7">
      <c r="A166" s="198" t="s">
        <v>1783</v>
      </c>
      <c r="B166" s="205" t="s">
        <v>2791</v>
      </c>
      <c r="C166" s="206">
        <v>2</v>
      </c>
      <c r="D166" s="206"/>
      <c r="E166" s="206"/>
      <c r="F166" s="206">
        <v>2</v>
      </c>
      <c r="G166" s="200"/>
    </row>
    <row r="167" spans="1:7">
      <c r="A167" s="198" t="s">
        <v>1794</v>
      </c>
      <c r="B167" s="205" t="s">
        <v>2806</v>
      </c>
      <c r="C167" s="206">
        <v>11</v>
      </c>
      <c r="D167" s="206"/>
      <c r="E167" s="206"/>
      <c r="F167" s="206">
        <v>11</v>
      </c>
      <c r="G167" s="200"/>
    </row>
    <row r="168" spans="1:7">
      <c r="A168" s="198" t="s">
        <v>1784</v>
      </c>
      <c r="B168" s="205" t="s">
        <v>2792</v>
      </c>
      <c r="C168" s="206">
        <v>36.229999999999997</v>
      </c>
      <c r="D168" s="206"/>
      <c r="E168" s="206"/>
      <c r="F168" s="206">
        <v>36.229999999999997</v>
      </c>
      <c r="G168" s="200"/>
    </row>
    <row r="169" spans="1:7">
      <c r="A169" s="198" t="s">
        <v>1785</v>
      </c>
      <c r="B169" s="205" t="s">
        <v>2793</v>
      </c>
      <c r="C169" s="206">
        <v>38</v>
      </c>
      <c r="D169" s="206"/>
      <c r="E169" s="206"/>
      <c r="F169" s="206">
        <v>38</v>
      </c>
      <c r="G169" s="200"/>
    </row>
    <row r="170" spans="1:7">
      <c r="A170" s="198" t="s">
        <v>1786</v>
      </c>
      <c r="B170" s="205" t="s">
        <v>2794</v>
      </c>
      <c r="C170" s="206">
        <v>82.98</v>
      </c>
      <c r="D170" s="206"/>
      <c r="E170" s="206"/>
      <c r="F170" s="206">
        <v>82.98</v>
      </c>
      <c r="G170" s="200"/>
    </row>
    <row r="171" spans="1:7">
      <c r="A171" s="198" t="s">
        <v>1787</v>
      </c>
      <c r="B171" s="205" t="s">
        <v>2795</v>
      </c>
      <c r="C171" s="206">
        <v>97.97</v>
      </c>
      <c r="D171" s="206"/>
      <c r="E171" s="206">
        <v>97.97</v>
      </c>
      <c r="F171" s="206"/>
      <c r="G171" s="200"/>
    </row>
    <row r="172" spans="1:7">
      <c r="A172" s="198" t="s">
        <v>1788</v>
      </c>
      <c r="B172" s="205" t="s">
        <v>2796</v>
      </c>
      <c r="C172" s="206">
        <v>9.91</v>
      </c>
      <c r="D172" s="206"/>
      <c r="E172" s="206">
        <v>9.91</v>
      </c>
      <c r="F172" s="206"/>
      <c r="G172" s="200"/>
    </row>
    <row r="173" spans="1:7">
      <c r="A173" s="198" t="s">
        <v>1789</v>
      </c>
      <c r="B173" s="205" t="s">
        <v>2797</v>
      </c>
      <c r="C173" s="206">
        <v>17.829999999999998</v>
      </c>
      <c r="D173" s="206"/>
      <c r="E173" s="206">
        <v>17.829999999999998</v>
      </c>
      <c r="F173" s="206"/>
      <c r="G173" s="200"/>
    </row>
    <row r="174" spans="1:7">
      <c r="A174" s="198" t="s">
        <v>1790</v>
      </c>
      <c r="B174" s="205" t="s">
        <v>2798</v>
      </c>
      <c r="C174" s="206">
        <v>70.23</v>
      </c>
      <c r="D174" s="206"/>
      <c r="E174" s="206">
        <v>70.23</v>
      </c>
      <c r="F174" s="206"/>
      <c r="G174" s="200"/>
    </row>
    <row r="175" spans="1:7">
      <c r="A175" s="198" t="s">
        <v>1567</v>
      </c>
      <c r="B175" s="205" t="s">
        <v>2812</v>
      </c>
      <c r="C175" s="206">
        <v>2127.9</v>
      </c>
      <c r="D175" s="206">
        <v>1932.68</v>
      </c>
      <c r="E175" s="206">
        <v>54.87</v>
      </c>
      <c r="F175" s="206">
        <v>140.35</v>
      </c>
      <c r="G175" s="200"/>
    </row>
    <row r="176" spans="1:7">
      <c r="A176" s="198" t="s">
        <v>1765</v>
      </c>
      <c r="B176" s="205" t="s">
        <v>2772</v>
      </c>
      <c r="C176" s="206">
        <v>1932.68</v>
      </c>
      <c r="D176" s="206">
        <v>1932.68</v>
      </c>
      <c r="E176" s="206"/>
      <c r="F176" s="206"/>
      <c r="G176" s="200"/>
    </row>
    <row r="177" spans="1:7">
      <c r="A177" s="198" t="s">
        <v>1766</v>
      </c>
      <c r="B177" s="205" t="s">
        <v>2773</v>
      </c>
      <c r="C177" s="206">
        <v>252.2</v>
      </c>
      <c r="D177" s="206">
        <v>252.2</v>
      </c>
      <c r="E177" s="206"/>
      <c r="F177" s="206"/>
      <c r="G177" s="200"/>
    </row>
    <row r="178" spans="1:7">
      <c r="A178" s="198" t="s">
        <v>1767</v>
      </c>
      <c r="B178" s="205" t="s">
        <v>2774</v>
      </c>
      <c r="C178" s="206">
        <v>841.98</v>
      </c>
      <c r="D178" s="206">
        <v>841.98</v>
      </c>
      <c r="E178" s="206"/>
      <c r="F178" s="206"/>
      <c r="G178" s="200"/>
    </row>
    <row r="179" spans="1:7">
      <c r="A179" s="198" t="s">
        <v>1768</v>
      </c>
      <c r="B179" s="205" t="s">
        <v>2775</v>
      </c>
      <c r="C179" s="206">
        <v>180.28</v>
      </c>
      <c r="D179" s="206">
        <v>180.28</v>
      </c>
      <c r="E179" s="206"/>
      <c r="F179" s="206"/>
      <c r="G179" s="200"/>
    </row>
    <row r="180" spans="1:7">
      <c r="A180" s="198" t="s">
        <v>1769</v>
      </c>
      <c r="B180" s="205" t="s">
        <v>2776</v>
      </c>
      <c r="C180" s="206">
        <v>189.49</v>
      </c>
      <c r="D180" s="206">
        <v>189.49</v>
      </c>
      <c r="E180" s="206"/>
      <c r="F180" s="206"/>
      <c r="G180" s="200"/>
    </row>
    <row r="181" spans="1:7">
      <c r="A181" s="198" t="s">
        <v>1803</v>
      </c>
      <c r="B181" s="205" t="s">
        <v>2777</v>
      </c>
      <c r="C181" s="206">
        <v>80</v>
      </c>
      <c r="D181" s="206">
        <v>80</v>
      </c>
      <c r="E181" s="206"/>
      <c r="F181" s="206"/>
      <c r="G181" s="200"/>
    </row>
    <row r="182" spans="1:7">
      <c r="A182" s="198" t="s">
        <v>1770</v>
      </c>
      <c r="B182" s="205" t="s">
        <v>2778</v>
      </c>
      <c r="C182" s="206">
        <v>91.19</v>
      </c>
      <c r="D182" s="206">
        <v>91.19</v>
      </c>
      <c r="E182" s="206"/>
      <c r="F182" s="206"/>
      <c r="G182" s="200"/>
    </row>
    <row r="183" spans="1:7">
      <c r="A183" s="198" t="s">
        <v>1771</v>
      </c>
      <c r="B183" s="205" t="s">
        <v>2779</v>
      </c>
      <c r="C183" s="206">
        <v>23.69</v>
      </c>
      <c r="D183" s="206">
        <v>23.69</v>
      </c>
      <c r="E183" s="206"/>
      <c r="F183" s="206"/>
      <c r="G183" s="200"/>
    </row>
    <row r="184" spans="1:7">
      <c r="A184" s="198" t="s">
        <v>1772</v>
      </c>
      <c r="B184" s="205" t="s">
        <v>2780</v>
      </c>
      <c r="C184" s="206">
        <v>1.18</v>
      </c>
      <c r="D184" s="206">
        <v>1.18</v>
      </c>
      <c r="E184" s="206"/>
      <c r="F184" s="206"/>
      <c r="G184" s="200"/>
    </row>
    <row r="185" spans="1:7">
      <c r="A185" s="198" t="s">
        <v>1773</v>
      </c>
      <c r="B185" s="205" t="s">
        <v>2781</v>
      </c>
      <c r="C185" s="206">
        <v>142.12</v>
      </c>
      <c r="D185" s="206">
        <v>142.12</v>
      </c>
      <c r="E185" s="206"/>
      <c r="F185" s="206"/>
      <c r="G185" s="200"/>
    </row>
    <row r="186" spans="1:7">
      <c r="A186" s="198" t="s">
        <v>1774</v>
      </c>
      <c r="B186" s="205" t="s">
        <v>2782</v>
      </c>
      <c r="C186" s="206">
        <v>130.55000000000001</v>
      </c>
      <c r="D186" s="206">
        <v>130.55000000000001</v>
      </c>
      <c r="E186" s="206"/>
      <c r="F186" s="206"/>
      <c r="G186" s="200"/>
    </row>
    <row r="187" spans="1:7">
      <c r="A187" s="198" t="s">
        <v>1775</v>
      </c>
      <c r="B187" s="205" t="s">
        <v>2783</v>
      </c>
      <c r="C187" s="206">
        <v>140.35</v>
      </c>
      <c r="D187" s="206"/>
      <c r="E187" s="206"/>
      <c r="F187" s="206">
        <v>140.35</v>
      </c>
      <c r="G187" s="200"/>
    </row>
    <row r="188" spans="1:7">
      <c r="A188" s="198" t="s">
        <v>1776</v>
      </c>
      <c r="B188" s="205" t="s">
        <v>2784</v>
      </c>
      <c r="C188" s="206">
        <v>6.79</v>
      </c>
      <c r="D188" s="206"/>
      <c r="E188" s="206"/>
      <c r="F188" s="206">
        <v>6.79</v>
      </c>
      <c r="G188" s="200"/>
    </row>
    <row r="189" spans="1:7">
      <c r="A189" s="198" t="s">
        <v>1777</v>
      </c>
      <c r="B189" s="205" t="s">
        <v>2785</v>
      </c>
      <c r="C189" s="206">
        <v>1</v>
      </c>
      <c r="D189" s="206"/>
      <c r="E189" s="206"/>
      <c r="F189" s="206">
        <v>1</v>
      </c>
      <c r="G189" s="200"/>
    </row>
    <row r="190" spans="1:7">
      <c r="A190" s="198" t="s">
        <v>1779</v>
      </c>
      <c r="B190" s="205" t="s">
        <v>2787</v>
      </c>
      <c r="C190" s="206">
        <v>6</v>
      </c>
      <c r="D190" s="206"/>
      <c r="E190" s="206"/>
      <c r="F190" s="206">
        <v>6</v>
      </c>
      <c r="G190" s="200"/>
    </row>
    <row r="191" spans="1:7">
      <c r="A191" s="198" t="s">
        <v>1780</v>
      </c>
      <c r="B191" s="205" t="s">
        <v>2788</v>
      </c>
      <c r="C191" s="206">
        <v>2.88</v>
      </c>
      <c r="D191" s="206"/>
      <c r="E191" s="206"/>
      <c r="F191" s="206">
        <v>2.88</v>
      </c>
      <c r="G191" s="200"/>
    </row>
    <row r="192" spans="1:7">
      <c r="A192" s="198" t="s">
        <v>1781</v>
      </c>
      <c r="B192" s="205" t="s">
        <v>2789</v>
      </c>
      <c r="C192" s="206">
        <v>10</v>
      </c>
      <c r="D192" s="206"/>
      <c r="E192" s="206"/>
      <c r="F192" s="206">
        <v>10</v>
      </c>
      <c r="G192" s="200"/>
    </row>
    <row r="193" spans="1:7">
      <c r="A193" s="198" t="s">
        <v>1782</v>
      </c>
      <c r="B193" s="205" t="s">
        <v>2790</v>
      </c>
      <c r="C193" s="206">
        <v>1</v>
      </c>
      <c r="D193" s="206"/>
      <c r="E193" s="206"/>
      <c r="F193" s="206">
        <v>1</v>
      </c>
      <c r="G193" s="200"/>
    </row>
    <row r="194" spans="1:7">
      <c r="A194" s="198" t="s">
        <v>1783</v>
      </c>
      <c r="B194" s="205" t="s">
        <v>2791</v>
      </c>
      <c r="C194" s="206">
        <v>0.5</v>
      </c>
      <c r="D194" s="206"/>
      <c r="E194" s="206"/>
      <c r="F194" s="206">
        <v>0.5</v>
      </c>
      <c r="G194" s="200"/>
    </row>
    <row r="195" spans="1:7">
      <c r="A195" s="198" t="s">
        <v>1794</v>
      </c>
      <c r="B195" s="205" t="s">
        <v>2806</v>
      </c>
      <c r="C195" s="206">
        <v>3.84</v>
      </c>
      <c r="D195" s="206"/>
      <c r="E195" s="206"/>
      <c r="F195" s="206">
        <v>3.84</v>
      </c>
      <c r="G195" s="200"/>
    </row>
    <row r="196" spans="1:7">
      <c r="A196" s="198" t="s">
        <v>1784</v>
      </c>
      <c r="B196" s="205" t="s">
        <v>2792</v>
      </c>
      <c r="C196" s="206">
        <v>21.88</v>
      </c>
      <c r="D196" s="206"/>
      <c r="E196" s="206"/>
      <c r="F196" s="206">
        <v>21.88</v>
      </c>
      <c r="G196" s="200"/>
    </row>
    <row r="197" spans="1:7">
      <c r="A197" s="198" t="s">
        <v>1785</v>
      </c>
      <c r="B197" s="205" t="s">
        <v>2793</v>
      </c>
      <c r="C197" s="206">
        <v>40</v>
      </c>
      <c r="D197" s="206"/>
      <c r="E197" s="206"/>
      <c r="F197" s="206">
        <v>40</v>
      </c>
      <c r="G197" s="200"/>
    </row>
    <row r="198" spans="1:7">
      <c r="A198" s="198" t="s">
        <v>1786</v>
      </c>
      <c r="B198" s="205" t="s">
        <v>2794</v>
      </c>
      <c r="C198" s="206">
        <v>46.46</v>
      </c>
      <c r="D198" s="206"/>
      <c r="E198" s="206"/>
      <c r="F198" s="206">
        <v>46.46</v>
      </c>
      <c r="G198" s="200"/>
    </row>
    <row r="199" spans="1:7">
      <c r="A199" s="198" t="s">
        <v>1787</v>
      </c>
      <c r="B199" s="205" t="s">
        <v>2795</v>
      </c>
      <c r="C199" s="206">
        <v>54.87</v>
      </c>
      <c r="D199" s="206"/>
      <c r="E199" s="206">
        <v>54.87</v>
      </c>
      <c r="F199" s="206"/>
      <c r="G199" s="200"/>
    </row>
    <row r="200" spans="1:7">
      <c r="A200" s="198" t="s">
        <v>1788</v>
      </c>
      <c r="B200" s="205" t="s">
        <v>2796</v>
      </c>
      <c r="C200" s="206">
        <v>12.74</v>
      </c>
      <c r="D200" s="206"/>
      <c r="E200" s="206">
        <v>12.74</v>
      </c>
      <c r="F200" s="206"/>
      <c r="G200" s="200"/>
    </row>
    <row r="201" spans="1:7">
      <c r="A201" s="198" t="s">
        <v>1789</v>
      </c>
      <c r="B201" s="205" t="s">
        <v>2797</v>
      </c>
      <c r="C201" s="206">
        <v>9.92</v>
      </c>
      <c r="D201" s="206"/>
      <c r="E201" s="206">
        <v>9.92</v>
      </c>
      <c r="F201" s="206"/>
      <c r="G201" s="200"/>
    </row>
    <row r="202" spans="1:7">
      <c r="A202" s="198" t="s">
        <v>1790</v>
      </c>
      <c r="B202" s="205" t="s">
        <v>2798</v>
      </c>
      <c r="C202" s="206">
        <v>32.21</v>
      </c>
      <c r="D202" s="206"/>
      <c r="E202" s="206">
        <v>32.21</v>
      </c>
      <c r="F202" s="206"/>
      <c r="G202" s="200"/>
    </row>
    <row r="203" spans="1:7">
      <c r="A203" s="198" t="s">
        <v>1569</v>
      </c>
      <c r="B203" s="205" t="s">
        <v>2813</v>
      </c>
      <c r="C203" s="206">
        <v>3412.42</v>
      </c>
      <c r="D203" s="206">
        <v>3075.04</v>
      </c>
      <c r="E203" s="206">
        <v>96.56</v>
      </c>
      <c r="F203" s="206">
        <v>240.82</v>
      </c>
      <c r="G203" s="200"/>
    </row>
    <row r="204" spans="1:7">
      <c r="A204" s="198" t="s">
        <v>1765</v>
      </c>
      <c r="B204" s="205" t="s">
        <v>2772</v>
      </c>
      <c r="C204" s="206">
        <v>3077.4</v>
      </c>
      <c r="D204" s="206">
        <v>3075.04</v>
      </c>
      <c r="E204" s="206"/>
      <c r="F204" s="206">
        <v>2.36</v>
      </c>
      <c r="G204" s="200"/>
    </row>
    <row r="205" spans="1:7">
      <c r="A205" s="198" t="s">
        <v>1766</v>
      </c>
      <c r="B205" s="205" t="s">
        <v>2773</v>
      </c>
      <c r="C205" s="206">
        <v>426.14</v>
      </c>
      <c r="D205" s="206">
        <v>426.14</v>
      </c>
      <c r="E205" s="206"/>
      <c r="F205" s="206"/>
      <c r="G205" s="200"/>
    </row>
    <row r="206" spans="1:7">
      <c r="A206" s="198" t="s">
        <v>1767</v>
      </c>
      <c r="B206" s="205" t="s">
        <v>2774</v>
      </c>
      <c r="C206" s="206">
        <v>1384.24</v>
      </c>
      <c r="D206" s="206">
        <v>1384.24</v>
      </c>
      <c r="E206" s="206"/>
      <c r="F206" s="206"/>
      <c r="G206" s="200"/>
    </row>
    <row r="207" spans="1:7">
      <c r="A207" s="198" t="s">
        <v>1768</v>
      </c>
      <c r="B207" s="205" t="s">
        <v>2775</v>
      </c>
      <c r="C207" s="206">
        <v>298</v>
      </c>
      <c r="D207" s="206">
        <v>298</v>
      </c>
      <c r="E207" s="206"/>
      <c r="F207" s="206"/>
      <c r="G207" s="200"/>
    </row>
    <row r="208" spans="1:7">
      <c r="A208" s="198" t="s">
        <v>1769</v>
      </c>
      <c r="B208" s="205" t="s">
        <v>2776</v>
      </c>
      <c r="C208" s="206">
        <v>318.36</v>
      </c>
      <c r="D208" s="206">
        <v>318.36</v>
      </c>
      <c r="E208" s="206"/>
      <c r="F208" s="206"/>
      <c r="G208" s="200"/>
    </row>
    <row r="209" spans="1:7">
      <c r="A209" s="198" t="s">
        <v>1770</v>
      </c>
      <c r="B209" s="205" t="s">
        <v>2778</v>
      </c>
      <c r="C209" s="206">
        <v>153.21</v>
      </c>
      <c r="D209" s="206">
        <v>153.21</v>
      </c>
      <c r="E209" s="206"/>
      <c r="F209" s="206"/>
      <c r="G209" s="200"/>
    </row>
    <row r="210" spans="1:7">
      <c r="A210" s="198" t="s">
        <v>1771</v>
      </c>
      <c r="B210" s="205" t="s">
        <v>2779</v>
      </c>
      <c r="C210" s="206">
        <v>39.79</v>
      </c>
      <c r="D210" s="206">
        <v>39.79</v>
      </c>
      <c r="E210" s="206"/>
      <c r="F210" s="206"/>
      <c r="G210" s="200"/>
    </row>
    <row r="211" spans="1:7">
      <c r="A211" s="198" t="s">
        <v>1772</v>
      </c>
      <c r="B211" s="205" t="s">
        <v>2780</v>
      </c>
      <c r="C211" s="206">
        <v>4.3499999999999996</v>
      </c>
      <c r="D211" s="206">
        <v>1.99</v>
      </c>
      <c r="E211" s="206"/>
      <c r="F211" s="206">
        <v>2.36</v>
      </c>
      <c r="G211" s="200"/>
    </row>
    <row r="212" spans="1:7">
      <c r="A212" s="198" t="s">
        <v>1773</v>
      </c>
      <c r="B212" s="205" t="s">
        <v>2781</v>
      </c>
      <c r="C212" s="206">
        <v>238.77</v>
      </c>
      <c r="D212" s="206">
        <v>238.77</v>
      </c>
      <c r="E212" s="206"/>
      <c r="F212" s="206"/>
      <c r="G212" s="200"/>
    </row>
    <row r="213" spans="1:7">
      <c r="A213" s="198" t="s">
        <v>1774</v>
      </c>
      <c r="B213" s="205" t="s">
        <v>2782</v>
      </c>
      <c r="C213" s="206">
        <v>214.54</v>
      </c>
      <c r="D213" s="206">
        <v>214.54</v>
      </c>
      <c r="E213" s="206"/>
      <c r="F213" s="206"/>
      <c r="G213" s="200"/>
    </row>
    <row r="214" spans="1:7">
      <c r="A214" s="198" t="s">
        <v>1775</v>
      </c>
      <c r="B214" s="205" t="s">
        <v>2783</v>
      </c>
      <c r="C214" s="206">
        <v>238.46</v>
      </c>
      <c r="D214" s="206"/>
      <c r="E214" s="206"/>
      <c r="F214" s="206">
        <v>238.46</v>
      </c>
      <c r="G214" s="200"/>
    </row>
    <row r="215" spans="1:7">
      <c r="A215" s="198" t="s">
        <v>1776</v>
      </c>
      <c r="B215" s="205" t="s">
        <v>2784</v>
      </c>
      <c r="C215" s="206">
        <v>8</v>
      </c>
      <c r="D215" s="206"/>
      <c r="E215" s="206"/>
      <c r="F215" s="206">
        <v>8</v>
      </c>
      <c r="G215" s="200"/>
    </row>
    <row r="216" spans="1:7">
      <c r="A216" s="198" t="s">
        <v>1777</v>
      </c>
      <c r="B216" s="205" t="s">
        <v>2785</v>
      </c>
      <c r="C216" s="206">
        <v>0.1</v>
      </c>
      <c r="D216" s="206"/>
      <c r="E216" s="206"/>
      <c r="F216" s="206">
        <v>0.1</v>
      </c>
      <c r="G216" s="200"/>
    </row>
    <row r="217" spans="1:7">
      <c r="A217" s="198" t="s">
        <v>1796</v>
      </c>
      <c r="B217" s="205" t="s">
        <v>2814</v>
      </c>
      <c r="C217" s="206">
        <v>0.1</v>
      </c>
      <c r="D217" s="206"/>
      <c r="E217" s="206"/>
      <c r="F217" s="206">
        <v>0.1</v>
      </c>
      <c r="G217" s="200"/>
    </row>
    <row r="218" spans="1:7">
      <c r="A218" s="198" t="s">
        <v>1792</v>
      </c>
      <c r="B218" s="205" t="s">
        <v>2815</v>
      </c>
      <c r="C218" s="206">
        <v>0.25</v>
      </c>
      <c r="D218" s="206"/>
      <c r="E218" s="206"/>
      <c r="F218" s="206">
        <v>0.25</v>
      </c>
      <c r="G218" s="200"/>
    </row>
    <row r="219" spans="1:7">
      <c r="A219" s="198" t="s">
        <v>1778</v>
      </c>
      <c r="B219" s="205" t="s">
        <v>2786</v>
      </c>
      <c r="C219" s="206">
        <v>6.4</v>
      </c>
      <c r="D219" s="206"/>
      <c r="E219" s="206"/>
      <c r="F219" s="206">
        <v>6.4</v>
      </c>
      <c r="G219" s="200"/>
    </row>
    <row r="220" spans="1:7">
      <c r="A220" s="198" t="s">
        <v>1779</v>
      </c>
      <c r="B220" s="205" t="s">
        <v>2787</v>
      </c>
      <c r="C220" s="206">
        <v>8</v>
      </c>
      <c r="D220" s="206"/>
      <c r="E220" s="206"/>
      <c r="F220" s="206">
        <v>8</v>
      </c>
      <c r="G220" s="200"/>
    </row>
    <row r="221" spans="1:7">
      <c r="A221" s="198" t="s">
        <v>1780</v>
      </c>
      <c r="B221" s="205" t="s">
        <v>2788</v>
      </c>
      <c r="C221" s="206">
        <v>4.32</v>
      </c>
      <c r="D221" s="206"/>
      <c r="E221" s="206"/>
      <c r="F221" s="206">
        <v>4.32</v>
      </c>
      <c r="G221" s="200"/>
    </row>
    <row r="222" spans="1:7">
      <c r="A222" s="198" t="s">
        <v>1781</v>
      </c>
      <c r="B222" s="205" t="s">
        <v>2789</v>
      </c>
      <c r="C222" s="206">
        <v>13</v>
      </c>
      <c r="D222" s="206"/>
      <c r="E222" s="206"/>
      <c r="F222" s="206">
        <v>13</v>
      </c>
      <c r="G222" s="200"/>
    </row>
    <row r="223" spans="1:7">
      <c r="A223" s="198" t="s">
        <v>1782</v>
      </c>
      <c r="B223" s="205" t="s">
        <v>2790</v>
      </c>
      <c r="C223" s="206">
        <v>3.25</v>
      </c>
      <c r="D223" s="206"/>
      <c r="E223" s="206"/>
      <c r="F223" s="206">
        <v>3.25</v>
      </c>
      <c r="G223" s="200"/>
    </row>
    <row r="224" spans="1:7">
      <c r="A224" s="198" t="s">
        <v>1791</v>
      </c>
      <c r="B224" s="205" t="s">
        <v>2803</v>
      </c>
      <c r="C224" s="206">
        <v>4</v>
      </c>
      <c r="D224" s="206"/>
      <c r="E224" s="206"/>
      <c r="F224" s="206">
        <v>4</v>
      </c>
      <c r="G224" s="200"/>
    </row>
    <row r="225" spans="1:7">
      <c r="A225" s="198" t="s">
        <v>1783</v>
      </c>
      <c r="B225" s="205" t="s">
        <v>2791</v>
      </c>
      <c r="C225" s="206">
        <v>0.5</v>
      </c>
      <c r="D225" s="206"/>
      <c r="E225" s="206"/>
      <c r="F225" s="206">
        <v>0.5</v>
      </c>
      <c r="G225" s="200"/>
    </row>
    <row r="226" spans="1:7">
      <c r="A226" s="198" t="s">
        <v>1794</v>
      </c>
      <c r="B226" s="205" t="s">
        <v>2806</v>
      </c>
      <c r="C226" s="206">
        <v>18</v>
      </c>
      <c r="D226" s="206"/>
      <c r="E226" s="206"/>
      <c r="F226" s="206">
        <v>18</v>
      </c>
      <c r="G226" s="200"/>
    </row>
    <row r="227" spans="1:7">
      <c r="A227" s="198" t="s">
        <v>1799</v>
      </c>
      <c r="B227" s="205" t="s">
        <v>2804</v>
      </c>
      <c r="C227" s="206">
        <v>6</v>
      </c>
      <c r="D227" s="206"/>
      <c r="E227" s="206"/>
      <c r="F227" s="206">
        <v>6</v>
      </c>
      <c r="G227" s="200"/>
    </row>
    <row r="228" spans="1:7">
      <c r="A228" s="198" t="s">
        <v>1784</v>
      </c>
      <c r="B228" s="205" t="s">
        <v>2792</v>
      </c>
      <c r="C228" s="206">
        <v>36.81</v>
      </c>
      <c r="D228" s="206"/>
      <c r="E228" s="206"/>
      <c r="F228" s="206">
        <v>36.81</v>
      </c>
      <c r="G228" s="200"/>
    </row>
    <row r="229" spans="1:7">
      <c r="A229" s="198" t="s">
        <v>1785</v>
      </c>
      <c r="B229" s="205" t="s">
        <v>2793</v>
      </c>
      <c r="C229" s="206">
        <v>45</v>
      </c>
      <c r="D229" s="206"/>
      <c r="E229" s="206"/>
      <c r="F229" s="206">
        <v>45</v>
      </c>
      <c r="G229" s="200"/>
    </row>
    <row r="230" spans="1:7">
      <c r="A230" s="198" t="s">
        <v>1795</v>
      </c>
      <c r="B230" s="205" t="s">
        <v>2810</v>
      </c>
      <c r="C230" s="206">
        <v>0.4</v>
      </c>
      <c r="D230" s="206"/>
      <c r="E230" s="206"/>
      <c r="F230" s="206">
        <v>0.4</v>
      </c>
      <c r="G230" s="200"/>
    </row>
    <row r="231" spans="1:7">
      <c r="A231" s="198" t="s">
        <v>1786</v>
      </c>
      <c r="B231" s="205" t="s">
        <v>2794</v>
      </c>
      <c r="C231" s="206">
        <v>84.33</v>
      </c>
      <c r="D231" s="206"/>
      <c r="E231" s="206"/>
      <c r="F231" s="206">
        <v>84.33</v>
      </c>
      <c r="G231" s="200"/>
    </row>
    <row r="232" spans="1:7">
      <c r="A232" s="198" t="s">
        <v>1787</v>
      </c>
      <c r="B232" s="205" t="s">
        <v>2795</v>
      </c>
      <c r="C232" s="206">
        <v>96.56</v>
      </c>
      <c r="D232" s="206"/>
      <c r="E232" s="206">
        <v>96.56</v>
      </c>
      <c r="F232" s="206"/>
      <c r="G232" s="200"/>
    </row>
    <row r="233" spans="1:7">
      <c r="A233" s="198" t="s">
        <v>1788</v>
      </c>
      <c r="B233" s="205" t="s">
        <v>2796</v>
      </c>
      <c r="C233" s="206">
        <v>18.170000000000002</v>
      </c>
      <c r="D233" s="206"/>
      <c r="E233" s="206">
        <v>18.170000000000002</v>
      </c>
      <c r="F233" s="206"/>
      <c r="G233" s="200"/>
    </row>
    <row r="234" spans="1:7">
      <c r="A234" s="198" t="s">
        <v>1789</v>
      </c>
      <c r="B234" s="205" t="s">
        <v>2797</v>
      </c>
      <c r="C234" s="206">
        <v>17.64</v>
      </c>
      <c r="D234" s="206"/>
      <c r="E234" s="206">
        <v>17.64</v>
      </c>
      <c r="F234" s="206"/>
      <c r="G234" s="200"/>
    </row>
    <row r="235" spans="1:7">
      <c r="A235" s="198" t="s">
        <v>1790</v>
      </c>
      <c r="B235" s="205" t="s">
        <v>2798</v>
      </c>
      <c r="C235" s="206">
        <v>60.75</v>
      </c>
      <c r="D235" s="206"/>
      <c r="E235" s="206">
        <v>60.75</v>
      </c>
      <c r="F235" s="206"/>
      <c r="G235" s="200"/>
    </row>
    <row r="236" spans="1:7">
      <c r="A236" s="198" t="s">
        <v>1571</v>
      </c>
      <c r="B236" s="205" t="s">
        <v>2816</v>
      </c>
      <c r="C236" s="206">
        <v>2258.14</v>
      </c>
      <c r="D236" s="206">
        <v>2039.71</v>
      </c>
      <c r="E236" s="206">
        <v>57.16</v>
      </c>
      <c r="F236" s="206">
        <v>161.27000000000001</v>
      </c>
      <c r="G236" s="200"/>
    </row>
    <row r="237" spans="1:7">
      <c r="A237" s="198" t="s">
        <v>1765</v>
      </c>
      <c r="B237" s="205" t="s">
        <v>2772</v>
      </c>
      <c r="C237" s="206">
        <v>2044.71</v>
      </c>
      <c r="D237" s="206">
        <v>2039.71</v>
      </c>
      <c r="E237" s="206"/>
      <c r="F237" s="206">
        <v>5</v>
      </c>
      <c r="G237" s="200"/>
    </row>
    <row r="238" spans="1:7">
      <c r="A238" s="198" t="s">
        <v>1766</v>
      </c>
      <c r="B238" s="205" t="s">
        <v>2773</v>
      </c>
      <c r="C238" s="206">
        <v>274.64999999999998</v>
      </c>
      <c r="D238" s="206">
        <v>274.64999999999998</v>
      </c>
      <c r="E238" s="206"/>
      <c r="F238" s="206"/>
      <c r="G238" s="200"/>
    </row>
    <row r="239" spans="1:7">
      <c r="A239" s="198" t="s">
        <v>1767</v>
      </c>
      <c r="B239" s="205" t="s">
        <v>2774</v>
      </c>
      <c r="C239" s="206">
        <v>925.9</v>
      </c>
      <c r="D239" s="206">
        <v>925.9</v>
      </c>
      <c r="E239" s="206"/>
      <c r="F239" s="206"/>
      <c r="G239" s="200"/>
    </row>
    <row r="240" spans="1:7">
      <c r="A240" s="198" t="s">
        <v>1768</v>
      </c>
      <c r="B240" s="205" t="s">
        <v>2775</v>
      </c>
      <c r="C240" s="206">
        <v>197.66</v>
      </c>
      <c r="D240" s="206">
        <v>197.66</v>
      </c>
      <c r="E240" s="206"/>
      <c r="F240" s="206"/>
      <c r="G240" s="200"/>
    </row>
    <row r="241" spans="1:7">
      <c r="A241" s="198" t="s">
        <v>1769</v>
      </c>
      <c r="B241" s="205" t="s">
        <v>2776</v>
      </c>
      <c r="C241" s="206">
        <v>207.9</v>
      </c>
      <c r="D241" s="206">
        <v>207.9</v>
      </c>
      <c r="E241" s="206"/>
      <c r="F241" s="206"/>
      <c r="G241" s="200"/>
    </row>
    <row r="242" spans="1:7">
      <c r="A242" s="198" t="s">
        <v>1770</v>
      </c>
      <c r="B242" s="205" t="s">
        <v>2778</v>
      </c>
      <c r="C242" s="206">
        <v>100.05</v>
      </c>
      <c r="D242" s="206">
        <v>100.05</v>
      </c>
      <c r="E242" s="206"/>
      <c r="F242" s="206"/>
      <c r="G242" s="200"/>
    </row>
    <row r="243" spans="1:7">
      <c r="A243" s="198" t="s">
        <v>1771</v>
      </c>
      <c r="B243" s="205" t="s">
        <v>2779</v>
      </c>
      <c r="C243" s="206">
        <v>25.99</v>
      </c>
      <c r="D243" s="206">
        <v>25.99</v>
      </c>
      <c r="E243" s="206"/>
      <c r="F243" s="206"/>
      <c r="G243" s="200"/>
    </row>
    <row r="244" spans="1:7">
      <c r="A244" s="198" t="s">
        <v>1772</v>
      </c>
      <c r="B244" s="205" t="s">
        <v>2780</v>
      </c>
      <c r="C244" s="206">
        <v>6.3</v>
      </c>
      <c r="D244" s="206">
        <v>1.3</v>
      </c>
      <c r="E244" s="206"/>
      <c r="F244" s="206">
        <v>5</v>
      </c>
      <c r="G244" s="200"/>
    </row>
    <row r="245" spans="1:7">
      <c r="A245" s="198" t="s">
        <v>1773</v>
      </c>
      <c r="B245" s="205" t="s">
        <v>2781</v>
      </c>
      <c r="C245" s="206">
        <v>155.93</v>
      </c>
      <c r="D245" s="206">
        <v>155.93</v>
      </c>
      <c r="E245" s="206"/>
      <c r="F245" s="206"/>
      <c r="G245" s="200"/>
    </row>
    <row r="246" spans="1:7">
      <c r="A246" s="198" t="s">
        <v>1774</v>
      </c>
      <c r="B246" s="205" t="s">
        <v>2782</v>
      </c>
      <c r="C246" s="206">
        <v>150.33000000000001</v>
      </c>
      <c r="D246" s="206">
        <v>150.33000000000001</v>
      </c>
      <c r="E246" s="206"/>
      <c r="F246" s="206"/>
      <c r="G246" s="200"/>
    </row>
    <row r="247" spans="1:7">
      <c r="A247" s="198" t="s">
        <v>1775</v>
      </c>
      <c r="B247" s="205" t="s">
        <v>2783</v>
      </c>
      <c r="C247" s="206">
        <v>156.27000000000001</v>
      </c>
      <c r="D247" s="206"/>
      <c r="E247" s="206"/>
      <c r="F247" s="206">
        <v>156.27000000000001</v>
      </c>
      <c r="G247" s="200"/>
    </row>
    <row r="248" spans="1:7">
      <c r="A248" s="198" t="s">
        <v>1776</v>
      </c>
      <c r="B248" s="205" t="s">
        <v>2784</v>
      </c>
      <c r="C248" s="206">
        <v>1</v>
      </c>
      <c r="D248" s="206"/>
      <c r="E248" s="206"/>
      <c r="F248" s="206">
        <v>1</v>
      </c>
      <c r="G248" s="200"/>
    </row>
    <row r="249" spans="1:7">
      <c r="A249" s="198" t="s">
        <v>1777</v>
      </c>
      <c r="B249" s="205" t="s">
        <v>2785</v>
      </c>
      <c r="C249" s="206">
        <v>0.5</v>
      </c>
      <c r="D249" s="206"/>
      <c r="E249" s="206"/>
      <c r="F249" s="206">
        <v>0.5</v>
      </c>
      <c r="G249" s="200"/>
    </row>
    <row r="250" spans="1:7">
      <c r="A250" s="198" t="s">
        <v>1792</v>
      </c>
      <c r="B250" s="205" t="s">
        <v>2815</v>
      </c>
      <c r="C250" s="206">
        <v>0.2</v>
      </c>
      <c r="D250" s="206"/>
      <c r="E250" s="206"/>
      <c r="F250" s="206">
        <v>0.2</v>
      </c>
      <c r="G250" s="200"/>
    </row>
    <row r="251" spans="1:7">
      <c r="A251" s="198" t="s">
        <v>1778</v>
      </c>
      <c r="B251" s="205" t="s">
        <v>2786</v>
      </c>
      <c r="C251" s="206">
        <v>22</v>
      </c>
      <c r="D251" s="206"/>
      <c r="E251" s="206"/>
      <c r="F251" s="206">
        <v>22</v>
      </c>
      <c r="G251" s="200"/>
    </row>
    <row r="252" spans="1:7">
      <c r="A252" s="198" t="s">
        <v>1779</v>
      </c>
      <c r="B252" s="205" t="s">
        <v>2787</v>
      </c>
      <c r="C252" s="206">
        <v>22</v>
      </c>
      <c r="D252" s="206"/>
      <c r="E252" s="206"/>
      <c r="F252" s="206">
        <v>22</v>
      </c>
      <c r="G252" s="200"/>
    </row>
    <row r="253" spans="1:7">
      <c r="A253" s="198" t="s">
        <v>1780</v>
      </c>
      <c r="B253" s="205" t="s">
        <v>2788</v>
      </c>
      <c r="C253" s="206">
        <v>1</v>
      </c>
      <c r="D253" s="206"/>
      <c r="E253" s="206"/>
      <c r="F253" s="206">
        <v>1</v>
      </c>
      <c r="G253" s="200"/>
    </row>
    <row r="254" spans="1:7">
      <c r="A254" s="198" t="s">
        <v>1781</v>
      </c>
      <c r="B254" s="205" t="s">
        <v>2789</v>
      </c>
      <c r="C254" s="206">
        <v>2.69</v>
      </c>
      <c r="D254" s="206"/>
      <c r="E254" s="206"/>
      <c r="F254" s="206">
        <v>2.69</v>
      </c>
      <c r="G254" s="200"/>
    </row>
    <row r="255" spans="1:7">
      <c r="A255" s="198" t="s">
        <v>1801</v>
      </c>
      <c r="B255" s="205" t="s">
        <v>2817</v>
      </c>
      <c r="C255" s="206">
        <v>0.5</v>
      </c>
      <c r="D255" s="206"/>
      <c r="E255" s="206"/>
      <c r="F255" s="206">
        <v>0.5</v>
      </c>
      <c r="G255" s="200"/>
    </row>
    <row r="256" spans="1:7">
      <c r="A256" s="198" t="s">
        <v>1791</v>
      </c>
      <c r="B256" s="205" t="s">
        <v>2803</v>
      </c>
      <c r="C256" s="206">
        <v>1</v>
      </c>
      <c r="D256" s="206"/>
      <c r="E256" s="206"/>
      <c r="F256" s="206">
        <v>1</v>
      </c>
      <c r="G256" s="200"/>
    </row>
    <row r="257" spans="1:7">
      <c r="A257" s="198" t="s">
        <v>1783</v>
      </c>
      <c r="B257" s="205" t="s">
        <v>2791</v>
      </c>
      <c r="C257" s="206">
        <v>1.5</v>
      </c>
      <c r="D257" s="206"/>
      <c r="E257" s="206"/>
      <c r="F257" s="206">
        <v>1.5</v>
      </c>
      <c r="G257" s="200"/>
    </row>
    <row r="258" spans="1:7">
      <c r="A258" s="198" t="s">
        <v>1784</v>
      </c>
      <c r="B258" s="205" t="s">
        <v>2792</v>
      </c>
      <c r="C258" s="206">
        <v>24.01</v>
      </c>
      <c r="D258" s="206"/>
      <c r="E258" s="206"/>
      <c r="F258" s="206">
        <v>24.01</v>
      </c>
      <c r="G258" s="200"/>
    </row>
    <row r="259" spans="1:7">
      <c r="A259" s="198" t="s">
        <v>1785</v>
      </c>
      <c r="B259" s="205" t="s">
        <v>2793</v>
      </c>
      <c r="C259" s="206">
        <v>24.44</v>
      </c>
      <c r="D259" s="206"/>
      <c r="E259" s="206"/>
      <c r="F259" s="206">
        <v>24.44</v>
      </c>
      <c r="G259" s="200"/>
    </row>
    <row r="260" spans="1:7">
      <c r="A260" s="198" t="s">
        <v>1795</v>
      </c>
      <c r="B260" s="205" t="s">
        <v>2810</v>
      </c>
      <c r="C260" s="206">
        <v>1</v>
      </c>
      <c r="D260" s="206"/>
      <c r="E260" s="206"/>
      <c r="F260" s="206">
        <v>1</v>
      </c>
      <c r="G260" s="200"/>
    </row>
    <row r="261" spans="1:7">
      <c r="A261" s="198" t="s">
        <v>1786</v>
      </c>
      <c r="B261" s="205" t="s">
        <v>2794</v>
      </c>
      <c r="C261" s="206">
        <v>54.43</v>
      </c>
      <c r="D261" s="206"/>
      <c r="E261" s="206"/>
      <c r="F261" s="206">
        <v>54.43</v>
      </c>
      <c r="G261" s="200"/>
    </row>
    <row r="262" spans="1:7">
      <c r="A262" s="198" t="s">
        <v>1787</v>
      </c>
      <c r="B262" s="205" t="s">
        <v>2795</v>
      </c>
      <c r="C262" s="206">
        <v>57.16</v>
      </c>
      <c r="D262" s="206"/>
      <c r="E262" s="206">
        <v>57.16</v>
      </c>
      <c r="F262" s="206"/>
      <c r="G262" s="200"/>
    </row>
    <row r="263" spans="1:7">
      <c r="A263" s="198" t="s">
        <v>1788</v>
      </c>
      <c r="B263" s="205" t="s">
        <v>2796</v>
      </c>
      <c r="C263" s="206">
        <v>13.73</v>
      </c>
      <c r="D263" s="206"/>
      <c r="E263" s="206">
        <v>13.73</v>
      </c>
      <c r="F263" s="206"/>
      <c r="G263" s="200"/>
    </row>
    <row r="264" spans="1:7">
      <c r="A264" s="198" t="s">
        <v>1789</v>
      </c>
      <c r="B264" s="205" t="s">
        <v>2797</v>
      </c>
      <c r="C264" s="206">
        <v>11.52</v>
      </c>
      <c r="D264" s="206"/>
      <c r="E264" s="206">
        <v>11.52</v>
      </c>
      <c r="F264" s="206"/>
      <c r="G264" s="200"/>
    </row>
    <row r="265" spans="1:7">
      <c r="A265" s="198" t="s">
        <v>1790</v>
      </c>
      <c r="B265" s="205" t="s">
        <v>2798</v>
      </c>
      <c r="C265" s="206">
        <v>31.91</v>
      </c>
      <c r="D265" s="206"/>
      <c r="E265" s="206">
        <v>31.91</v>
      </c>
      <c r="F265" s="206"/>
      <c r="G265" s="200"/>
    </row>
    <row r="266" spans="1:7">
      <c r="A266" s="198" t="s">
        <v>1573</v>
      </c>
      <c r="B266" s="205" t="s">
        <v>2818</v>
      </c>
      <c r="C266" s="206">
        <v>1809.25</v>
      </c>
      <c r="D266" s="206">
        <v>1637.89</v>
      </c>
      <c r="E266" s="206">
        <v>45.74</v>
      </c>
      <c r="F266" s="206">
        <v>125.62</v>
      </c>
      <c r="G266" s="200"/>
    </row>
    <row r="267" spans="1:7">
      <c r="A267" s="198" t="s">
        <v>1765</v>
      </c>
      <c r="B267" s="205" t="s">
        <v>2772</v>
      </c>
      <c r="C267" s="206">
        <v>1637.89</v>
      </c>
      <c r="D267" s="206">
        <v>1637.89</v>
      </c>
      <c r="E267" s="206"/>
      <c r="F267" s="206"/>
      <c r="G267" s="200"/>
    </row>
    <row r="268" spans="1:7">
      <c r="A268" s="198" t="s">
        <v>1766</v>
      </c>
      <c r="B268" s="205" t="s">
        <v>2773</v>
      </c>
      <c r="C268" s="206">
        <v>221.81</v>
      </c>
      <c r="D268" s="206">
        <v>221.81</v>
      </c>
      <c r="E268" s="206"/>
      <c r="F268" s="206"/>
      <c r="G268" s="200"/>
    </row>
    <row r="269" spans="1:7">
      <c r="A269" s="198" t="s">
        <v>1767</v>
      </c>
      <c r="B269" s="205" t="s">
        <v>2774</v>
      </c>
      <c r="C269" s="206">
        <v>733.61</v>
      </c>
      <c r="D269" s="206">
        <v>733.61</v>
      </c>
      <c r="E269" s="206"/>
      <c r="F269" s="206"/>
      <c r="G269" s="200"/>
    </row>
    <row r="270" spans="1:7">
      <c r="A270" s="198" t="s">
        <v>1768</v>
      </c>
      <c r="B270" s="205" t="s">
        <v>2775</v>
      </c>
      <c r="C270" s="206">
        <v>155.38</v>
      </c>
      <c r="D270" s="206">
        <v>155.38</v>
      </c>
      <c r="E270" s="206"/>
      <c r="F270" s="206"/>
      <c r="G270" s="200"/>
    </row>
    <row r="271" spans="1:7">
      <c r="A271" s="198" t="s">
        <v>1769</v>
      </c>
      <c r="B271" s="205" t="s">
        <v>2776</v>
      </c>
      <c r="C271" s="206">
        <v>165.3</v>
      </c>
      <c r="D271" s="206">
        <v>165.3</v>
      </c>
      <c r="E271" s="206"/>
      <c r="F271" s="206"/>
      <c r="G271" s="200"/>
    </row>
    <row r="272" spans="1:7">
      <c r="A272" s="198" t="s">
        <v>1803</v>
      </c>
      <c r="B272" s="205" t="s">
        <v>2777</v>
      </c>
      <c r="C272" s="206">
        <v>27.9</v>
      </c>
      <c r="D272" s="206">
        <v>27.9</v>
      </c>
      <c r="E272" s="206"/>
      <c r="F272" s="206"/>
      <c r="G272" s="200"/>
    </row>
    <row r="273" spans="1:7">
      <c r="A273" s="198" t="s">
        <v>1770</v>
      </c>
      <c r="B273" s="205" t="s">
        <v>2778</v>
      </c>
      <c r="C273" s="206">
        <v>79.55</v>
      </c>
      <c r="D273" s="206">
        <v>79.55</v>
      </c>
      <c r="E273" s="206"/>
      <c r="F273" s="206"/>
      <c r="G273" s="200"/>
    </row>
    <row r="274" spans="1:7">
      <c r="A274" s="198" t="s">
        <v>1771</v>
      </c>
      <c r="B274" s="205" t="s">
        <v>2779</v>
      </c>
      <c r="C274" s="206">
        <v>20.66</v>
      </c>
      <c r="D274" s="206">
        <v>20.66</v>
      </c>
      <c r="E274" s="206"/>
      <c r="F274" s="206"/>
      <c r="G274" s="200"/>
    </row>
    <row r="275" spans="1:7">
      <c r="A275" s="198" t="s">
        <v>1772</v>
      </c>
      <c r="B275" s="205" t="s">
        <v>2780</v>
      </c>
      <c r="C275" s="206">
        <v>1.03</v>
      </c>
      <c r="D275" s="206">
        <v>1.03</v>
      </c>
      <c r="E275" s="206"/>
      <c r="F275" s="206"/>
      <c r="G275" s="200"/>
    </row>
    <row r="276" spans="1:7">
      <c r="A276" s="198" t="s">
        <v>1773</v>
      </c>
      <c r="B276" s="205" t="s">
        <v>2781</v>
      </c>
      <c r="C276" s="206">
        <v>123.97</v>
      </c>
      <c r="D276" s="206">
        <v>123.97</v>
      </c>
      <c r="E276" s="206"/>
      <c r="F276" s="206"/>
      <c r="G276" s="200"/>
    </row>
    <row r="277" spans="1:7">
      <c r="A277" s="198" t="s">
        <v>1774</v>
      </c>
      <c r="B277" s="205" t="s">
        <v>2782</v>
      </c>
      <c r="C277" s="206">
        <v>108.68</v>
      </c>
      <c r="D277" s="206">
        <v>108.68</v>
      </c>
      <c r="E277" s="206"/>
      <c r="F277" s="206"/>
      <c r="G277" s="200"/>
    </row>
    <row r="278" spans="1:7">
      <c r="A278" s="198" t="s">
        <v>1775</v>
      </c>
      <c r="B278" s="205" t="s">
        <v>2783</v>
      </c>
      <c r="C278" s="206">
        <v>125.62</v>
      </c>
      <c r="D278" s="206"/>
      <c r="E278" s="206"/>
      <c r="F278" s="206">
        <v>125.62</v>
      </c>
      <c r="G278" s="200"/>
    </row>
    <row r="279" spans="1:7">
      <c r="A279" s="198" t="s">
        <v>1776</v>
      </c>
      <c r="B279" s="205" t="s">
        <v>2784</v>
      </c>
      <c r="C279" s="206">
        <v>12.31</v>
      </c>
      <c r="D279" s="206"/>
      <c r="E279" s="206"/>
      <c r="F279" s="206">
        <v>12.31</v>
      </c>
      <c r="G279" s="200"/>
    </row>
    <row r="280" spans="1:7">
      <c r="A280" s="198" t="s">
        <v>1777</v>
      </c>
      <c r="B280" s="205" t="s">
        <v>2785</v>
      </c>
      <c r="C280" s="206">
        <v>0.5</v>
      </c>
      <c r="D280" s="206"/>
      <c r="E280" s="206"/>
      <c r="F280" s="206">
        <v>0.5</v>
      </c>
      <c r="G280" s="200"/>
    </row>
    <row r="281" spans="1:7">
      <c r="A281" s="198" t="s">
        <v>1778</v>
      </c>
      <c r="B281" s="205" t="s">
        <v>2786</v>
      </c>
      <c r="C281" s="206">
        <v>5</v>
      </c>
      <c r="D281" s="206"/>
      <c r="E281" s="206"/>
      <c r="F281" s="206">
        <v>5</v>
      </c>
      <c r="G281" s="200"/>
    </row>
    <row r="282" spans="1:7">
      <c r="A282" s="198" t="s">
        <v>1779</v>
      </c>
      <c r="B282" s="205" t="s">
        <v>2787</v>
      </c>
      <c r="C282" s="206">
        <v>6</v>
      </c>
      <c r="D282" s="206"/>
      <c r="E282" s="206"/>
      <c r="F282" s="206">
        <v>6</v>
      </c>
      <c r="G282" s="200"/>
    </row>
    <row r="283" spans="1:7">
      <c r="A283" s="198" t="s">
        <v>1780</v>
      </c>
      <c r="B283" s="205" t="s">
        <v>2788</v>
      </c>
      <c r="C283" s="206">
        <v>0.74</v>
      </c>
      <c r="D283" s="206"/>
      <c r="E283" s="206"/>
      <c r="F283" s="206">
        <v>0.74</v>
      </c>
      <c r="G283" s="200"/>
    </row>
    <row r="284" spans="1:7">
      <c r="A284" s="198" t="s">
        <v>1802</v>
      </c>
      <c r="B284" s="205" t="s">
        <v>2819</v>
      </c>
      <c r="C284" s="206">
        <v>1.6</v>
      </c>
      <c r="D284" s="206"/>
      <c r="E284" s="206"/>
      <c r="F284" s="206">
        <v>1.6</v>
      </c>
      <c r="G284" s="200"/>
    </row>
    <row r="285" spans="1:7">
      <c r="A285" s="198" t="s">
        <v>1781</v>
      </c>
      <c r="B285" s="205" t="s">
        <v>2789</v>
      </c>
      <c r="C285" s="206">
        <v>0.8</v>
      </c>
      <c r="D285" s="206"/>
      <c r="E285" s="206"/>
      <c r="F285" s="206">
        <v>0.8</v>
      </c>
      <c r="G285" s="200"/>
    </row>
    <row r="286" spans="1:7">
      <c r="A286" s="198" t="s">
        <v>1782</v>
      </c>
      <c r="B286" s="205" t="s">
        <v>2790</v>
      </c>
      <c r="C286" s="206">
        <v>1.95</v>
      </c>
      <c r="D286" s="206"/>
      <c r="E286" s="206"/>
      <c r="F286" s="206">
        <v>1.95</v>
      </c>
      <c r="G286" s="200"/>
    </row>
    <row r="287" spans="1:7">
      <c r="A287" s="198" t="s">
        <v>1791</v>
      </c>
      <c r="B287" s="205" t="s">
        <v>2803</v>
      </c>
      <c r="C287" s="206">
        <v>0.6</v>
      </c>
      <c r="D287" s="206"/>
      <c r="E287" s="206"/>
      <c r="F287" s="206">
        <v>0.6</v>
      </c>
      <c r="G287" s="200"/>
    </row>
    <row r="288" spans="1:7">
      <c r="A288" s="198" t="s">
        <v>1783</v>
      </c>
      <c r="B288" s="205" t="s">
        <v>2791</v>
      </c>
      <c r="C288" s="206">
        <v>0.3</v>
      </c>
      <c r="D288" s="206"/>
      <c r="E288" s="206"/>
      <c r="F288" s="206">
        <v>0.3</v>
      </c>
      <c r="G288" s="200"/>
    </row>
    <row r="289" spans="1:7">
      <c r="A289" s="198" t="s">
        <v>1794</v>
      </c>
      <c r="B289" s="205" t="s">
        <v>2806</v>
      </c>
      <c r="C289" s="206">
        <v>10.32</v>
      </c>
      <c r="D289" s="206"/>
      <c r="E289" s="206"/>
      <c r="F289" s="206">
        <v>10.32</v>
      </c>
      <c r="G289" s="200"/>
    </row>
    <row r="290" spans="1:7">
      <c r="A290" s="198" t="s">
        <v>1784</v>
      </c>
      <c r="B290" s="205" t="s">
        <v>2792</v>
      </c>
      <c r="C290" s="206">
        <v>19.11</v>
      </c>
      <c r="D290" s="206"/>
      <c r="E290" s="206"/>
      <c r="F290" s="206">
        <v>19.11</v>
      </c>
      <c r="G290" s="200"/>
    </row>
    <row r="291" spans="1:7">
      <c r="A291" s="198" t="s">
        <v>1785</v>
      </c>
      <c r="B291" s="205" t="s">
        <v>2793</v>
      </c>
      <c r="C291" s="206">
        <v>25</v>
      </c>
      <c r="D291" s="206"/>
      <c r="E291" s="206"/>
      <c r="F291" s="206">
        <v>25</v>
      </c>
      <c r="G291" s="200"/>
    </row>
    <row r="292" spans="1:7">
      <c r="A292" s="198" t="s">
        <v>1786</v>
      </c>
      <c r="B292" s="205" t="s">
        <v>2794</v>
      </c>
      <c r="C292" s="206">
        <v>41.39</v>
      </c>
      <c r="D292" s="206"/>
      <c r="E292" s="206"/>
      <c r="F292" s="206">
        <v>41.39</v>
      </c>
      <c r="G292" s="200"/>
    </row>
    <row r="293" spans="1:7">
      <c r="A293" s="198" t="s">
        <v>1787</v>
      </c>
      <c r="B293" s="205" t="s">
        <v>2795</v>
      </c>
      <c r="C293" s="206">
        <v>45.74</v>
      </c>
      <c r="D293" s="206"/>
      <c r="E293" s="206">
        <v>45.74</v>
      </c>
      <c r="F293" s="206"/>
      <c r="G293" s="200"/>
    </row>
    <row r="294" spans="1:7">
      <c r="A294" s="198" t="s">
        <v>1788</v>
      </c>
      <c r="B294" s="205" t="s">
        <v>2796</v>
      </c>
      <c r="C294" s="206">
        <v>7.97</v>
      </c>
      <c r="D294" s="206"/>
      <c r="E294" s="206">
        <v>7.97</v>
      </c>
      <c r="F294" s="206"/>
      <c r="G294" s="200"/>
    </row>
    <row r="295" spans="1:7">
      <c r="A295" s="198" t="s">
        <v>1789</v>
      </c>
      <c r="B295" s="205" t="s">
        <v>2797</v>
      </c>
      <c r="C295" s="206">
        <v>8.64</v>
      </c>
      <c r="D295" s="206"/>
      <c r="E295" s="206">
        <v>8.64</v>
      </c>
      <c r="F295" s="206"/>
      <c r="G295" s="200"/>
    </row>
    <row r="296" spans="1:7">
      <c r="A296" s="198" t="s">
        <v>1790</v>
      </c>
      <c r="B296" s="205" t="s">
        <v>2798</v>
      </c>
      <c r="C296" s="206">
        <v>29.13</v>
      </c>
      <c r="D296" s="206"/>
      <c r="E296" s="206">
        <v>29.13</v>
      </c>
      <c r="F296" s="206"/>
      <c r="G296" s="200"/>
    </row>
    <row r="297" spans="1:7">
      <c r="A297" s="198" t="s">
        <v>1575</v>
      </c>
      <c r="B297" s="205" t="s">
        <v>2820</v>
      </c>
      <c r="C297" s="206">
        <v>718.14</v>
      </c>
      <c r="D297" s="206">
        <v>658.56</v>
      </c>
      <c r="E297" s="206">
        <v>17.22</v>
      </c>
      <c r="F297" s="206">
        <v>42.36</v>
      </c>
      <c r="G297" s="200"/>
    </row>
    <row r="298" spans="1:7">
      <c r="A298" s="198" t="s">
        <v>1765</v>
      </c>
      <c r="B298" s="205" t="s">
        <v>2772</v>
      </c>
      <c r="C298" s="206">
        <v>659.56</v>
      </c>
      <c r="D298" s="206">
        <v>658.56</v>
      </c>
      <c r="E298" s="206"/>
      <c r="F298" s="206">
        <v>1</v>
      </c>
      <c r="G298" s="200"/>
    </row>
    <row r="299" spans="1:7">
      <c r="A299" s="198" t="s">
        <v>1766</v>
      </c>
      <c r="B299" s="205" t="s">
        <v>2773</v>
      </c>
      <c r="C299" s="206">
        <v>87.69</v>
      </c>
      <c r="D299" s="206">
        <v>87.69</v>
      </c>
      <c r="E299" s="206"/>
      <c r="F299" s="206"/>
      <c r="G299" s="200"/>
    </row>
    <row r="300" spans="1:7">
      <c r="A300" s="198" t="s">
        <v>1767</v>
      </c>
      <c r="B300" s="205" t="s">
        <v>2774</v>
      </c>
      <c r="C300" s="206">
        <v>280.55</v>
      </c>
      <c r="D300" s="206">
        <v>280.55</v>
      </c>
      <c r="E300" s="206"/>
      <c r="F300" s="206"/>
      <c r="G300" s="200"/>
    </row>
    <row r="301" spans="1:7">
      <c r="A301" s="198" t="s">
        <v>1768</v>
      </c>
      <c r="B301" s="205" t="s">
        <v>2775</v>
      </c>
      <c r="C301" s="206">
        <v>60.6</v>
      </c>
      <c r="D301" s="206">
        <v>60.6</v>
      </c>
      <c r="E301" s="206"/>
      <c r="F301" s="206"/>
      <c r="G301" s="200"/>
    </row>
    <row r="302" spans="1:7">
      <c r="A302" s="198" t="s">
        <v>1769</v>
      </c>
      <c r="B302" s="205" t="s">
        <v>2776</v>
      </c>
      <c r="C302" s="206">
        <v>63.77</v>
      </c>
      <c r="D302" s="206">
        <v>63.77</v>
      </c>
      <c r="E302" s="206"/>
      <c r="F302" s="206"/>
      <c r="G302" s="200"/>
    </row>
    <row r="303" spans="1:7">
      <c r="A303" s="198" t="s">
        <v>1803</v>
      </c>
      <c r="B303" s="205" t="s">
        <v>2777</v>
      </c>
      <c r="C303" s="206">
        <v>40</v>
      </c>
      <c r="D303" s="206">
        <v>40</v>
      </c>
      <c r="E303" s="206"/>
      <c r="F303" s="206"/>
      <c r="G303" s="200"/>
    </row>
    <row r="304" spans="1:7">
      <c r="A304" s="198" t="s">
        <v>1770</v>
      </c>
      <c r="B304" s="205" t="s">
        <v>2778</v>
      </c>
      <c r="C304" s="206">
        <v>30.69</v>
      </c>
      <c r="D304" s="206">
        <v>30.69</v>
      </c>
      <c r="E304" s="206"/>
      <c r="F304" s="206"/>
      <c r="G304" s="200"/>
    </row>
    <row r="305" spans="1:7">
      <c r="A305" s="198" t="s">
        <v>1771</v>
      </c>
      <c r="B305" s="205" t="s">
        <v>2779</v>
      </c>
      <c r="C305" s="206">
        <v>7.97</v>
      </c>
      <c r="D305" s="206">
        <v>7.97</v>
      </c>
      <c r="E305" s="206"/>
      <c r="F305" s="206"/>
      <c r="G305" s="200"/>
    </row>
    <row r="306" spans="1:7">
      <c r="A306" s="198" t="s">
        <v>1772</v>
      </c>
      <c r="B306" s="205" t="s">
        <v>2780</v>
      </c>
      <c r="C306" s="206">
        <v>1.4</v>
      </c>
      <c r="D306" s="206">
        <v>0.4</v>
      </c>
      <c r="E306" s="206"/>
      <c r="F306" s="206">
        <v>1</v>
      </c>
      <c r="G306" s="200"/>
    </row>
    <row r="307" spans="1:7">
      <c r="A307" s="198" t="s">
        <v>1773</v>
      </c>
      <c r="B307" s="205" t="s">
        <v>2781</v>
      </c>
      <c r="C307" s="206">
        <v>47.83</v>
      </c>
      <c r="D307" s="206">
        <v>47.83</v>
      </c>
      <c r="E307" s="206"/>
      <c r="F307" s="206"/>
      <c r="G307" s="200"/>
    </row>
    <row r="308" spans="1:7">
      <c r="A308" s="198" t="s">
        <v>1774</v>
      </c>
      <c r="B308" s="205" t="s">
        <v>2782</v>
      </c>
      <c r="C308" s="206">
        <v>39.06</v>
      </c>
      <c r="D308" s="206">
        <v>39.06</v>
      </c>
      <c r="E308" s="206"/>
      <c r="F308" s="206"/>
      <c r="G308" s="200"/>
    </row>
    <row r="309" spans="1:7">
      <c r="A309" s="198" t="s">
        <v>1775</v>
      </c>
      <c r="B309" s="205" t="s">
        <v>2783</v>
      </c>
      <c r="C309" s="206">
        <v>41.36</v>
      </c>
      <c r="D309" s="206"/>
      <c r="E309" s="206"/>
      <c r="F309" s="206">
        <v>41.36</v>
      </c>
      <c r="G309" s="200"/>
    </row>
    <row r="310" spans="1:7">
      <c r="A310" s="198" t="s">
        <v>1776</v>
      </c>
      <c r="B310" s="205" t="s">
        <v>2784</v>
      </c>
      <c r="C310" s="206">
        <v>5.66</v>
      </c>
      <c r="D310" s="206"/>
      <c r="E310" s="206"/>
      <c r="F310" s="206">
        <v>5.66</v>
      </c>
      <c r="G310" s="200"/>
    </row>
    <row r="311" spans="1:7">
      <c r="A311" s="198" t="s">
        <v>1780</v>
      </c>
      <c r="B311" s="205" t="s">
        <v>2788</v>
      </c>
      <c r="C311" s="206">
        <v>1</v>
      </c>
      <c r="D311" s="206"/>
      <c r="E311" s="206"/>
      <c r="F311" s="206">
        <v>1</v>
      </c>
      <c r="G311" s="200"/>
    </row>
    <row r="312" spans="1:7">
      <c r="A312" s="198" t="s">
        <v>1793</v>
      </c>
      <c r="B312" s="205" t="s">
        <v>2821</v>
      </c>
      <c r="C312" s="206">
        <v>0.36</v>
      </c>
      <c r="D312" s="206"/>
      <c r="E312" s="206"/>
      <c r="F312" s="206">
        <v>0.36</v>
      </c>
      <c r="G312" s="200"/>
    </row>
    <row r="313" spans="1:7">
      <c r="A313" s="198" t="s">
        <v>1781</v>
      </c>
      <c r="B313" s="205" t="s">
        <v>2789</v>
      </c>
      <c r="C313" s="206">
        <v>3</v>
      </c>
      <c r="D313" s="206"/>
      <c r="E313" s="206"/>
      <c r="F313" s="206">
        <v>3</v>
      </c>
      <c r="G313" s="200"/>
    </row>
    <row r="314" spans="1:7">
      <c r="A314" s="198" t="s">
        <v>1791</v>
      </c>
      <c r="B314" s="205" t="s">
        <v>2803</v>
      </c>
      <c r="C314" s="206">
        <v>3</v>
      </c>
      <c r="D314" s="206"/>
      <c r="E314" s="206"/>
      <c r="F314" s="206">
        <v>3</v>
      </c>
      <c r="G314" s="200"/>
    </row>
    <row r="315" spans="1:7">
      <c r="A315" s="198" t="s">
        <v>1784</v>
      </c>
      <c r="B315" s="205" t="s">
        <v>2792</v>
      </c>
      <c r="C315" s="206">
        <v>7.36</v>
      </c>
      <c r="D315" s="206"/>
      <c r="E315" s="206"/>
      <c r="F315" s="206">
        <v>7.36</v>
      </c>
      <c r="G315" s="200"/>
    </row>
    <row r="316" spans="1:7">
      <c r="A316" s="198" t="s">
        <v>1785</v>
      </c>
      <c r="B316" s="205" t="s">
        <v>2793</v>
      </c>
      <c r="C316" s="206">
        <v>6</v>
      </c>
      <c r="D316" s="206"/>
      <c r="E316" s="206"/>
      <c r="F316" s="206">
        <v>6</v>
      </c>
      <c r="G316" s="200"/>
    </row>
    <row r="317" spans="1:7">
      <c r="A317" s="198" t="s">
        <v>1786</v>
      </c>
      <c r="B317" s="205" t="s">
        <v>2794</v>
      </c>
      <c r="C317" s="206">
        <v>14.98</v>
      </c>
      <c r="D317" s="206"/>
      <c r="E317" s="206"/>
      <c r="F317" s="206">
        <v>14.98</v>
      </c>
      <c r="G317" s="200"/>
    </row>
    <row r="318" spans="1:7">
      <c r="A318" s="198" t="s">
        <v>1787</v>
      </c>
      <c r="B318" s="205" t="s">
        <v>2795</v>
      </c>
      <c r="C318" s="206">
        <v>17.22</v>
      </c>
      <c r="D318" s="206"/>
      <c r="E318" s="206">
        <v>17.22</v>
      </c>
      <c r="F318" s="206"/>
      <c r="G318" s="200"/>
    </row>
    <row r="319" spans="1:7">
      <c r="A319" s="198" t="s">
        <v>1788</v>
      </c>
      <c r="B319" s="205" t="s">
        <v>2796</v>
      </c>
      <c r="C319" s="206">
        <v>6.34</v>
      </c>
      <c r="D319" s="206"/>
      <c r="E319" s="206">
        <v>6.34</v>
      </c>
      <c r="F319" s="206"/>
      <c r="G319" s="200"/>
    </row>
    <row r="320" spans="1:7">
      <c r="A320" s="198" t="s">
        <v>1789</v>
      </c>
      <c r="B320" s="205" t="s">
        <v>2797</v>
      </c>
      <c r="C320" s="206">
        <v>3.24</v>
      </c>
      <c r="D320" s="206"/>
      <c r="E320" s="206">
        <v>3.24</v>
      </c>
      <c r="F320" s="206"/>
      <c r="G320" s="200"/>
    </row>
    <row r="321" spans="1:7">
      <c r="A321" s="198" t="s">
        <v>1790</v>
      </c>
      <c r="B321" s="205" t="s">
        <v>2798</v>
      </c>
      <c r="C321" s="206">
        <v>7.64</v>
      </c>
      <c r="D321" s="206"/>
      <c r="E321" s="206">
        <v>7.64</v>
      </c>
      <c r="F321" s="206"/>
      <c r="G321" s="200"/>
    </row>
    <row r="322" spans="1:7">
      <c r="A322" s="198" t="s">
        <v>1577</v>
      </c>
      <c r="B322" s="205" t="s">
        <v>2822</v>
      </c>
      <c r="C322" s="206">
        <v>1599.49</v>
      </c>
      <c r="D322" s="206">
        <v>1443.07</v>
      </c>
      <c r="E322" s="206">
        <v>56.19</v>
      </c>
      <c r="F322" s="206">
        <v>100.23</v>
      </c>
      <c r="G322" s="200"/>
    </row>
    <row r="323" spans="1:7">
      <c r="A323" s="198" t="s">
        <v>1765</v>
      </c>
      <c r="B323" s="205" t="s">
        <v>2772</v>
      </c>
      <c r="C323" s="206">
        <v>1443.07</v>
      </c>
      <c r="D323" s="206">
        <v>1443.07</v>
      </c>
      <c r="E323" s="206"/>
      <c r="F323" s="206"/>
      <c r="G323" s="200"/>
    </row>
    <row r="324" spans="1:7">
      <c r="A324" s="198" t="s">
        <v>1766</v>
      </c>
      <c r="B324" s="205" t="s">
        <v>2773</v>
      </c>
      <c r="C324" s="206">
        <v>199.04</v>
      </c>
      <c r="D324" s="206">
        <v>199.04</v>
      </c>
      <c r="E324" s="206"/>
      <c r="F324" s="206"/>
      <c r="G324" s="200"/>
    </row>
    <row r="325" spans="1:7">
      <c r="A325" s="198" t="s">
        <v>1767</v>
      </c>
      <c r="B325" s="205" t="s">
        <v>2774</v>
      </c>
      <c r="C325" s="206">
        <v>651.15</v>
      </c>
      <c r="D325" s="206">
        <v>651.15</v>
      </c>
      <c r="E325" s="206"/>
      <c r="F325" s="206"/>
      <c r="G325" s="200"/>
    </row>
    <row r="326" spans="1:7">
      <c r="A326" s="198" t="s">
        <v>1768</v>
      </c>
      <c r="B326" s="205" t="s">
        <v>2775</v>
      </c>
      <c r="C326" s="206">
        <v>139.94</v>
      </c>
      <c r="D326" s="206">
        <v>139.94</v>
      </c>
      <c r="E326" s="206"/>
      <c r="F326" s="206"/>
      <c r="G326" s="200"/>
    </row>
    <row r="327" spans="1:7">
      <c r="A327" s="198" t="s">
        <v>1769</v>
      </c>
      <c r="B327" s="205" t="s">
        <v>2776</v>
      </c>
      <c r="C327" s="206">
        <v>147.22</v>
      </c>
      <c r="D327" s="206">
        <v>147.22</v>
      </c>
      <c r="E327" s="206"/>
      <c r="F327" s="206"/>
      <c r="G327" s="200"/>
    </row>
    <row r="328" spans="1:7">
      <c r="A328" s="198" t="s">
        <v>1770</v>
      </c>
      <c r="B328" s="205" t="s">
        <v>2778</v>
      </c>
      <c r="C328" s="206">
        <v>70.849999999999994</v>
      </c>
      <c r="D328" s="206">
        <v>70.849999999999994</v>
      </c>
      <c r="E328" s="206"/>
      <c r="F328" s="206"/>
      <c r="G328" s="200"/>
    </row>
    <row r="329" spans="1:7">
      <c r="A329" s="198" t="s">
        <v>1771</v>
      </c>
      <c r="B329" s="205" t="s">
        <v>2779</v>
      </c>
      <c r="C329" s="206">
        <v>18.399999999999999</v>
      </c>
      <c r="D329" s="206">
        <v>18.399999999999999</v>
      </c>
      <c r="E329" s="206"/>
      <c r="F329" s="206"/>
      <c r="G329" s="200"/>
    </row>
    <row r="330" spans="1:7">
      <c r="A330" s="198" t="s">
        <v>1772</v>
      </c>
      <c r="B330" s="205" t="s">
        <v>2780</v>
      </c>
      <c r="C330" s="206">
        <v>0.92</v>
      </c>
      <c r="D330" s="206">
        <v>0.92</v>
      </c>
      <c r="E330" s="206"/>
      <c r="F330" s="206"/>
      <c r="G330" s="200"/>
    </row>
    <row r="331" spans="1:7">
      <c r="A331" s="198" t="s">
        <v>1773</v>
      </c>
      <c r="B331" s="205" t="s">
        <v>2781</v>
      </c>
      <c r="C331" s="206">
        <v>110.42</v>
      </c>
      <c r="D331" s="206">
        <v>110.42</v>
      </c>
      <c r="E331" s="206"/>
      <c r="F331" s="206"/>
      <c r="G331" s="200"/>
    </row>
    <row r="332" spans="1:7">
      <c r="A332" s="198" t="s">
        <v>1774</v>
      </c>
      <c r="B332" s="205" t="s">
        <v>2782</v>
      </c>
      <c r="C332" s="206">
        <v>105.13</v>
      </c>
      <c r="D332" s="206">
        <v>105.13</v>
      </c>
      <c r="E332" s="206"/>
      <c r="F332" s="206"/>
      <c r="G332" s="200"/>
    </row>
    <row r="333" spans="1:7">
      <c r="A333" s="198" t="s">
        <v>1775</v>
      </c>
      <c r="B333" s="205" t="s">
        <v>2783</v>
      </c>
      <c r="C333" s="206">
        <v>100.23</v>
      </c>
      <c r="D333" s="206"/>
      <c r="E333" s="206"/>
      <c r="F333" s="206">
        <v>100.23</v>
      </c>
      <c r="G333" s="200"/>
    </row>
    <row r="334" spans="1:7">
      <c r="A334" s="198" t="s">
        <v>1776</v>
      </c>
      <c r="B334" s="205" t="s">
        <v>2784</v>
      </c>
      <c r="C334" s="206">
        <v>14.72</v>
      </c>
      <c r="D334" s="206"/>
      <c r="E334" s="206"/>
      <c r="F334" s="206">
        <v>14.72</v>
      </c>
      <c r="G334" s="200"/>
    </row>
    <row r="335" spans="1:7">
      <c r="A335" s="198" t="s">
        <v>1777</v>
      </c>
      <c r="B335" s="205" t="s">
        <v>2785</v>
      </c>
      <c r="C335" s="206">
        <v>1</v>
      </c>
      <c r="D335" s="206"/>
      <c r="E335" s="206"/>
      <c r="F335" s="206">
        <v>1</v>
      </c>
      <c r="G335" s="200"/>
    </row>
    <row r="336" spans="1:7">
      <c r="A336" s="198" t="s">
        <v>1780</v>
      </c>
      <c r="B336" s="205" t="s">
        <v>2788</v>
      </c>
      <c r="C336" s="206">
        <v>0.5</v>
      </c>
      <c r="D336" s="206"/>
      <c r="E336" s="206"/>
      <c r="F336" s="206">
        <v>0.5</v>
      </c>
      <c r="G336" s="200"/>
    </row>
    <row r="337" spans="1:7">
      <c r="A337" s="198" t="s">
        <v>1781</v>
      </c>
      <c r="B337" s="205" t="s">
        <v>2789</v>
      </c>
      <c r="C337" s="206">
        <v>6</v>
      </c>
      <c r="D337" s="206"/>
      <c r="E337" s="206"/>
      <c r="F337" s="206">
        <v>6</v>
      </c>
      <c r="G337" s="200"/>
    </row>
    <row r="338" spans="1:7">
      <c r="A338" s="198" t="s">
        <v>1782</v>
      </c>
      <c r="B338" s="205" t="s">
        <v>2790</v>
      </c>
      <c r="C338" s="206">
        <v>0.8</v>
      </c>
      <c r="D338" s="206"/>
      <c r="E338" s="206"/>
      <c r="F338" s="206">
        <v>0.8</v>
      </c>
      <c r="G338" s="200"/>
    </row>
    <row r="339" spans="1:7">
      <c r="A339" s="198" t="s">
        <v>1801</v>
      </c>
      <c r="B339" s="205" t="s">
        <v>2817</v>
      </c>
      <c r="C339" s="206">
        <v>0.3</v>
      </c>
      <c r="D339" s="206"/>
      <c r="E339" s="206"/>
      <c r="F339" s="206">
        <v>0.3</v>
      </c>
      <c r="G339" s="200"/>
    </row>
    <row r="340" spans="1:7">
      <c r="A340" s="198" t="s">
        <v>1791</v>
      </c>
      <c r="B340" s="205" t="s">
        <v>2803</v>
      </c>
      <c r="C340" s="206">
        <v>0.3</v>
      </c>
      <c r="D340" s="206"/>
      <c r="E340" s="206"/>
      <c r="F340" s="206">
        <v>0.3</v>
      </c>
      <c r="G340" s="200"/>
    </row>
    <row r="341" spans="1:7">
      <c r="A341" s="198" t="s">
        <v>1783</v>
      </c>
      <c r="B341" s="205" t="s">
        <v>2791</v>
      </c>
      <c r="C341" s="206">
        <v>0.8</v>
      </c>
      <c r="D341" s="206"/>
      <c r="E341" s="206"/>
      <c r="F341" s="206">
        <v>0.8</v>
      </c>
      <c r="G341" s="200"/>
    </row>
    <row r="342" spans="1:7">
      <c r="A342" s="198" t="s">
        <v>1794</v>
      </c>
      <c r="B342" s="205" t="s">
        <v>2806</v>
      </c>
      <c r="C342" s="206">
        <v>0.5</v>
      </c>
      <c r="D342" s="206"/>
      <c r="E342" s="206"/>
      <c r="F342" s="206">
        <v>0.5</v>
      </c>
      <c r="G342" s="200"/>
    </row>
    <row r="343" spans="1:7">
      <c r="A343" s="198" t="s">
        <v>1799</v>
      </c>
      <c r="B343" s="205" t="s">
        <v>2804</v>
      </c>
      <c r="C343" s="206">
        <v>1</v>
      </c>
      <c r="D343" s="206"/>
      <c r="E343" s="206"/>
      <c r="F343" s="206">
        <v>1</v>
      </c>
      <c r="G343" s="200"/>
    </row>
    <row r="344" spans="1:7">
      <c r="A344" s="198" t="s">
        <v>1784</v>
      </c>
      <c r="B344" s="205" t="s">
        <v>2792</v>
      </c>
      <c r="C344" s="206">
        <v>17</v>
      </c>
      <c r="D344" s="206"/>
      <c r="E344" s="206"/>
      <c r="F344" s="206">
        <v>17</v>
      </c>
      <c r="G344" s="200"/>
    </row>
    <row r="345" spans="1:7">
      <c r="A345" s="198" t="s">
        <v>1785</v>
      </c>
      <c r="B345" s="205" t="s">
        <v>2793</v>
      </c>
      <c r="C345" s="206">
        <v>20</v>
      </c>
      <c r="D345" s="206"/>
      <c r="E345" s="206"/>
      <c r="F345" s="206">
        <v>20</v>
      </c>
      <c r="G345" s="200"/>
    </row>
    <row r="346" spans="1:7">
      <c r="A346" s="198" t="s">
        <v>1786</v>
      </c>
      <c r="B346" s="205" t="s">
        <v>2794</v>
      </c>
      <c r="C346" s="206">
        <v>37.31</v>
      </c>
      <c r="D346" s="206"/>
      <c r="E346" s="206"/>
      <c r="F346" s="206">
        <v>37.31</v>
      </c>
      <c r="G346" s="200"/>
    </row>
    <row r="347" spans="1:7">
      <c r="A347" s="198" t="s">
        <v>1787</v>
      </c>
      <c r="B347" s="205" t="s">
        <v>2795</v>
      </c>
      <c r="C347" s="206">
        <v>56.19</v>
      </c>
      <c r="D347" s="206"/>
      <c r="E347" s="206">
        <v>56.19</v>
      </c>
      <c r="F347" s="206"/>
      <c r="G347" s="200"/>
    </row>
    <row r="348" spans="1:7">
      <c r="A348" s="198" t="s">
        <v>1788</v>
      </c>
      <c r="B348" s="205" t="s">
        <v>2796</v>
      </c>
      <c r="C348" s="206">
        <v>18.66</v>
      </c>
      <c r="D348" s="206"/>
      <c r="E348" s="206">
        <v>18.66</v>
      </c>
      <c r="F348" s="206"/>
      <c r="G348" s="200"/>
    </row>
    <row r="349" spans="1:7">
      <c r="A349" s="198" t="s">
        <v>1789</v>
      </c>
      <c r="B349" s="205" t="s">
        <v>2797</v>
      </c>
      <c r="C349" s="206">
        <v>8.1</v>
      </c>
      <c r="D349" s="206"/>
      <c r="E349" s="206">
        <v>8.1</v>
      </c>
      <c r="F349" s="206"/>
      <c r="G349" s="200"/>
    </row>
    <row r="350" spans="1:7">
      <c r="A350" s="198" t="s">
        <v>1790</v>
      </c>
      <c r="B350" s="205" t="s">
        <v>2798</v>
      </c>
      <c r="C350" s="206">
        <v>29.43</v>
      </c>
      <c r="D350" s="206"/>
      <c r="E350" s="206">
        <v>29.43</v>
      </c>
      <c r="F350" s="206"/>
      <c r="G350" s="200"/>
    </row>
    <row r="351" spans="1:7">
      <c r="A351" s="198" t="s">
        <v>1579</v>
      </c>
      <c r="B351" s="205" t="s">
        <v>2823</v>
      </c>
      <c r="C351" s="206">
        <v>1534.01</v>
      </c>
      <c r="D351" s="206">
        <v>1388.12</v>
      </c>
      <c r="E351" s="206">
        <v>37.950000000000003</v>
      </c>
      <c r="F351" s="206">
        <v>107.94</v>
      </c>
      <c r="G351" s="200"/>
    </row>
    <row r="352" spans="1:7">
      <c r="A352" s="198" t="s">
        <v>1765</v>
      </c>
      <c r="B352" s="205" t="s">
        <v>2772</v>
      </c>
      <c r="C352" s="206">
        <v>1388.12</v>
      </c>
      <c r="D352" s="206">
        <v>1388.12</v>
      </c>
      <c r="E352" s="206"/>
      <c r="F352" s="206"/>
      <c r="G352" s="200"/>
    </row>
    <row r="353" spans="1:7">
      <c r="A353" s="198" t="s">
        <v>1766</v>
      </c>
      <c r="B353" s="205" t="s">
        <v>2773</v>
      </c>
      <c r="C353" s="206">
        <v>184.06</v>
      </c>
      <c r="D353" s="206">
        <v>184.06</v>
      </c>
      <c r="E353" s="206"/>
      <c r="F353" s="206"/>
      <c r="G353" s="200"/>
    </row>
    <row r="354" spans="1:7">
      <c r="A354" s="198" t="s">
        <v>1767</v>
      </c>
      <c r="B354" s="205" t="s">
        <v>2774</v>
      </c>
      <c r="C354" s="206">
        <v>618.55999999999995</v>
      </c>
      <c r="D354" s="206">
        <v>618.55999999999995</v>
      </c>
      <c r="E354" s="206"/>
      <c r="F354" s="206"/>
      <c r="G354" s="200"/>
    </row>
    <row r="355" spans="1:7">
      <c r="A355" s="198" t="s">
        <v>1768</v>
      </c>
      <c r="B355" s="205" t="s">
        <v>2775</v>
      </c>
      <c r="C355" s="206">
        <v>132.13999999999999</v>
      </c>
      <c r="D355" s="206">
        <v>132.13999999999999</v>
      </c>
      <c r="E355" s="206"/>
      <c r="F355" s="206"/>
      <c r="G355" s="200"/>
    </row>
    <row r="356" spans="1:7">
      <c r="A356" s="198" t="s">
        <v>1769</v>
      </c>
      <c r="B356" s="205" t="s">
        <v>2776</v>
      </c>
      <c r="C356" s="206">
        <v>138.99</v>
      </c>
      <c r="D356" s="206">
        <v>138.99</v>
      </c>
      <c r="E356" s="206"/>
      <c r="F356" s="206"/>
      <c r="G356" s="200"/>
    </row>
    <row r="357" spans="1:7">
      <c r="A357" s="198" t="s">
        <v>1803</v>
      </c>
      <c r="B357" s="205" t="s">
        <v>2777</v>
      </c>
      <c r="C357" s="206">
        <v>36</v>
      </c>
      <c r="D357" s="206">
        <v>36</v>
      </c>
      <c r="E357" s="206"/>
      <c r="F357" s="206"/>
      <c r="G357" s="200"/>
    </row>
    <row r="358" spans="1:7">
      <c r="A358" s="198" t="s">
        <v>1770</v>
      </c>
      <c r="B358" s="205" t="s">
        <v>2778</v>
      </c>
      <c r="C358" s="206">
        <v>66.89</v>
      </c>
      <c r="D358" s="206">
        <v>66.89</v>
      </c>
      <c r="E358" s="206"/>
      <c r="F358" s="206"/>
      <c r="G358" s="200"/>
    </row>
    <row r="359" spans="1:7">
      <c r="A359" s="198" t="s">
        <v>1771</v>
      </c>
      <c r="B359" s="205" t="s">
        <v>2779</v>
      </c>
      <c r="C359" s="206">
        <v>17.37</v>
      </c>
      <c r="D359" s="206">
        <v>17.37</v>
      </c>
      <c r="E359" s="206"/>
      <c r="F359" s="206"/>
      <c r="G359" s="200"/>
    </row>
    <row r="360" spans="1:7">
      <c r="A360" s="198" t="s">
        <v>1772</v>
      </c>
      <c r="B360" s="205" t="s">
        <v>2780</v>
      </c>
      <c r="C360" s="206">
        <v>0.87</v>
      </c>
      <c r="D360" s="206">
        <v>0.87</v>
      </c>
      <c r="E360" s="206"/>
      <c r="F360" s="206"/>
      <c r="G360" s="200"/>
    </row>
    <row r="361" spans="1:7">
      <c r="A361" s="198" t="s">
        <v>1773</v>
      </c>
      <c r="B361" s="205" t="s">
        <v>2781</v>
      </c>
      <c r="C361" s="206">
        <v>104.24</v>
      </c>
      <c r="D361" s="206">
        <v>104.24</v>
      </c>
      <c r="E361" s="206"/>
      <c r="F361" s="206"/>
      <c r="G361" s="200"/>
    </row>
    <row r="362" spans="1:7">
      <c r="A362" s="198" t="s">
        <v>1774</v>
      </c>
      <c r="B362" s="205" t="s">
        <v>2782</v>
      </c>
      <c r="C362" s="206">
        <v>89</v>
      </c>
      <c r="D362" s="206">
        <v>89</v>
      </c>
      <c r="E362" s="206"/>
      <c r="F362" s="206"/>
      <c r="G362" s="200"/>
    </row>
    <row r="363" spans="1:7">
      <c r="A363" s="198" t="s">
        <v>1775</v>
      </c>
      <c r="B363" s="205" t="s">
        <v>2783</v>
      </c>
      <c r="C363" s="206">
        <v>107.94</v>
      </c>
      <c r="D363" s="206"/>
      <c r="E363" s="206"/>
      <c r="F363" s="206">
        <v>107.94</v>
      </c>
      <c r="G363" s="200"/>
    </row>
    <row r="364" spans="1:7">
      <c r="A364" s="198" t="s">
        <v>1776</v>
      </c>
      <c r="B364" s="205" t="s">
        <v>2784</v>
      </c>
      <c r="C364" s="206">
        <v>2</v>
      </c>
      <c r="D364" s="206"/>
      <c r="E364" s="206"/>
      <c r="F364" s="206">
        <v>2</v>
      </c>
      <c r="G364" s="200"/>
    </row>
    <row r="365" spans="1:7">
      <c r="A365" s="198" t="s">
        <v>1778</v>
      </c>
      <c r="B365" s="205" t="s">
        <v>2786</v>
      </c>
      <c r="C365" s="206">
        <v>2.5</v>
      </c>
      <c r="D365" s="206"/>
      <c r="E365" s="206"/>
      <c r="F365" s="206">
        <v>2.5</v>
      </c>
      <c r="G365" s="200"/>
    </row>
    <row r="366" spans="1:7">
      <c r="A366" s="198" t="s">
        <v>1779</v>
      </c>
      <c r="B366" s="205" t="s">
        <v>2787</v>
      </c>
      <c r="C366" s="206">
        <v>9.9</v>
      </c>
      <c r="D366" s="206"/>
      <c r="E366" s="206"/>
      <c r="F366" s="206">
        <v>9.9</v>
      </c>
      <c r="G366" s="200"/>
    </row>
    <row r="367" spans="1:7">
      <c r="A367" s="198" t="s">
        <v>1780</v>
      </c>
      <c r="B367" s="205" t="s">
        <v>2788</v>
      </c>
      <c r="C367" s="206">
        <v>1.2</v>
      </c>
      <c r="D367" s="206"/>
      <c r="E367" s="206"/>
      <c r="F367" s="206">
        <v>1.2</v>
      </c>
      <c r="G367" s="200"/>
    </row>
    <row r="368" spans="1:7">
      <c r="A368" s="198" t="s">
        <v>1793</v>
      </c>
      <c r="B368" s="205" t="s">
        <v>2821</v>
      </c>
      <c r="C368" s="206">
        <v>0.6</v>
      </c>
      <c r="D368" s="206"/>
      <c r="E368" s="206"/>
      <c r="F368" s="206">
        <v>0.6</v>
      </c>
      <c r="G368" s="200"/>
    </row>
    <row r="369" spans="1:7">
      <c r="A369" s="198" t="s">
        <v>1781</v>
      </c>
      <c r="B369" s="205" t="s">
        <v>2789</v>
      </c>
      <c r="C369" s="206">
        <v>1</v>
      </c>
      <c r="D369" s="206"/>
      <c r="E369" s="206"/>
      <c r="F369" s="206">
        <v>1</v>
      </c>
      <c r="G369" s="200"/>
    </row>
    <row r="370" spans="1:7">
      <c r="A370" s="198" t="s">
        <v>1782</v>
      </c>
      <c r="B370" s="205" t="s">
        <v>2790</v>
      </c>
      <c r="C370" s="206">
        <v>1.3</v>
      </c>
      <c r="D370" s="206"/>
      <c r="E370" s="206"/>
      <c r="F370" s="206">
        <v>1.3</v>
      </c>
      <c r="G370" s="200"/>
    </row>
    <row r="371" spans="1:7">
      <c r="A371" s="198" t="s">
        <v>1797</v>
      </c>
      <c r="B371" s="205" t="s">
        <v>2808</v>
      </c>
      <c r="C371" s="206">
        <v>0.5</v>
      </c>
      <c r="D371" s="206"/>
      <c r="E371" s="206"/>
      <c r="F371" s="206">
        <v>0.5</v>
      </c>
      <c r="G371" s="200"/>
    </row>
    <row r="372" spans="1:7">
      <c r="A372" s="198" t="s">
        <v>1791</v>
      </c>
      <c r="B372" s="205" t="s">
        <v>2803</v>
      </c>
      <c r="C372" s="206">
        <v>0.2</v>
      </c>
      <c r="D372" s="206"/>
      <c r="E372" s="206"/>
      <c r="F372" s="206">
        <v>0.2</v>
      </c>
      <c r="G372" s="200"/>
    </row>
    <row r="373" spans="1:7">
      <c r="A373" s="198" t="s">
        <v>1783</v>
      </c>
      <c r="B373" s="205" t="s">
        <v>2791</v>
      </c>
      <c r="C373" s="206">
        <v>0.97</v>
      </c>
      <c r="D373" s="206"/>
      <c r="E373" s="206"/>
      <c r="F373" s="206">
        <v>0.97</v>
      </c>
      <c r="G373" s="200"/>
    </row>
    <row r="374" spans="1:7">
      <c r="A374" s="198" t="s">
        <v>1794</v>
      </c>
      <c r="B374" s="205" t="s">
        <v>2806</v>
      </c>
      <c r="C374" s="206">
        <v>11.58</v>
      </c>
      <c r="D374" s="206"/>
      <c r="E374" s="206"/>
      <c r="F374" s="206">
        <v>11.58</v>
      </c>
      <c r="G374" s="200"/>
    </row>
    <row r="375" spans="1:7">
      <c r="A375" s="198" t="s">
        <v>1799</v>
      </c>
      <c r="B375" s="205" t="s">
        <v>2804</v>
      </c>
      <c r="C375" s="206">
        <v>6.5</v>
      </c>
      <c r="D375" s="206"/>
      <c r="E375" s="206"/>
      <c r="F375" s="206">
        <v>6.5</v>
      </c>
      <c r="G375" s="200"/>
    </row>
    <row r="376" spans="1:7">
      <c r="A376" s="198" t="s">
        <v>1784</v>
      </c>
      <c r="B376" s="205" t="s">
        <v>2792</v>
      </c>
      <c r="C376" s="206">
        <v>16.05</v>
      </c>
      <c r="D376" s="206"/>
      <c r="E376" s="206"/>
      <c r="F376" s="206">
        <v>16.05</v>
      </c>
      <c r="G376" s="200"/>
    </row>
    <row r="377" spans="1:7">
      <c r="A377" s="198" t="s">
        <v>1785</v>
      </c>
      <c r="B377" s="205" t="s">
        <v>2793</v>
      </c>
      <c r="C377" s="206">
        <v>15.71</v>
      </c>
      <c r="D377" s="206"/>
      <c r="E377" s="206"/>
      <c r="F377" s="206">
        <v>15.71</v>
      </c>
      <c r="G377" s="200"/>
    </row>
    <row r="378" spans="1:7">
      <c r="A378" s="198" t="s">
        <v>1786</v>
      </c>
      <c r="B378" s="205" t="s">
        <v>2794</v>
      </c>
      <c r="C378" s="206">
        <v>37.93</v>
      </c>
      <c r="D378" s="206"/>
      <c r="E378" s="206"/>
      <c r="F378" s="206">
        <v>37.93</v>
      </c>
      <c r="G378" s="200"/>
    </row>
    <row r="379" spans="1:7">
      <c r="A379" s="198" t="s">
        <v>1787</v>
      </c>
      <c r="B379" s="205" t="s">
        <v>2795</v>
      </c>
      <c r="C379" s="206">
        <v>37.950000000000003</v>
      </c>
      <c r="D379" s="206"/>
      <c r="E379" s="206">
        <v>37.950000000000003</v>
      </c>
      <c r="F379" s="206"/>
      <c r="G379" s="200"/>
    </row>
    <row r="380" spans="1:7">
      <c r="A380" s="198" t="s">
        <v>1788</v>
      </c>
      <c r="B380" s="205" t="s">
        <v>2796</v>
      </c>
      <c r="C380" s="206">
        <v>10.039999999999999</v>
      </c>
      <c r="D380" s="206"/>
      <c r="E380" s="206">
        <v>10.039999999999999</v>
      </c>
      <c r="F380" s="206"/>
      <c r="G380" s="200"/>
    </row>
    <row r="381" spans="1:7">
      <c r="A381" s="198" t="s">
        <v>1789</v>
      </c>
      <c r="B381" s="205" t="s">
        <v>2797</v>
      </c>
      <c r="C381" s="206">
        <v>7.74</v>
      </c>
      <c r="D381" s="206"/>
      <c r="E381" s="206">
        <v>7.74</v>
      </c>
      <c r="F381" s="206"/>
      <c r="G381" s="200"/>
    </row>
    <row r="382" spans="1:7">
      <c r="A382" s="198" t="s">
        <v>1790</v>
      </c>
      <c r="B382" s="205" t="s">
        <v>2798</v>
      </c>
      <c r="C382" s="206">
        <v>20.170000000000002</v>
      </c>
      <c r="D382" s="206"/>
      <c r="E382" s="206">
        <v>20.170000000000002</v>
      </c>
      <c r="F382" s="206"/>
      <c r="G382" s="200"/>
    </row>
    <row r="383" spans="1:7">
      <c r="A383" s="198" t="s">
        <v>1581</v>
      </c>
      <c r="B383" s="205" t="s">
        <v>2824</v>
      </c>
      <c r="C383" s="206">
        <v>1650.05</v>
      </c>
      <c r="D383" s="206">
        <v>1448.9</v>
      </c>
      <c r="E383" s="206">
        <v>62.95</v>
      </c>
      <c r="F383" s="206">
        <v>138.19999999999999</v>
      </c>
      <c r="G383" s="200"/>
    </row>
    <row r="384" spans="1:7">
      <c r="A384" s="198" t="s">
        <v>1765</v>
      </c>
      <c r="B384" s="205" t="s">
        <v>2772</v>
      </c>
      <c r="C384" s="206">
        <v>1448.9</v>
      </c>
      <c r="D384" s="206">
        <v>1448.9</v>
      </c>
      <c r="E384" s="206"/>
      <c r="F384" s="206"/>
      <c r="G384" s="200"/>
    </row>
    <row r="385" spans="1:7">
      <c r="A385" s="198" t="s">
        <v>1766</v>
      </c>
      <c r="B385" s="205" t="s">
        <v>2773</v>
      </c>
      <c r="C385" s="206">
        <v>207.77</v>
      </c>
      <c r="D385" s="206">
        <v>207.77</v>
      </c>
      <c r="E385" s="206"/>
      <c r="F385" s="206"/>
      <c r="G385" s="200"/>
    </row>
    <row r="386" spans="1:7">
      <c r="A386" s="198" t="s">
        <v>1767</v>
      </c>
      <c r="B386" s="205" t="s">
        <v>2774</v>
      </c>
      <c r="C386" s="206">
        <v>695.26</v>
      </c>
      <c r="D386" s="206">
        <v>695.26</v>
      </c>
      <c r="E386" s="206"/>
      <c r="F386" s="206"/>
      <c r="G386" s="200"/>
    </row>
    <row r="387" spans="1:7">
      <c r="A387" s="198" t="s">
        <v>1768</v>
      </c>
      <c r="B387" s="205" t="s">
        <v>2775</v>
      </c>
      <c r="C387" s="206">
        <v>74.36</v>
      </c>
      <c r="D387" s="206">
        <v>74.36</v>
      </c>
      <c r="E387" s="206"/>
      <c r="F387" s="206"/>
      <c r="G387" s="200"/>
    </row>
    <row r="388" spans="1:7">
      <c r="A388" s="198" t="s">
        <v>1769</v>
      </c>
      <c r="B388" s="205" t="s">
        <v>2776</v>
      </c>
      <c r="C388" s="206">
        <v>156.38</v>
      </c>
      <c r="D388" s="206">
        <v>156.38</v>
      </c>
      <c r="E388" s="206"/>
      <c r="F388" s="206"/>
      <c r="G388" s="200"/>
    </row>
    <row r="389" spans="1:7">
      <c r="A389" s="198" t="s">
        <v>1770</v>
      </c>
      <c r="B389" s="205" t="s">
        <v>2778</v>
      </c>
      <c r="C389" s="206">
        <v>75.260000000000005</v>
      </c>
      <c r="D389" s="206">
        <v>75.260000000000005</v>
      </c>
      <c r="E389" s="206"/>
      <c r="F389" s="206"/>
      <c r="G389" s="200"/>
    </row>
    <row r="390" spans="1:7">
      <c r="A390" s="198" t="s">
        <v>1771</v>
      </c>
      <c r="B390" s="205" t="s">
        <v>2779</v>
      </c>
      <c r="C390" s="206">
        <v>19.55</v>
      </c>
      <c r="D390" s="206">
        <v>19.55</v>
      </c>
      <c r="E390" s="206"/>
      <c r="F390" s="206"/>
      <c r="G390" s="200"/>
    </row>
    <row r="391" spans="1:7">
      <c r="A391" s="198" t="s">
        <v>1772</v>
      </c>
      <c r="B391" s="205" t="s">
        <v>2780</v>
      </c>
      <c r="C391" s="206">
        <v>0.98</v>
      </c>
      <c r="D391" s="206">
        <v>0.98</v>
      </c>
      <c r="E391" s="206"/>
      <c r="F391" s="206"/>
      <c r="G391" s="200"/>
    </row>
    <row r="392" spans="1:7">
      <c r="A392" s="198" t="s">
        <v>1773</v>
      </c>
      <c r="B392" s="205" t="s">
        <v>2781</v>
      </c>
      <c r="C392" s="206">
        <v>117.29</v>
      </c>
      <c r="D392" s="206">
        <v>117.29</v>
      </c>
      <c r="E392" s="206"/>
      <c r="F392" s="206"/>
      <c r="G392" s="200"/>
    </row>
    <row r="393" spans="1:7">
      <c r="A393" s="198" t="s">
        <v>1774</v>
      </c>
      <c r="B393" s="205" t="s">
        <v>2782</v>
      </c>
      <c r="C393" s="206">
        <v>102.05</v>
      </c>
      <c r="D393" s="206">
        <v>102.05</v>
      </c>
      <c r="E393" s="206"/>
      <c r="F393" s="206"/>
      <c r="G393" s="200"/>
    </row>
    <row r="394" spans="1:7">
      <c r="A394" s="198" t="s">
        <v>1775</v>
      </c>
      <c r="B394" s="205" t="s">
        <v>2783</v>
      </c>
      <c r="C394" s="206">
        <v>138.19999999999999</v>
      </c>
      <c r="D394" s="206"/>
      <c r="E394" s="206"/>
      <c r="F394" s="206">
        <v>138.19999999999999</v>
      </c>
      <c r="G394" s="200"/>
    </row>
    <row r="395" spans="1:7">
      <c r="A395" s="198" t="s">
        <v>1776</v>
      </c>
      <c r="B395" s="205" t="s">
        <v>2784</v>
      </c>
      <c r="C395" s="206">
        <v>7.65</v>
      </c>
      <c r="D395" s="206"/>
      <c r="E395" s="206"/>
      <c r="F395" s="206">
        <v>7.65</v>
      </c>
      <c r="G395" s="200"/>
    </row>
    <row r="396" spans="1:7">
      <c r="A396" s="198" t="s">
        <v>1777</v>
      </c>
      <c r="B396" s="205" t="s">
        <v>2785</v>
      </c>
      <c r="C396" s="206">
        <v>1</v>
      </c>
      <c r="D396" s="206"/>
      <c r="E396" s="206"/>
      <c r="F396" s="206">
        <v>1</v>
      </c>
      <c r="G396" s="200"/>
    </row>
    <row r="397" spans="1:7">
      <c r="A397" s="198" t="s">
        <v>1778</v>
      </c>
      <c r="B397" s="205" t="s">
        <v>2786</v>
      </c>
      <c r="C397" s="206">
        <v>7</v>
      </c>
      <c r="D397" s="206"/>
      <c r="E397" s="206"/>
      <c r="F397" s="206">
        <v>7</v>
      </c>
      <c r="G397" s="200"/>
    </row>
    <row r="398" spans="1:7">
      <c r="A398" s="198" t="s">
        <v>1779</v>
      </c>
      <c r="B398" s="205" t="s">
        <v>2787</v>
      </c>
      <c r="C398" s="206">
        <v>15</v>
      </c>
      <c r="D398" s="206"/>
      <c r="E398" s="206"/>
      <c r="F398" s="206">
        <v>15</v>
      </c>
      <c r="G398" s="200"/>
    </row>
    <row r="399" spans="1:7">
      <c r="A399" s="198" t="s">
        <v>1780</v>
      </c>
      <c r="B399" s="205" t="s">
        <v>2788</v>
      </c>
      <c r="C399" s="206">
        <v>1</v>
      </c>
      <c r="D399" s="206"/>
      <c r="E399" s="206"/>
      <c r="F399" s="206">
        <v>1</v>
      </c>
      <c r="G399" s="200"/>
    </row>
    <row r="400" spans="1:7">
      <c r="A400" s="198" t="s">
        <v>1781</v>
      </c>
      <c r="B400" s="205" t="s">
        <v>2789</v>
      </c>
      <c r="C400" s="206">
        <v>13</v>
      </c>
      <c r="D400" s="206"/>
      <c r="E400" s="206"/>
      <c r="F400" s="206">
        <v>13</v>
      </c>
      <c r="G400" s="200"/>
    </row>
    <row r="401" spans="1:7">
      <c r="A401" s="198" t="s">
        <v>1782</v>
      </c>
      <c r="B401" s="205" t="s">
        <v>2790</v>
      </c>
      <c r="C401" s="206">
        <v>3</v>
      </c>
      <c r="D401" s="206"/>
      <c r="E401" s="206"/>
      <c r="F401" s="206">
        <v>3</v>
      </c>
      <c r="G401" s="200"/>
    </row>
    <row r="402" spans="1:7">
      <c r="A402" s="198" t="s">
        <v>1783</v>
      </c>
      <c r="B402" s="205" t="s">
        <v>2791</v>
      </c>
      <c r="C402" s="206">
        <v>0.8</v>
      </c>
      <c r="D402" s="206"/>
      <c r="E402" s="206"/>
      <c r="F402" s="206">
        <v>0.8</v>
      </c>
      <c r="G402" s="200"/>
    </row>
    <row r="403" spans="1:7">
      <c r="A403" s="198" t="s">
        <v>1794</v>
      </c>
      <c r="B403" s="205" t="s">
        <v>2806</v>
      </c>
      <c r="C403" s="206">
        <v>4.8</v>
      </c>
      <c r="D403" s="206"/>
      <c r="E403" s="206"/>
      <c r="F403" s="206">
        <v>4.8</v>
      </c>
      <c r="G403" s="200"/>
    </row>
    <row r="404" spans="1:7">
      <c r="A404" s="198" t="s">
        <v>1784</v>
      </c>
      <c r="B404" s="205" t="s">
        <v>2792</v>
      </c>
      <c r="C404" s="206">
        <v>18.059999999999999</v>
      </c>
      <c r="D404" s="206"/>
      <c r="E404" s="206"/>
      <c r="F404" s="206">
        <v>18.059999999999999</v>
      </c>
      <c r="G404" s="200"/>
    </row>
    <row r="405" spans="1:7">
      <c r="A405" s="198" t="s">
        <v>1785</v>
      </c>
      <c r="B405" s="205" t="s">
        <v>2793</v>
      </c>
      <c r="C405" s="206">
        <v>24.44</v>
      </c>
      <c r="D405" s="206"/>
      <c r="E405" s="206"/>
      <c r="F405" s="206">
        <v>24.44</v>
      </c>
      <c r="G405" s="200"/>
    </row>
    <row r="406" spans="1:7">
      <c r="A406" s="198" t="s">
        <v>1786</v>
      </c>
      <c r="B406" s="205" t="s">
        <v>2794</v>
      </c>
      <c r="C406" s="206">
        <v>42.45</v>
      </c>
      <c r="D406" s="206"/>
      <c r="E406" s="206"/>
      <c r="F406" s="206">
        <v>42.45</v>
      </c>
      <c r="G406" s="200"/>
    </row>
    <row r="407" spans="1:7">
      <c r="A407" s="198" t="s">
        <v>1787</v>
      </c>
      <c r="B407" s="205" t="s">
        <v>2795</v>
      </c>
      <c r="C407" s="206">
        <v>62.95</v>
      </c>
      <c r="D407" s="206"/>
      <c r="E407" s="206">
        <v>62.95</v>
      </c>
      <c r="F407" s="206"/>
      <c r="G407" s="200"/>
    </row>
    <row r="408" spans="1:7">
      <c r="A408" s="198" t="s">
        <v>1788</v>
      </c>
      <c r="B408" s="205" t="s">
        <v>2796</v>
      </c>
      <c r="C408" s="206">
        <v>26.85</v>
      </c>
      <c r="D408" s="206"/>
      <c r="E408" s="206">
        <v>26.85</v>
      </c>
      <c r="F408" s="206"/>
      <c r="G408" s="200"/>
    </row>
    <row r="409" spans="1:7">
      <c r="A409" s="198" t="s">
        <v>1789</v>
      </c>
      <c r="B409" s="205" t="s">
        <v>2797</v>
      </c>
      <c r="C409" s="206">
        <v>8.4600000000000009</v>
      </c>
      <c r="D409" s="206"/>
      <c r="E409" s="206">
        <v>8.4600000000000009</v>
      </c>
      <c r="F409" s="206"/>
      <c r="G409" s="200"/>
    </row>
    <row r="410" spans="1:7">
      <c r="A410" s="198" t="s">
        <v>1790</v>
      </c>
      <c r="B410" s="205" t="s">
        <v>2798</v>
      </c>
      <c r="C410" s="206">
        <v>27.64</v>
      </c>
      <c r="D410" s="206"/>
      <c r="E410" s="206">
        <v>27.64</v>
      </c>
      <c r="F410" s="206"/>
      <c r="G410" s="200"/>
    </row>
    <row r="411" spans="1:7">
      <c r="A411" s="198" t="s">
        <v>1583</v>
      </c>
      <c r="B411" s="205" t="s">
        <v>2825</v>
      </c>
      <c r="C411" s="206">
        <v>342.05</v>
      </c>
      <c r="D411" s="206">
        <v>314.19</v>
      </c>
      <c r="E411" s="206">
        <v>6.94</v>
      </c>
      <c r="F411" s="206">
        <v>20.92</v>
      </c>
      <c r="G411" s="200"/>
    </row>
    <row r="412" spans="1:7">
      <c r="A412" s="198" t="s">
        <v>1765</v>
      </c>
      <c r="B412" s="205" t="s">
        <v>2772</v>
      </c>
      <c r="C412" s="206">
        <v>315.89</v>
      </c>
      <c r="D412" s="206">
        <v>314.19</v>
      </c>
      <c r="E412" s="206"/>
      <c r="F412" s="206">
        <v>1.7</v>
      </c>
      <c r="G412" s="200"/>
    </row>
    <row r="413" spans="1:7">
      <c r="A413" s="198" t="s">
        <v>1766</v>
      </c>
      <c r="B413" s="205" t="s">
        <v>2773</v>
      </c>
      <c r="C413" s="206">
        <v>35.47</v>
      </c>
      <c r="D413" s="206">
        <v>35.47</v>
      </c>
      <c r="E413" s="206"/>
      <c r="F413" s="206"/>
      <c r="G413" s="200"/>
    </row>
    <row r="414" spans="1:7">
      <c r="A414" s="198" t="s">
        <v>1767</v>
      </c>
      <c r="B414" s="205" t="s">
        <v>2774</v>
      </c>
      <c r="C414" s="206">
        <v>118.09</v>
      </c>
      <c r="D414" s="206">
        <v>118.09</v>
      </c>
      <c r="E414" s="206"/>
      <c r="F414" s="206"/>
      <c r="G414" s="200"/>
    </row>
    <row r="415" spans="1:7">
      <c r="A415" s="198" t="s">
        <v>1768</v>
      </c>
      <c r="B415" s="205" t="s">
        <v>2775</v>
      </c>
      <c r="C415" s="206">
        <v>12.63</v>
      </c>
      <c r="D415" s="206">
        <v>12.63</v>
      </c>
      <c r="E415" s="206"/>
      <c r="F415" s="206"/>
      <c r="G415" s="200"/>
    </row>
    <row r="416" spans="1:7">
      <c r="A416" s="198" t="s">
        <v>1769</v>
      </c>
      <c r="B416" s="205" t="s">
        <v>2776</v>
      </c>
      <c r="C416" s="206">
        <v>26.59</v>
      </c>
      <c r="D416" s="206">
        <v>26.59</v>
      </c>
      <c r="E416" s="206"/>
      <c r="F416" s="206"/>
      <c r="G416" s="200"/>
    </row>
    <row r="417" spans="1:7">
      <c r="A417" s="198" t="s">
        <v>1770</v>
      </c>
      <c r="B417" s="205" t="s">
        <v>2778</v>
      </c>
      <c r="C417" s="206">
        <v>12.8</v>
      </c>
      <c r="D417" s="206">
        <v>12.8</v>
      </c>
      <c r="E417" s="206"/>
      <c r="F417" s="206"/>
      <c r="G417" s="200"/>
    </row>
    <row r="418" spans="1:7">
      <c r="A418" s="198" t="s">
        <v>1771</v>
      </c>
      <c r="B418" s="205" t="s">
        <v>2779</v>
      </c>
      <c r="C418" s="206">
        <v>3.32</v>
      </c>
      <c r="D418" s="206">
        <v>3.32</v>
      </c>
      <c r="E418" s="206"/>
      <c r="F418" s="206"/>
      <c r="G418" s="200"/>
    </row>
    <row r="419" spans="1:7">
      <c r="A419" s="198" t="s">
        <v>1772</v>
      </c>
      <c r="B419" s="205" t="s">
        <v>2780</v>
      </c>
      <c r="C419" s="206">
        <v>1.87</v>
      </c>
      <c r="D419" s="206">
        <v>0.17</v>
      </c>
      <c r="E419" s="206"/>
      <c r="F419" s="206">
        <v>1.7</v>
      </c>
      <c r="G419" s="200"/>
    </row>
    <row r="420" spans="1:7">
      <c r="A420" s="198" t="s">
        <v>1773</v>
      </c>
      <c r="B420" s="205" t="s">
        <v>2781</v>
      </c>
      <c r="C420" s="206">
        <v>19.940000000000001</v>
      </c>
      <c r="D420" s="206">
        <v>19.940000000000001</v>
      </c>
      <c r="E420" s="206"/>
      <c r="F420" s="206"/>
      <c r="G420" s="200"/>
    </row>
    <row r="421" spans="1:7">
      <c r="A421" s="198" t="s">
        <v>1774</v>
      </c>
      <c r="B421" s="205" t="s">
        <v>2782</v>
      </c>
      <c r="C421" s="206">
        <v>85.18</v>
      </c>
      <c r="D421" s="206">
        <v>85.18</v>
      </c>
      <c r="E421" s="206"/>
      <c r="F421" s="206"/>
      <c r="G421" s="200"/>
    </row>
    <row r="422" spans="1:7">
      <c r="A422" s="198" t="s">
        <v>1775</v>
      </c>
      <c r="B422" s="205" t="s">
        <v>2783</v>
      </c>
      <c r="C422" s="206">
        <v>19.22</v>
      </c>
      <c r="D422" s="206"/>
      <c r="E422" s="206"/>
      <c r="F422" s="206">
        <v>19.22</v>
      </c>
      <c r="G422" s="200"/>
    </row>
    <row r="423" spans="1:7">
      <c r="A423" s="198" t="s">
        <v>1776</v>
      </c>
      <c r="B423" s="205" t="s">
        <v>2784</v>
      </c>
      <c r="C423" s="206">
        <v>2</v>
      </c>
      <c r="D423" s="206"/>
      <c r="E423" s="206"/>
      <c r="F423" s="206">
        <v>2</v>
      </c>
      <c r="G423" s="200"/>
    </row>
    <row r="424" spans="1:7">
      <c r="A424" s="198" t="s">
        <v>1777</v>
      </c>
      <c r="B424" s="205" t="s">
        <v>2785</v>
      </c>
      <c r="C424" s="206">
        <v>0.11</v>
      </c>
      <c r="D424" s="206"/>
      <c r="E424" s="206"/>
      <c r="F424" s="206">
        <v>0.11</v>
      </c>
      <c r="G424" s="200"/>
    </row>
    <row r="425" spans="1:7">
      <c r="A425" s="198" t="s">
        <v>1778</v>
      </c>
      <c r="B425" s="205" t="s">
        <v>2786</v>
      </c>
      <c r="C425" s="206">
        <v>0.54</v>
      </c>
      <c r="D425" s="206"/>
      <c r="E425" s="206"/>
      <c r="F425" s="206">
        <v>0.54</v>
      </c>
      <c r="G425" s="200"/>
    </row>
    <row r="426" spans="1:7">
      <c r="A426" s="198" t="s">
        <v>1780</v>
      </c>
      <c r="B426" s="205" t="s">
        <v>2788</v>
      </c>
      <c r="C426" s="206">
        <v>0.8</v>
      </c>
      <c r="D426" s="206"/>
      <c r="E426" s="206"/>
      <c r="F426" s="206">
        <v>0.8</v>
      </c>
      <c r="G426" s="200"/>
    </row>
    <row r="427" spans="1:7">
      <c r="A427" s="198" t="s">
        <v>1781</v>
      </c>
      <c r="B427" s="205" t="s">
        <v>2789</v>
      </c>
      <c r="C427" s="206">
        <v>1</v>
      </c>
      <c r="D427" s="206"/>
      <c r="E427" s="206"/>
      <c r="F427" s="206">
        <v>1</v>
      </c>
      <c r="G427" s="200"/>
    </row>
    <row r="428" spans="1:7">
      <c r="A428" s="198" t="s">
        <v>1782</v>
      </c>
      <c r="B428" s="205" t="s">
        <v>2790</v>
      </c>
      <c r="C428" s="206">
        <v>0.2</v>
      </c>
      <c r="D428" s="206"/>
      <c r="E428" s="206"/>
      <c r="F428" s="206">
        <v>0.2</v>
      </c>
      <c r="G428" s="200"/>
    </row>
    <row r="429" spans="1:7">
      <c r="A429" s="198" t="s">
        <v>1799</v>
      </c>
      <c r="B429" s="205" t="s">
        <v>2804</v>
      </c>
      <c r="C429" s="206">
        <v>2.1</v>
      </c>
      <c r="D429" s="206"/>
      <c r="E429" s="206"/>
      <c r="F429" s="206">
        <v>2.1</v>
      </c>
      <c r="G429" s="200"/>
    </row>
    <row r="430" spans="1:7">
      <c r="A430" s="198" t="s">
        <v>1784</v>
      </c>
      <c r="B430" s="205" t="s">
        <v>2792</v>
      </c>
      <c r="C430" s="206">
        <v>3.07</v>
      </c>
      <c r="D430" s="206"/>
      <c r="E430" s="206"/>
      <c r="F430" s="206">
        <v>3.07</v>
      </c>
      <c r="G430" s="200"/>
    </row>
    <row r="431" spans="1:7">
      <c r="A431" s="198" t="s">
        <v>1785</v>
      </c>
      <c r="B431" s="205" t="s">
        <v>2793</v>
      </c>
      <c r="C431" s="206">
        <v>2</v>
      </c>
      <c r="D431" s="206"/>
      <c r="E431" s="206"/>
      <c r="F431" s="206">
        <v>2</v>
      </c>
      <c r="G431" s="200"/>
    </row>
    <row r="432" spans="1:7">
      <c r="A432" s="198" t="s">
        <v>1786</v>
      </c>
      <c r="B432" s="205" t="s">
        <v>2794</v>
      </c>
      <c r="C432" s="206">
        <v>7.39</v>
      </c>
      <c r="D432" s="206"/>
      <c r="E432" s="206"/>
      <c r="F432" s="206">
        <v>7.39</v>
      </c>
      <c r="G432" s="200"/>
    </row>
    <row r="433" spans="1:7">
      <c r="A433" s="198" t="s">
        <v>1787</v>
      </c>
      <c r="B433" s="205" t="s">
        <v>2795</v>
      </c>
      <c r="C433" s="206">
        <v>6.94</v>
      </c>
      <c r="D433" s="206"/>
      <c r="E433" s="206">
        <v>6.94</v>
      </c>
      <c r="F433" s="206"/>
      <c r="G433" s="200"/>
    </row>
    <row r="434" spans="1:7">
      <c r="A434" s="198" t="s">
        <v>1789</v>
      </c>
      <c r="B434" s="205" t="s">
        <v>2797</v>
      </c>
      <c r="C434" s="206">
        <v>1.62</v>
      </c>
      <c r="D434" s="206"/>
      <c r="E434" s="206">
        <v>1.62</v>
      </c>
      <c r="F434" s="206"/>
      <c r="G434" s="200"/>
    </row>
    <row r="435" spans="1:7">
      <c r="A435" s="198" t="s">
        <v>1790</v>
      </c>
      <c r="B435" s="205" t="s">
        <v>2798</v>
      </c>
      <c r="C435" s="206">
        <v>5.32</v>
      </c>
      <c r="D435" s="206"/>
      <c r="E435" s="206">
        <v>5.32</v>
      </c>
      <c r="F435" s="206"/>
      <c r="G435" s="200"/>
    </row>
    <row r="436" spans="1:7">
      <c r="A436" s="198" t="s">
        <v>1585</v>
      </c>
      <c r="B436" s="205" t="s">
        <v>2826</v>
      </c>
      <c r="C436" s="206">
        <v>222.58</v>
      </c>
      <c r="D436" s="206">
        <v>190.74</v>
      </c>
      <c r="E436" s="206">
        <v>5.4</v>
      </c>
      <c r="F436" s="206">
        <v>26.44</v>
      </c>
      <c r="G436" s="200"/>
    </row>
    <row r="437" spans="1:7">
      <c r="A437" s="198" t="s">
        <v>1765</v>
      </c>
      <c r="B437" s="205" t="s">
        <v>2772</v>
      </c>
      <c r="C437" s="206">
        <v>190.74</v>
      </c>
      <c r="D437" s="206">
        <v>190.74</v>
      </c>
      <c r="E437" s="206"/>
      <c r="F437" s="206"/>
      <c r="G437" s="200"/>
    </row>
    <row r="438" spans="1:7">
      <c r="A438" s="198" t="s">
        <v>1766</v>
      </c>
      <c r="B438" s="205" t="s">
        <v>2773</v>
      </c>
      <c r="C438" s="206">
        <v>23.89</v>
      </c>
      <c r="D438" s="206">
        <v>23.89</v>
      </c>
      <c r="E438" s="206"/>
      <c r="F438" s="206"/>
      <c r="G438" s="200"/>
    </row>
    <row r="439" spans="1:7">
      <c r="A439" s="198" t="s">
        <v>1767</v>
      </c>
      <c r="B439" s="205" t="s">
        <v>2774</v>
      </c>
      <c r="C439" s="206">
        <v>86.63</v>
      </c>
      <c r="D439" s="206">
        <v>86.63</v>
      </c>
      <c r="E439" s="206"/>
      <c r="F439" s="206"/>
      <c r="G439" s="200"/>
    </row>
    <row r="440" spans="1:7">
      <c r="A440" s="198" t="s">
        <v>1768</v>
      </c>
      <c r="B440" s="205" t="s">
        <v>2775</v>
      </c>
      <c r="C440" s="206">
        <v>9.08</v>
      </c>
      <c r="D440" s="206">
        <v>9.08</v>
      </c>
      <c r="E440" s="206"/>
      <c r="F440" s="206"/>
      <c r="G440" s="200"/>
    </row>
    <row r="441" spans="1:7">
      <c r="A441" s="198" t="s">
        <v>1769</v>
      </c>
      <c r="B441" s="205" t="s">
        <v>2776</v>
      </c>
      <c r="C441" s="206">
        <v>19.14</v>
      </c>
      <c r="D441" s="206">
        <v>19.14</v>
      </c>
      <c r="E441" s="206"/>
      <c r="F441" s="206"/>
      <c r="G441" s="200"/>
    </row>
    <row r="442" spans="1:7">
      <c r="A442" s="198" t="s">
        <v>1803</v>
      </c>
      <c r="B442" s="205" t="s">
        <v>2777</v>
      </c>
      <c r="C442" s="206">
        <v>9.57</v>
      </c>
      <c r="D442" s="206">
        <v>9.57</v>
      </c>
      <c r="E442" s="206"/>
      <c r="F442" s="206"/>
      <c r="G442" s="200"/>
    </row>
    <row r="443" spans="1:7">
      <c r="A443" s="198" t="s">
        <v>1770</v>
      </c>
      <c r="B443" s="205" t="s">
        <v>2778</v>
      </c>
      <c r="C443" s="206">
        <v>9.2100000000000009</v>
      </c>
      <c r="D443" s="206">
        <v>9.2100000000000009</v>
      </c>
      <c r="E443" s="206"/>
      <c r="F443" s="206"/>
      <c r="G443" s="200"/>
    </row>
    <row r="444" spans="1:7">
      <c r="A444" s="198" t="s">
        <v>1771</v>
      </c>
      <c r="B444" s="205" t="s">
        <v>2779</v>
      </c>
      <c r="C444" s="206">
        <v>2.39</v>
      </c>
      <c r="D444" s="206">
        <v>2.39</v>
      </c>
      <c r="E444" s="206"/>
      <c r="F444" s="206"/>
      <c r="G444" s="200"/>
    </row>
    <row r="445" spans="1:7">
      <c r="A445" s="198" t="s">
        <v>1772</v>
      </c>
      <c r="B445" s="205" t="s">
        <v>2780</v>
      </c>
      <c r="C445" s="206">
        <v>0.72</v>
      </c>
      <c r="D445" s="206">
        <v>0.72</v>
      </c>
      <c r="E445" s="206"/>
      <c r="F445" s="206"/>
      <c r="G445" s="200"/>
    </row>
    <row r="446" spans="1:7">
      <c r="A446" s="198" t="s">
        <v>1773</v>
      </c>
      <c r="B446" s="205" t="s">
        <v>2781</v>
      </c>
      <c r="C446" s="206">
        <v>14.35</v>
      </c>
      <c r="D446" s="206">
        <v>14.35</v>
      </c>
      <c r="E446" s="206"/>
      <c r="F446" s="206"/>
      <c r="G446" s="200"/>
    </row>
    <row r="447" spans="1:7">
      <c r="A447" s="198" t="s">
        <v>1774</v>
      </c>
      <c r="B447" s="205" t="s">
        <v>2782</v>
      </c>
      <c r="C447" s="206">
        <v>15.76</v>
      </c>
      <c r="D447" s="206">
        <v>15.76</v>
      </c>
      <c r="E447" s="206"/>
      <c r="F447" s="206"/>
      <c r="G447" s="200"/>
    </row>
    <row r="448" spans="1:7">
      <c r="A448" s="198" t="s">
        <v>1775</v>
      </c>
      <c r="B448" s="205" t="s">
        <v>2783</v>
      </c>
      <c r="C448" s="206">
        <v>26.44</v>
      </c>
      <c r="D448" s="206"/>
      <c r="E448" s="206"/>
      <c r="F448" s="206">
        <v>26.44</v>
      </c>
      <c r="G448" s="200"/>
    </row>
    <row r="449" spans="1:7">
      <c r="A449" s="198" t="s">
        <v>1776</v>
      </c>
      <c r="B449" s="205" t="s">
        <v>2784</v>
      </c>
      <c r="C449" s="206">
        <v>2.88</v>
      </c>
      <c r="D449" s="206"/>
      <c r="E449" s="206"/>
      <c r="F449" s="206">
        <v>2.88</v>
      </c>
      <c r="G449" s="200"/>
    </row>
    <row r="450" spans="1:7">
      <c r="A450" s="198" t="s">
        <v>1777</v>
      </c>
      <c r="B450" s="205" t="s">
        <v>2785</v>
      </c>
      <c r="C450" s="206">
        <v>0.3</v>
      </c>
      <c r="D450" s="206"/>
      <c r="E450" s="206"/>
      <c r="F450" s="206">
        <v>0.3</v>
      </c>
      <c r="G450" s="200"/>
    </row>
    <row r="451" spans="1:7">
      <c r="A451" s="198" t="s">
        <v>1796</v>
      </c>
      <c r="B451" s="205" t="s">
        <v>2814</v>
      </c>
      <c r="C451" s="206">
        <v>2</v>
      </c>
      <c r="D451" s="206"/>
      <c r="E451" s="206"/>
      <c r="F451" s="206">
        <v>2</v>
      </c>
      <c r="G451" s="200"/>
    </row>
    <row r="452" spans="1:7">
      <c r="A452" s="198" t="s">
        <v>1778</v>
      </c>
      <c r="B452" s="205" t="s">
        <v>2786</v>
      </c>
      <c r="C452" s="206">
        <v>2</v>
      </c>
      <c r="D452" s="206"/>
      <c r="E452" s="206"/>
      <c r="F452" s="206">
        <v>2</v>
      </c>
      <c r="G452" s="200"/>
    </row>
    <row r="453" spans="1:7">
      <c r="A453" s="198" t="s">
        <v>1780</v>
      </c>
      <c r="B453" s="205" t="s">
        <v>2788</v>
      </c>
      <c r="C453" s="206">
        <v>0.2</v>
      </c>
      <c r="D453" s="206"/>
      <c r="E453" s="206"/>
      <c r="F453" s="206">
        <v>0.2</v>
      </c>
      <c r="G453" s="200"/>
    </row>
    <row r="454" spans="1:7">
      <c r="A454" s="198" t="s">
        <v>1781</v>
      </c>
      <c r="B454" s="205" t="s">
        <v>2789</v>
      </c>
      <c r="C454" s="206">
        <v>2</v>
      </c>
      <c r="D454" s="206"/>
      <c r="E454" s="206"/>
      <c r="F454" s="206">
        <v>2</v>
      </c>
      <c r="G454" s="200"/>
    </row>
    <row r="455" spans="1:7">
      <c r="A455" s="198" t="s">
        <v>1782</v>
      </c>
      <c r="B455" s="205" t="s">
        <v>2790</v>
      </c>
      <c r="C455" s="206">
        <v>5</v>
      </c>
      <c r="D455" s="206"/>
      <c r="E455" s="206"/>
      <c r="F455" s="206">
        <v>5</v>
      </c>
      <c r="G455" s="200"/>
    </row>
    <row r="456" spans="1:7">
      <c r="A456" s="198" t="s">
        <v>1784</v>
      </c>
      <c r="B456" s="205" t="s">
        <v>2792</v>
      </c>
      <c r="C456" s="206">
        <v>2.21</v>
      </c>
      <c r="D456" s="206"/>
      <c r="E456" s="206"/>
      <c r="F456" s="206">
        <v>2.21</v>
      </c>
      <c r="G456" s="200"/>
    </row>
    <row r="457" spans="1:7">
      <c r="A457" s="198" t="s">
        <v>1785</v>
      </c>
      <c r="B457" s="205" t="s">
        <v>2793</v>
      </c>
      <c r="C457" s="206">
        <v>2.5</v>
      </c>
      <c r="D457" s="206"/>
      <c r="E457" s="206"/>
      <c r="F457" s="206">
        <v>2.5</v>
      </c>
      <c r="G457" s="200"/>
    </row>
    <row r="458" spans="1:7">
      <c r="A458" s="198" t="s">
        <v>1786</v>
      </c>
      <c r="B458" s="205" t="s">
        <v>2794</v>
      </c>
      <c r="C458" s="206">
        <v>7.35</v>
      </c>
      <c r="D458" s="206"/>
      <c r="E458" s="206"/>
      <c r="F458" s="206">
        <v>7.35</v>
      </c>
      <c r="G458" s="200"/>
    </row>
    <row r="459" spans="1:7">
      <c r="A459" s="198" t="s">
        <v>1787</v>
      </c>
      <c r="B459" s="205" t="s">
        <v>2795</v>
      </c>
      <c r="C459" s="206">
        <v>5.4</v>
      </c>
      <c r="D459" s="206"/>
      <c r="E459" s="206">
        <v>5.4</v>
      </c>
      <c r="F459" s="206"/>
      <c r="G459" s="200"/>
    </row>
    <row r="460" spans="1:7">
      <c r="A460" s="198" t="s">
        <v>1789</v>
      </c>
      <c r="B460" s="205" t="s">
        <v>2797</v>
      </c>
      <c r="C460" s="206">
        <v>1.26</v>
      </c>
      <c r="D460" s="206"/>
      <c r="E460" s="206">
        <v>1.26</v>
      </c>
      <c r="F460" s="206"/>
      <c r="G460" s="200"/>
    </row>
    <row r="461" spans="1:7">
      <c r="A461" s="198" t="s">
        <v>1790</v>
      </c>
      <c r="B461" s="205" t="s">
        <v>2798</v>
      </c>
      <c r="C461" s="206">
        <v>4.1399999999999997</v>
      </c>
      <c r="D461" s="206"/>
      <c r="E461" s="206">
        <v>4.1399999999999997</v>
      </c>
      <c r="F461" s="206"/>
      <c r="G461" s="200"/>
    </row>
    <row r="462" spans="1:7">
      <c r="A462" s="198" t="s">
        <v>1587</v>
      </c>
      <c r="B462" s="205" t="s">
        <v>2827</v>
      </c>
      <c r="C462" s="206">
        <v>689.66</v>
      </c>
      <c r="D462" s="206">
        <v>625.92999999999995</v>
      </c>
      <c r="E462" s="206">
        <v>15.17</v>
      </c>
      <c r="F462" s="206">
        <v>48.56</v>
      </c>
      <c r="G462" s="200"/>
    </row>
    <row r="463" spans="1:7">
      <c r="A463" s="198" t="s">
        <v>1765</v>
      </c>
      <c r="B463" s="205" t="s">
        <v>2772</v>
      </c>
      <c r="C463" s="206">
        <v>631.53</v>
      </c>
      <c r="D463" s="206">
        <v>625.92999999999995</v>
      </c>
      <c r="E463" s="206"/>
      <c r="F463" s="206">
        <v>5.6</v>
      </c>
      <c r="G463" s="200"/>
    </row>
    <row r="464" spans="1:7">
      <c r="A464" s="198" t="s">
        <v>1766</v>
      </c>
      <c r="B464" s="205" t="s">
        <v>2773</v>
      </c>
      <c r="C464" s="206">
        <v>84.16</v>
      </c>
      <c r="D464" s="206">
        <v>84.16</v>
      </c>
      <c r="E464" s="206"/>
      <c r="F464" s="206"/>
      <c r="G464" s="200"/>
    </row>
    <row r="465" spans="1:7">
      <c r="A465" s="198" t="s">
        <v>1767</v>
      </c>
      <c r="B465" s="205" t="s">
        <v>2774</v>
      </c>
      <c r="C465" s="206">
        <v>299.42</v>
      </c>
      <c r="D465" s="206">
        <v>299.42</v>
      </c>
      <c r="E465" s="206"/>
      <c r="F465" s="206"/>
      <c r="G465" s="200"/>
    </row>
    <row r="466" spans="1:7">
      <c r="A466" s="198" t="s">
        <v>1768</v>
      </c>
      <c r="B466" s="205" t="s">
        <v>2775</v>
      </c>
      <c r="C466" s="206">
        <v>31.55</v>
      </c>
      <c r="D466" s="206">
        <v>31.55</v>
      </c>
      <c r="E466" s="206"/>
      <c r="F466" s="206"/>
      <c r="G466" s="200"/>
    </row>
    <row r="467" spans="1:7">
      <c r="A467" s="198" t="s">
        <v>1769</v>
      </c>
      <c r="B467" s="205" t="s">
        <v>2776</v>
      </c>
      <c r="C467" s="206">
        <v>66.42</v>
      </c>
      <c r="D467" s="206">
        <v>66.42</v>
      </c>
      <c r="E467" s="206"/>
      <c r="F467" s="206"/>
      <c r="G467" s="200"/>
    </row>
    <row r="468" spans="1:7">
      <c r="A468" s="198" t="s">
        <v>1770</v>
      </c>
      <c r="B468" s="205" t="s">
        <v>2778</v>
      </c>
      <c r="C468" s="206">
        <v>31.97</v>
      </c>
      <c r="D468" s="206">
        <v>31.97</v>
      </c>
      <c r="E468" s="206"/>
      <c r="F468" s="206"/>
      <c r="G468" s="200"/>
    </row>
    <row r="469" spans="1:7">
      <c r="A469" s="198" t="s">
        <v>1771</v>
      </c>
      <c r="B469" s="205" t="s">
        <v>2779</v>
      </c>
      <c r="C469" s="206">
        <v>8.3000000000000007</v>
      </c>
      <c r="D469" s="206">
        <v>8.3000000000000007</v>
      </c>
      <c r="E469" s="206"/>
      <c r="F469" s="206"/>
      <c r="G469" s="200"/>
    </row>
    <row r="470" spans="1:7">
      <c r="A470" s="198" t="s">
        <v>1772</v>
      </c>
      <c r="B470" s="205" t="s">
        <v>2780</v>
      </c>
      <c r="C470" s="206">
        <v>8.1</v>
      </c>
      <c r="D470" s="206">
        <v>2.5</v>
      </c>
      <c r="E470" s="206"/>
      <c r="F470" s="206">
        <v>5.6</v>
      </c>
      <c r="G470" s="200"/>
    </row>
    <row r="471" spans="1:7">
      <c r="A471" s="198" t="s">
        <v>1773</v>
      </c>
      <c r="B471" s="205" t="s">
        <v>2781</v>
      </c>
      <c r="C471" s="206">
        <v>49.82</v>
      </c>
      <c r="D471" s="206">
        <v>49.82</v>
      </c>
      <c r="E471" s="206"/>
      <c r="F471" s="206"/>
      <c r="G471" s="200"/>
    </row>
    <row r="472" spans="1:7">
      <c r="A472" s="198" t="s">
        <v>1774</v>
      </c>
      <c r="B472" s="205" t="s">
        <v>2782</v>
      </c>
      <c r="C472" s="206">
        <v>51.79</v>
      </c>
      <c r="D472" s="206">
        <v>51.79</v>
      </c>
      <c r="E472" s="206"/>
      <c r="F472" s="206"/>
      <c r="G472" s="200"/>
    </row>
    <row r="473" spans="1:7">
      <c r="A473" s="198" t="s">
        <v>1775</v>
      </c>
      <c r="B473" s="205" t="s">
        <v>2783</v>
      </c>
      <c r="C473" s="206">
        <v>42.96</v>
      </c>
      <c r="D473" s="206"/>
      <c r="E473" s="206"/>
      <c r="F473" s="206">
        <v>42.96</v>
      </c>
      <c r="G473" s="200"/>
    </row>
    <row r="474" spans="1:7">
      <c r="A474" s="198" t="s">
        <v>1776</v>
      </c>
      <c r="B474" s="205" t="s">
        <v>2784</v>
      </c>
      <c r="C474" s="206">
        <v>2.96</v>
      </c>
      <c r="D474" s="206"/>
      <c r="E474" s="206"/>
      <c r="F474" s="206">
        <v>2.96</v>
      </c>
      <c r="G474" s="200"/>
    </row>
    <row r="475" spans="1:7">
      <c r="A475" s="198" t="s">
        <v>1778</v>
      </c>
      <c r="B475" s="205" t="s">
        <v>2786</v>
      </c>
      <c r="C475" s="206">
        <v>1</v>
      </c>
      <c r="D475" s="206"/>
      <c r="E475" s="206"/>
      <c r="F475" s="206">
        <v>1</v>
      </c>
      <c r="G475" s="200"/>
    </row>
    <row r="476" spans="1:7">
      <c r="A476" s="198" t="s">
        <v>1779</v>
      </c>
      <c r="B476" s="205" t="s">
        <v>2787</v>
      </c>
      <c r="C476" s="206">
        <v>4</v>
      </c>
      <c r="D476" s="206"/>
      <c r="E476" s="206"/>
      <c r="F476" s="206">
        <v>4</v>
      </c>
      <c r="G476" s="200"/>
    </row>
    <row r="477" spans="1:7">
      <c r="A477" s="198" t="s">
        <v>1781</v>
      </c>
      <c r="B477" s="205" t="s">
        <v>2789</v>
      </c>
      <c r="C477" s="206">
        <v>1.5</v>
      </c>
      <c r="D477" s="206"/>
      <c r="E477" s="206"/>
      <c r="F477" s="206">
        <v>1.5</v>
      </c>
      <c r="G477" s="200"/>
    </row>
    <row r="478" spans="1:7">
      <c r="A478" s="198" t="s">
        <v>1794</v>
      </c>
      <c r="B478" s="205" t="s">
        <v>2806</v>
      </c>
      <c r="C478" s="206">
        <v>2.4</v>
      </c>
      <c r="D478" s="206"/>
      <c r="E478" s="206"/>
      <c r="F478" s="206">
        <v>2.4</v>
      </c>
      <c r="G478" s="200"/>
    </row>
    <row r="479" spans="1:7">
      <c r="A479" s="198" t="s">
        <v>1784</v>
      </c>
      <c r="B479" s="205" t="s">
        <v>2792</v>
      </c>
      <c r="C479" s="206">
        <v>7.67</v>
      </c>
      <c r="D479" s="206"/>
      <c r="E479" s="206"/>
      <c r="F479" s="206">
        <v>7.67</v>
      </c>
      <c r="G479" s="200"/>
    </row>
    <row r="480" spans="1:7">
      <c r="A480" s="198" t="s">
        <v>1785</v>
      </c>
      <c r="B480" s="205" t="s">
        <v>2793</v>
      </c>
      <c r="C480" s="206">
        <v>5.4</v>
      </c>
      <c r="D480" s="206"/>
      <c r="E480" s="206"/>
      <c r="F480" s="206">
        <v>5.4</v>
      </c>
      <c r="G480" s="200"/>
    </row>
    <row r="481" spans="1:7">
      <c r="A481" s="198" t="s">
        <v>1786</v>
      </c>
      <c r="B481" s="205" t="s">
        <v>2794</v>
      </c>
      <c r="C481" s="206">
        <v>18.03</v>
      </c>
      <c r="D481" s="206"/>
      <c r="E481" s="206"/>
      <c r="F481" s="206">
        <v>18.03</v>
      </c>
      <c r="G481" s="200"/>
    </row>
    <row r="482" spans="1:7">
      <c r="A482" s="198" t="s">
        <v>1787</v>
      </c>
      <c r="B482" s="205" t="s">
        <v>2795</v>
      </c>
      <c r="C482" s="206">
        <v>15.17</v>
      </c>
      <c r="D482" s="206"/>
      <c r="E482" s="206">
        <v>15.17</v>
      </c>
      <c r="F482" s="206"/>
      <c r="G482" s="200"/>
    </row>
    <row r="483" spans="1:7">
      <c r="A483" s="198" t="s">
        <v>1789</v>
      </c>
      <c r="B483" s="205" t="s">
        <v>2797</v>
      </c>
      <c r="C483" s="206">
        <v>3.96</v>
      </c>
      <c r="D483" s="206"/>
      <c r="E483" s="206">
        <v>3.96</v>
      </c>
      <c r="F483" s="206"/>
      <c r="G483" s="200"/>
    </row>
    <row r="484" spans="1:7">
      <c r="A484" s="198" t="s">
        <v>1790</v>
      </c>
      <c r="B484" s="205" t="s">
        <v>2798</v>
      </c>
      <c r="C484" s="206">
        <v>11.21</v>
      </c>
      <c r="D484" s="206"/>
      <c r="E484" s="206">
        <v>11.21</v>
      </c>
      <c r="F484" s="206"/>
      <c r="G484" s="200"/>
    </row>
    <row r="485" spans="1:7">
      <c r="A485" s="198" t="s">
        <v>1589</v>
      </c>
      <c r="B485" s="205" t="s">
        <v>2828</v>
      </c>
      <c r="C485" s="206">
        <v>838.52</v>
      </c>
      <c r="D485" s="206">
        <v>742.37</v>
      </c>
      <c r="E485" s="206">
        <v>28.73</v>
      </c>
      <c r="F485" s="206">
        <v>67.42</v>
      </c>
      <c r="G485" s="200"/>
    </row>
    <row r="486" spans="1:7">
      <c r="A486" s="198" t="s">
        <v>1765</v>
      </c>
      <c r="B486" s="205" t="s">
        <v>2772</v>
      </c>
      <c r="C486" s="206">
        <v>742.37</v>
      </c>
      <c r="D486" s="206">
        <v>742.37</v>
      </c>
      <c r="E486" s="206"/>
      <c r="F486" s="206"/>
      <c r="G486" s="200"/>
    </row>
    <row r="487" spans="1:7">
      <c r="A487" s="198" t="s">
        <v>1766</v>
      </c>
      <c r="B487" s="205" t="s">
        <v>2773</v>
      </c>
      <c r="C487" s="206">
        <v>98.91</v>
      </c>
      <c r="D487" s="206">
        <v>98.91</v>
      </c>
      <c r="E487" s="206"/>
      <c r="F487" s="206"/>
      <c r="G487" s="200"/>
    </row>
    <row r="488" spans="1:7">
      <c r="A488" s="198" t="s">
        <v>1767</v>
      </c>
      <c r="B488" s="205" t="s">
        <v>2774</v>
      </c>
      <c r="C488" s="206">
        <v>316.55</v>
      </c>
      <c r="D488" s="206">
        <v>316.55</v>
      </c>
      <c r="E488" s="206"/>
      <c r="F488" s="206"/>
      <c r="G488" s="200"/>
    </row>
    <row r="489" spans="1:7">
      <c r="A489" s="198" t="s">
        <v>1768</v>
      </c>
      <c r="B489" s="205" t="s">
        <v>2775</v>
      </c>
      <c r="C489" s="206">
        <v>68.44</v>
      </c>
      <c r="D489" s="206">
        <v>68.44</v>
      </c>
      <c r="E489" s="206"/>
      <c r="F489" s="206"/>
      <c r="G489" s="200"/>
    </row>
    <row r="490" spans="1:7">
      <c r="A490" s="198" t="s">
        <v>1769</v>
      </c>
      <c r="B490" s="205" t="s">
        <v>2776</v>
      </c>
      <c r="C490" s="206">
        <v>71.95</v>
      </c>
      <c r="D490" s="206">
        <v>71.95</v>
      </c>
      <c r="E490" s="206"/>
      <c r="F490" s="206"/>
      <c r="G490" s="200"/>
    </row>
    <row r="491" spans="1:7">
      <c r="A491" s="198" t="s">
        <v>1803</v>
      </c>
      <c r="B491" s="205" t="s">
        <v>2777</v>
      </c>
      <c r="C491" s="206">
        <v>40</v>
      </c>
      <c r="D491" s="206">
        <v>40</v>
      </c>
      <c r="E491" s="206"/>
      <c r="F491" s="206"/>
      <c r="G491" s="200"/>
    </row>
    <row r="492" spans="1:7">
      <c r="A492" s="198" t="s">
        <v>1770</v>
      </c>
      <c r="B492" s="205" t="s">
        <v>2778</v>
      </c>
      <c r="C492" s="206">
        <v>34.630000000000003</v>
      </c>
      <c r="D492" s="206">
        <v>34.630000000000003</v>
      </c>
      <c r="E492" s="206"/>
      <c r="F492" s="206"/>
      <c r="G492" s="200"/>
    </row>
    <row r="493" spans="1:7">
      <c r="A493" s="198" t="s">
        <v>1771</v>
      </c>
      <c r="B493" s="205" t="s">
        <v>2779</v>
      </c>
      <c r="C493" s="206">
        <v>8.99</v>
      </c>
      <c r="D493" s="206">
        <v>8.99</v>
      </c>
      <c r="E493" s="206"/>
      <c r="F493" s="206"/>
      <c r="G493" s="200"/>
    </row>
    <row r="494" spans="1:7">
      <c r="A494" s="198" t="s">
        <v>1772</v>
      </c>
      <c r="B494" s="205" t="s">
        <v>2780</v>
      </c>
      <c r="C494" s="206">
        <v>0.45</v>
      </c>
      <c r="D494" s="206">
        <v>0.45</v>
      </c>
      <c r="E494" s="206"/>
      <c r="F494" s="206"/>
      <c r="G494" s="200"/>
    </row>
    <row r="495" spans="1:7">
      <c r="A495" s="198" t="s">
        <v>1773</v>
      </c>
      <c r="B495" s="205" t="s">
        <v>2781</v>
      </c>
      <c r="C495" s="206">
        <v>53.96</v>
      </c>
      <c r="D495" s="206">
        <v>53.96</v>
      </c>
      <c r="E495" s="206"/>
      <c r="F495" s="206"/>
      <c r="G495" s="200"/>
    </row>
    <row r="496" spans="1:7">
      <c r="A496" s="198" t="s">
        <v>1774</v>
      </c>
      <c r="B496" s="205" t="s">
        <v>2782</v>
      </c>
      <c r="C496" s="206">
        <v>48.49</v>
      </c>
      <c r="D496" s="206">
        <v>48.49</v>
      </c>
      <c r="E496" s="206"/>
      <c r="F496" s="206"/>
      <c r="G496" s="200"/>
    </row>
    <row r="497" spans="1:7">
      <c r="A497" s="198" t="s">
        <v>1775</v>
      </c>
      <c r="B497" s="205" t="s">
        <v>2783</v>
      </c>
      <c r="C497" s="206">
        <v>67.42</v>
      </c>
      <c r="D497" s="206"/>
      <c r="E497" s="206"/>
      <c r="F497" s="206">
        <v>67.42</v>
      </c>
      <c r="G497" s="200"/>
    </row>
    <row r="498" spans="1:7">
      <c r="A498" s="198" t="s">
        <v>1776</v>
      </c>
      <c r="B498" s="205" t="s">
        <v>2784</v>
      </c>
      <c r="C498" s="206">
        <v>4</v>
      </c>
      <c r="D498" s="206"/>
      <c r="E498" s="206"/>
      <c r="F498" s="206">
        <v>4</v>
      </c>
      <c r="G498" s="200"/>
    </row>
    <row r="499" spans="1:7">
      <c r="A499" s="198" t="s">
        <v>1777</v>
      </c>
      <c r="B499" s="205" t="s">
        <v>2785</v>
      </c>
      <c r="C499" s="206">
        <v>1</v>
      </c>
      <c r="D499" s="206"/>
      <c r="E499" s="206"/>
      <c r="F499" s="206">
        <v>1</v>
      </c>
      <c r="G499" s="200"/>
    </row>
    <row r="500" spans="1:7">
      <c r="A500" s="198" t="s">
        <v>1779</v>
      </c>
      <c r="B500" s="205" t="s">
        <v>2787</v>
      </c>
      <c r="C500" s="206">
        <v>4</v>
      </c>
      <c r="D500" s="206"/>
      <c r="E500" s="206"/>
      <c r="F500" s="206">
        <v>4</v>
      </c>
      <c r="G500" s="200"/>
    </row>
    <row r="501" spans="1:7">
      <c r="A501" s="198" t="s">
        <v>1780</v>
      </c>
      <c r="B501" s="205" t="s">
        <v>2788</v>
      </c>
      <c r="C501" s="206">
        <v>1.25</v>
      </c>
      <c r="D501" s="206"/>
      <c r="E501" s="206"/>
      <c r="F501" s="206">
        <v>1.25</v>
      </c>
      <c r="G501" s="200"/>
    </row>
    <row r="502" spans="1:7">
      <c r="A502" s="198" t="s">
        <v>1793</v>
      </c>
      <c r="B502" s="205" t="s">
        <v>2821</v>
      </c>
      <c r="C502" s="206">
        <v>0.2</v>
      </c>
      <c r="D502" s="206"/>
      <c r="E502" s="206"/>
      <c r="F502" s="206">
        <v>0.2</v>
      </c>
      <c r="G502" s="200"/>
    </row>
    <row r="503" spans="1:7">
      <c r="A503" s="198" t="s">
        <v>1781</v>
      </c>
      <c r="B503" s="205" t="s">
        <v>2789</v>
      </c>
      <c r="C503" s="206">
        <v>4.3</v>
      </c>
      <c r="D503" s="206"/>
      <c r="E503" s="206"/>
      <c r="F503" s="206">
        <v>4.3</v>
      </c>
      <c r="G503" s="200"/>
    </row>
    <row r="504" spans="1:7">
      <c r="A504" s="198" t="s">
        <v>1782</v>
      </c>
      <c r="B504" s="205" t="s">
        <v>2790</v>
      </c>
      <c r="C504" s="206">
        <v>1</v>
      </c>
      <c r="D504" s="206"/>
      <c r="E504" s="206"/>
      <c r="F504" s="206">
        <v>1</v>
      </c>
      <c r="G504" s="200"/>
    </row>
    <row r="505" spans="1:7">
      <c r="A505" s="198" t="s">
        <v>1783</v>
      </c>
      <c r="B505" s="205" t="s">
        <v>2791</v>
      </c>
      <c r="C505" s="206">
        <v>1</v>
      </c>
      <c r="D505" s="206"/>
      <c r="E505" s="206"/>
      <c r="F505" s="206">
        <v>1</v>
      </c>
      <c r="G505" s="200"/>
    </row>
    <row r="506" spans="1:7">
      <c r="A506" s="198" t="s">
        <v>1794</v>
      </c>
      <c r="B506" s="205" t="s">
        <v>2806</v>
      </c>
      <c r="C506" s="206">
        <v>5.6</v>
      </c>
      <c r="D506" s="206"/>
      <c r="E506" s="206"/>
      <c r="F506" s="206">
        <v>5.6</v>
      </c>
      <c r="G506" s="200"/>
    </row>
    <row r="507" spans="1:7">
      <c r="A507" s="198" t="s">
        <v>1784</v>
      </c>
      <c r="B507" s="205" t="s">
        <v>2792</v>
      </c>
      <c r="C507" s="206">
        <v>8.31</v>
      </c>
      <c r="D507" s="206"/>
      <c r="E507" s="206"/>
      <c r="F507" s="206">
        <v>8.31</v>
      </c>
      <c r="G507" s="200"/>
    </row>
    <row r="508" spans="1:7">
      <c r="A508" s="198" t="s">
        <v>1785</v>
      </c>
      <c r="B508" s="205" t="s">
        <v>2793</v>
      </c>
      <c r="C508" s="206">
        <v>19</v>
      </c>
      <c r="D508" s="206"/>
      <c r="E508" s="206"/>
      <c r="F508" s="206">
        <v>19</v>
      </c>
      <c r="G508" s="200"/>
    </row>
    <row r="509" spans="1:7">
      <c r="A509" s="198" t="s">
        <v>1786</v>
      </c>
      <c r="B509" s="205" t="s">
        <v>2794</v>
      </c>
      <c r="C509" s="206">
        <v>17.760000000000002</v>
      </c>
      <c r="D509" s="206"/>
      <c r="E509" s="206"/>
      <c r="F509" s="206">
        <v>17.760000000000002</v>
      </c>
      <c r="G509" s="200"/>
    </row>
    <row r="510" spans="1:7">
      <c r="A510" s="198" t="s">
        <v>1787</v>
      </c>
      <c r="B510" s="205" t="s">
        <v>2795</v>
      </c>
      <c r="C510" s="206">
        <v>28.73</v>
      </c>
      <c r="D510" s="206"/>
      <c r="E510" s="206">
        <v>28.73</v>
      </c>
      <c r="F510" s="206"/>
      <c r="G510" s="200"/>
    </row>
    <row r="511" spans="1:7">
      <c r="A511" s="198" t="s">
        <v>1788</v>
      </c>
      <c r="B511" s="205" t="s">
        <v>2796</v>
      </c>
      <c r="C511" s="206">
        <v>11.57</v>
      </c>
      <c r="D511" s="206"/>
      <c r="E511" s="206">
        <v>11.57</v>
      </c>
      <c r="F511" s="206"/>
      <c r="G511" s="200"/>
    </row>
    <row r="512" spans="1:7">
      <c r="A512" s="198" t="s">
        <v>1789</v>
      </c>
      <c r="B512" s="205" t="s">
        <v>2797</v>
      </c>
      <c r="C512" s="206">
        <v>3.79</v>
      </c>
      <c r="D512" s="206"/>
      <c r="E512" s="206">
        <v>3.79</v>
      </c>
      <c r="F512" s="206"/>
      <c r="G512" s="200"/>
    </row>
    <row r="513" spans="1:7">
      <c r="A513" s="198" t="s">
        <v>1790</v>
      </c>
      <c r="B513" s="205" t="s">
        <v>2798</v>
      </c>
      <c r="C513" s="206">
        <v>13.37</v>
      </c>
      <c r="D513" s="206"/>
      <c r="E513" s="206">
        <v>13.37</v>
      </c>
      <c r="F513" s="206"/>
      <c r="G513" s="200"/>
    </row>
    <row r="514" spans="1:7">
      <c r="A514" s="198" t="s">
        <v>1591</v>
      </c>
      <c r="B514" s="205" t="s">
        <v>2829</v>
      </c>
      <c r="C514" s="206">
        <v>1285.8599999999999</v>
      </c>
      <c r="D514" s="206">
        <v>1148.75</v>
      </c>
      <c r="E514" s="206">
        <v>45.9</v>
      </c>
      <c r="F514" s="206">
        <v>91.21</v>
      </c>
      <c r="G514" s="200"/>
    </row>
    <row r="515" spans="1:7">
      <c r="A515" s="198" t="s">
        <v>1765</v>
      </c>
      <c r="B515" s="205" t="s">
        <v>2772</v>
      </c>
      <c r="C515" s="206">
        <v>1158.6400000000001</v>
      </c>
      <c r="D515" s="206">
        <v>1148.75</v>
      </c>
      <c r="E515" s="206"/>
      <c r="F515" s="206">
        <v>9.89</v>
      </c>
      <c r="G515" s="200"/>
    </row>
    <row r="516" spans="1:7">
      <c r="A516" s="198" t="s">
        <v>1766</v>
      </c>
      <c r="B516" s="205" t="s">
        <v>2773</v>
      </c>
      <c r="C516" s="206">
        <v>157.16</v>
      </c>
      <c r="D516" s="206">
        <v>157.16</v>
      </c>
      <c r="E516" s="206"/>
      <c r="F516" s="206"/>
      <c r="G516" s="200"/>
    </row>
    <row r="517" spans="1:7">
      <c r="A517" s="198" t="s">
        <v>1767</v>
      </c>
      <c r="B517" s="205" t="s">
        <v>2774</v>
      </c>
      <c r="C517" s="206">
        <v>500.19</v>
      </c>
      <c r="D517" s="206">
        <v>500.19</v>
      </c>
      <c r="E517" s="206"/>
      <c r="F517" s="206"/>
      <c r="G517" s="200"/>
    </row>
    <row r="518" spans="1:7">
      <c r="A518" s="198" t="s">
        <v>1768</v>
      </c>
      <c r="B518" s="205" t="s">
        <v>2775</v>
      </c>
      <c r="C518" s="206">
        <v>108.26</v>
      </c>
      <c r="D518" s="206">
        <v>108.26</v>
      </c>
      <c r="E518" s="206"/>
      <c r="F518" s="206"/>
      <c r="G518" s="200"/>
    </row>
    <row r="519" spans="1:7">
      <c r="A519" s="198" t="s">
        <v>1769</v>
      </c>
      <c r="B519" s="205" t="s">
        <v>2776</v>
      </c>
      <c r="C519" s="206">
        <v>113.84</v>
      </c>
      <c r="D519" s="206">
        <v>113.84</v>
      </c>
      <c r="E519" s="206"/>
      <c r="F519" s="206"/>
      <c r="G519" s="200"/>
    </row>
    <row r="520" spans="1:7">
      <c r="A520" s="198" t="s">
        <v>1803</v>
      </c>
      <c r="B520" s="205" t="s">
        <v>2777</v>
      </c>
      <c r="C520" s="206">
        <v>40</v>
      </c>
      <c r="D520" s="206">
        <v>40</v>
      </c>
      <c r="E520" s="206"/>
      <c r="F520" s="206"/>
      <c r="G520" s="200"/>
    </row>
    <row r="521" spans="1:7">
      <c r="A521" s="198" t="s">
        <v>1770</v>
      </c>
      <c r="B521" s="205" t="s">
        <v>2778</v>
      </c>
      <c r="C521" s="206">
        <v>54.78</v>
      </c>
      <c r="D521" s="206">
        <v>54.78</v>
      </c>
      <c r="E521" s="206"/>
      <c r="F521" s="206"/>
      <c r="G521" s="200"/>
    </row>
    <row r="522" spans="1:7">
      <c r="A522" s="198" t="s">
        <v>1771</v>
      </c>
      <c r="B522" s="205" t="s">
        <v>2779</v>
      </c>
      <c r="C522" s="206">
        <v>14.23</v>
      </c>
      <c r="D522" s="206">
        <v>14.23</v>
      </c>
      <c r="E522" s="206"/>
      <c r="F522" s="206"/>
      <c r="G522" s="200"/>
    </row>
    <row r="523" spans="1:7">
      <c r="A523" s="198" t="s">
        <v>1772</v>
      </c>
      <c r="B523" s="205" t="s">
        <v>2780</v>
      </c>
      <c r="C523" s="206">
        <v>10.6</v>
      </c>
      <c r="D523" s="206">
        <v>0.71</v>
      </c>
      <c r="E523" s="206"/>
      <c r="F523" s="206">
        <v>9.89</v>
      </c>
      <c r="G523" s="200"/>
    </row>
    <row r="524" spans="1:7">
      <c r="A524" s="198" t="s">
        <v>1773</v>
      </c>
      <c r="B524" s="205" t="s">
        <v>2781</v>
      </c>
      <c r="C524" s="206">
        <v>85.38</v>
      </c>
      <c r="D524" s="206">
        <v>85.38</v>
      </c>
      <c r="E524" s="206"/>
      <c r="F524" s="206"/>
      <c r="G524" s="200"/>
    </row>
    <row r="525" spans="1:7">
      <c r="A525" s="198" t="s">
        <v>1774</v>
      </c>
      <c r="B525" s="205" t="s">
        <v>2782</v>
      </c>
      <c r="C525" s="206">
        <v>74.2</v>
      </c>
      <c r="D525" s="206">
        <v>74.2</v>
      </c>
      <c r="E525" s="206"/>
      <c r="F525" s="206"/>
      <c r="G525" s="200"/>
    </row>
    <row r="526" spans="1:7">
      <c r="A526" s="198" t="s">
        <v>1775</v>
      </c>
      <c r="B526" s="205" t="s">
        <v>2783</v>
      </c>
      <c r="C526" s="206">
        <v>81.319999999999993</v>
      </c>
      <c r="D526" s="206"/>
      <c r="E526" s="206"/>
      <c r="F526" s="206">
        <v>81.319999999999993</v>
      </c>
      <c r="G526" s="200"/>
    </row>
    <row r="527" spans="1:7">
      <c r="A527" s="198" t="s">
        <v>1776</v>
      </c>
      <c r="B527" s="205" t="s">
        <v>2784</v>
      </c>
      <c r="C527" s="206">
        <v>4</v>
      </c>
      <c r="D527" s="206"/>
      <c r="E527" s="206"/>
      <c r="F527" s="206">
        <v>4</v>
      </c>
      <c r="G527" s="200"/>
    </row>
    <row r="528" spans="1:7">
      <c r="A528" s="198" t="s">
        <v>1777</v>
      </c>
      <c r="B528" s="205" t="s">
        <v>2785</v>
      </c>
      <c r="C528" s="206">
        <v>2</v>
      </c>
      <c r="D528" s="206"/>
      <c r="E528" s="206"/>
      <c r="F528" s="206">
        <v>2</v>
      </c>
      <c r="G528" s="200"/>
    </row>
    <row r="529" spans="1:7">
      <c r="A529" s="198" t="s">
        <v>1796</v>
      </c>
      <c r="B529" s="205" t="s">
        <v>2814</v>
      </c>
      <c r="C529" s="206">
        <v>2.5</v>
      </c>
      <c r="D529" s="206"/>
      <c r="E529" s="206"/>
      <c r="F529" s="206">
        <v>2.5</v>
      </c>
      <c r="G529" s="200"/>
    </row>
    <row r="530" spans="1:7">
      <c r="A530" s="198" t="s">
        <v>1778</v>
      </c>
      <c r="B530" s="205" t="s">
        <v>2786</v>
      </c>
      <c r="C530" s="206">
        <v>1</v>
      </c>
      <c r="D530" s="206"/>
      <c r="E530" s="206"/>
      <c r="F530" s="206">
        <v>1</v>
      </c>
      <c r="G530" s="200"/>
    </row>
    <row r="531" spans="1:7">
      <c r="A531" s="198" t="s">
        <v>1779</v>
      </c>
      <c r="B531" s="205" t="s">
        <v>2787</v>
      </c>
      <c r="C531" s="206">
        <v>5</v>
      </c>
      <c r="D531" s="206"/>
      <c r="E531" s="206"/>
      <c r="F531" s="206">
        <v>5</v>
      </c>
      <c r="G531" s="200"/>
    </row>
    <row r="532" spans="1:7">
      <c r="A532" s="198" t="s">
        <v>1780</v>
      </c>
      <c r="B532" s="205" t="s">
        <v>2788</v>
      </c>
      <c r="C532" s="206">
        <v>2.4</v>
      </c>
      <c r="D532" s="206"/>
      <c r="E532" s="206"/>
      <c r="F532" s="206">
        <v>2.4</v>
      </c>
      <c r="G532" s="200"/>
    </row>
    <row r="533" spans="1:7">
      <c r="A533" s="198" t="s">
        <v>1793</v>
      </c>
      <c r="B533" s="205" t="s">
        <v>2821</v>
      </c>
      <c r="C533" s="206">
        <v>0.4</v>
      </c>
      <c r="D533" s="206"/>
      <c r="E533" s="206"/>
      <c r="F533" s="206">
        <v>0.4</v>
      </c>
      <c r="G533" s="200"/>
    </row>
    <row r="534" spans="1:7">
      <c r="A534" s="198" t="s">
        <v>1781</v>
      </c>
      <c r="B534" s="205" t="s">
        <v>2789</v>
      </c>
      <c r="C534" s="206">
        <v>2</v>
      </c>
      <c r="D534" s="206"/>
      <c r="E534" s="206"/>
      <c r="F534" s="206">
        <v>2</v>
      </c>
      <c r="G534" s="200"/>
    </row>
    <row r="535" spans="1:7">
      <c r="A535" s="198" t="s">
        <v>1782</v>
      </c>
      <c r="B535" s="205" t="s">
        <v>2790</v>
      </c>
      <c r="C535" s="206">
        <v>2</v>
      </c>
      <c r="D535" s="206"/>
      <c r="E535" s="206"/>
      <c r="F535" s="206">
        <v>2</v>
      </c>
      <c r="G535" s="200"/>
    </row>
    <row r="536" spans="1:7">
      <c r="A536" s="198" t="s">
        <v>1791</v>
      </c>
      <c r="B536" s="205" t="s">
        <v>2803</v>
      </c>
      <c r="C536" s="206">
        <v>2</v>
      </c>
      <c r="D536" s="206"/>
      <c r="E536" s="206"/>
      <c r="F536" s="206">
        <v>2</v>
      </c>
      <c r="G536" s="200"/>
    </row>
    <row r="537" spans="1:7">
      <c r="A537" s="198" t="s">
        <v>1794</v>
      </c>
      <c r="B537" s="205" t="s">
        <v>2806</v>
      </c>
      <c r="C537" s="206">
        <v>5.4</v>
      </c>
      <c r="D537" s="206"/>
      <c r="E537" s="206"/>
      <c r="F537" s="206">
        <v>5.4</v>
      </c>
      <c r="G537" s="200"/>
    </row>
    <row r="538" spans="1:7">
      <c r="A538" s="198" t="s">
        <v>1784</v>
      </c>
      <c r="B538" s="205" t="s">
        <v>2792</v>
      </c>
      <c r="C538" s="206">
        <v>13.15</v>
      </c>
      <c r="D538" s="206"/>
      <c r="E538" s="206"/>
      <c r="F538" s="206">
        <v>13.15</v>
      </c>
      <c r="G538" s="200"/>
    </row>
    <row r="539" spans="1:7">
      <c r="A539" s="198" t="s">
        <v>1785</v>
      </c>
      <c r="B539" s="205" t="s">
        <v>2793</v>
      </c>
      <c r="C539" s="206">
        <v>11.12</v>
      </c>
      <c r="D539" s="206"/>
      <c r="E539" s="206"/>
      <c r="F539" s="206">
        <v>11.12</v>
      </c>
      <c r="G539" s="200"/>
    </row>
    <row r="540" spans="1:7">
      <c r="A540" s="198" t="s">
        <v>1786</v>
      </c>
      <c r="B540" s="205" t="s">
        <v>2794</v>
      </c>
      <c r="C540" s="206">
        <v>28.35</v>
      </c>
      <c r="D540" s="206"/>
      <c r="E540" s="206"/>
      <c r="F540" s="206">
        <v>28.35</v>
      </c>
      <c r="G540" s="200"/>
    </row>
    <row r="541" spans="1:7">
      <c r="A541" s="198" t="s">
        <v>1787</v>
      </c>
      <c r="B541" s="205" t="s">
        <v>2795</v>
      </c>
      <c r="C541" s="206">
        <v>45.9</v>
      </c>
      <c r="D541" s="206"/>
      <c r="E541" s="206">
        <v>45.9</v>
      </c>
      <c r="F541" s="206"/>
      <c r="G541" s="200"/>
    </row>
    <row r="542" spans="1:7">
      <c r="A542" s="198" t="s">
        <v>1788</v>
      </c>
      <c r="B542" s="205" t="s">
        <v>2796</v>
      </c>
      <c r="C542" s="206">
        <v>10.34</v>
      </c>
      <c r="D542" s="206"/>
      <c r="E542" s="206">
        <v>10.34</v>
      </c>
      <c r="F542" s="206"/>
      <c r="G542" s="200"/>
    </row>
    <row r="543" spans="1:7">
      <c r="A543" s="198" t="s">
        <v>1789</v>
      </c>
      <c r="B543" s="205" t="s">
        <v>2797</v>
      </c>
      <c r="C543" s="206">
        <v>6.12</v>
      </c>
      <c r="D543" s="206"/>
      <c r="E543" s="206">
        <v>6.12</v>
      </c>
      <c r="F543" s="206"/>
      <c r="G543" s="200"/>
    </row>
    <row r="544" spans="1:7">
      <c r="A544" s="198" t="s">
        <v>1790</v>
      </c>
      <c r="B544" s="205" t="s">
        <v>2798</v>
      </c>
      <c r="C544" s="206">
        <v>29.44</v>
      </c>
      <c r="D544" s="206"/>
      <c r="E544" s="206">
        <v>29.44</v>
      </c>
      <c r="F544" s="206"/>
      <c r="G544" s="200"/>
    </row>
    <row r="545" spans="1:7">
      <c r="A545" s="198" t="s">
        <v>1593</v>
      </c>
      <c r="B545" s="205" t="s">
        <v>2830</v>
      </c>
      <c r="C545" s="206">
        <v>807.53</v>
      </c>
      <c r="D545" s="206">
        <v>730.17</v>
      </c>
      <c r="E545" s="206">
        <v>20.07</v>
      </c>
      <c r="F545" s="206">
        <v>57.29</v>
      </c>
      <c r="G545" s="200"/>
    </row>
    <row r="546" spans="1:7">
      <c r="A546" s="198" t="s">
        <v>1765</v>
      </c>
      <c r="B546" s="205" t="s">
        <v>2772</v>
      </c>
      <c r="C546" s="206">
        <v>730.17</v>
      </c>
      <c r="D546" s="206">
        <v>730.17</v>
      </c>
      <c r="E546" s="206"/>
      <c r="F546" s="206"/>
      <c r="G546" s="200"/>
    </row>
    <row r="547" spans="1:7">
      <c r="A547" s="198" t="s">
        <v>1766</v>
      </c>
      <c r="B547" s="205" t="s">
        <v>2773</v>
      </c>
      <c r="C547" s="206">
        <v>98.28</v>
      </c>
      <c r="D547" s="206">
        <v>98.28</v>
      </c>
      <c r="E547" s="206"/>
      <c r="F547" s="206"/>
      <c r="G547" s="200"/>
    </row>
    <row r="548" spans="1:7">
      <c r="A548" s="198" t="s">
        <v>1767</v>
      </c>
      <c r="B548" s="205" t="s">
        <v>2774</v>
      </c>
      <c r="C548" s="206">
        <v>319.04000000000002</v>
      </c>
      <c r="D548" s="206">
        <v>319.04000000000002</v>
      </c>
      <c r="E548" s="206"/>
      <c r="F548" s="206"/>
      <c r="G548" s="200"/>
    </row>
    <row r="549" spans="1:7">
      <c r="A549" s="198" t="s">
        <v>1768</v>
      </c>
      <c r="B549" s="205" t="s">
        <v>2775</v>
      </c>
      <c r="C549" s="206">
        <v>68.72</v>
      </c>
      <c r="D549" s="206">
        <v>68.72</v>
      </c>
      <c r="E549" s="206"/>
      <c r="F549" s="206"/>
      <c r="G549" s="200"/>
    </row>
    <row r="550" spans="1:7">
      <c r="A550" s="198" t="s">
        <v>1769</v>
      </c>
      <c r="B550" s="205" t="s">
        <v>2776</v>
      </c>
      <c r="C550" s="206">
        <v>72.27</v>
      </c>
      <c r="D550" s="206">
        <v>72.27</v>
      </c>
      <c r="E550" s="206"/>
      <c r="F550" s="206"/>
      <c r="G550" s="200"/>
    </row>
    <row r="551" spans="1:7">
      <c r="A551" s="198" t="s">
        <v>1803</v>
      </c>
      <c r="B551" s="205" t="s">
        <v>2777</v>
      </c>
      <c r="C551" s="206">
        <v>31</v>
      </c>
      <c r="D551" s="206">
        <v>31</v>
      </c>
      <c r="E551" s="206"/>
      <c r="F551" s="206"/>
      <c r="G551" s="200"/>
    </row>
    <row r="552" spans="1:7">
      <c r="A552" s="198" t="s">
        <v>1770</v>
      </c>
      <c r="B552" s="205" t="s">
        <v>2778</v>
      </c>
      <c r="C552" s="206">
        <v>34.78</v>
      </c>
      <c r="D552" s="206">
        <v>34.78</v>
      </c>
      <c r="E552" s="206"/>
      <c r="F552" s="206"/>
      <c r="G552" s="200"/>
    </row>
    <row r="553" spans="1:7">
      <c r="A553" s="198" t="s">
        <v>1771</v>
      </c>
      <c r="B553" s="205" t="s">
        <v>2779</v>
      </c>
      <c r="C553" s="206">
        <v>9.0299999999999994</v>
      </c>
      <c r="D553" s="206">
        <v>9.0299999999999994</v>
      </c>
      <c r="E553" s="206"/>
      <c r="F553" s="206"/>
      <c r="G553" s="200"/>
    </row>
    <row r="554" spans="1:7">
      <c r="A554" s="198" t="s">
        <v>1772</v>
      </c>
      <c r="B554" s="205" t="s">
        <v>2780</v>
      </c>
      <c r="C554" s="206">
        <v>0.45</v>
      </c>
      <c r="D554" s="206">
        <v>0.45</v>
      </c>
      <c r="E554" s="206"/>
      <c r="F554" s="206"/>
      <c r="G554" s="200"/>
    </row>
    <row r="555" spans="1:7">
      <c r="A555" s="198" t="s">
        <v>1773</v>
      </c>
      <c r="B555" s="205" t="s">
        <v>2781</v>
      </c>
      <c r="C555" s="206">
        <v>54.2</v>
      </c>
      <c r="D555" s="206">
        <v>54.2</v>
      </c>
      <c r="E555" s="206"/>
      <c r="F555" s="206"/>
      <c r="G555" s="200"/>
    </row>
    <row r="556" spans="1:7">
      <c r="A556" s="198" t="s">
        <v>1774</v>
      </c>
      <c r="B556" s="205" t="s">
        <v>2782</v>
      </c>
      <c r="C556" s="206">
        <v>42.4</v>
      </c>
      <c r="D556" s="206">
        <v>42.4</v>
      </c>
      <c r="E556" s="206"/>
      <c r="F556" s="206"/>
      <c r="G556" s="200"/>
    </row>
    <row r="557" spans="1:7">
      <c r="A557" s="198" t="s">
        <v>1775</v>
      </c>
      <c r="B557" s="205" t="s">
        <v>2783</v>
      </c>
      <c r="C557" s="206">
        <v>57.29</v>
      </c>
      <c r="D557" s="206"/>
      <c r="E557" s="206"/>
      <c r="F557" s="206">
        <v>57.29</v>
      </c>
      <c r="G557" s="200"/>
    </row>
    <row r="558" spans="1:7">
      <c r="A558" s="198" t="s">
        <v>1776</v>
      </c>
      <c r="B558" s="205" t="s">
        <v>2784</v>
      </c>
      <c r="C558" s="206">
        <v>4</v>
      </c>
      <c r="D558" s="206"/>
      <c r="E558" s="206"/>
      <c r="F558" s="206">
        <v>4</v>
      </c>
      <c r="G558" s="200"/>
    </row>
    <row r="559" spans="1:7">
      <c r="A559" s="198" t="s">
        <v>1777</v>
      </c>
      <c r="B559" s="205" t="s">
        <v>2785</v>
      </c>
      <c r="C559" s="206">
        <v>3.5</v>
      </c>
      <c r="D559" s="206"/>
      <c r="E559" s="206"/>
      <c r="F559" s="206">
        <v>3.5</v>
      </c>
      <c r="G559" s="200"/>
    </row>
    <row r="560" spans="1:7">
      <c r="A560" s="198" t="s">
        <v>1796</v>
      </c>
      <c r="B560" s="205" t="s">
        <v>2814</v>
      </c>
      <c r="C560" s="206">
        <v>0.5</v>
      </c>
      <c r="D560" s="206"/>
      <c r="E560" s="206"/>
      <c r="F560" s="206">
        <v>0.5</v>
      </c>
      <c r="G560" s="200"/>
    </row>
    <row r="561" spans="1:7">
      <c r="A561" s="198" t="s">
        <v>1792</v>
      </c>
      <c r="B561" s="205" t="s">
        <v>2815</v>
      </c>
      <c r="C561" s="206">
        <v>0.2</v>
      </c>
      <c r="D561" s="206"/>
      <c r="E561" s="206"/>
      <c r="F561" s="206">
        <v>0.2</v>
      </c>
      <c r="G561" s="200"/>
    </row>
    <row r="562" spans="1:7">
      <c r="A562" s="198" t="s">
        <v>1780</v>
      </c>
      <c r="B562" s="205" t="s">
        <v>2788</v>
      </c>
      <c r="C562" s="206">
        <v>3</v>
      </c>
      <c r="D562" s="206"/>
      <c r="E562" s="206"/>
      <c r="F562" s="206">
        <v>3</v>
      </c>
      <c r="G562" s="200"/>
    </row>
    <row r="563" spans="1:7">
      <c r="A563" s="198" t="s">
        <v>1781</v>
      </c>
      <c r="B563" s="205" t="s">
        <v>2789</v>
      </c>
      <c r="C563" s="206">
        <v>4.5</v>
      </c>
      <c r="D563" s="206"/>
      <c r="E563" s="206"/>
      <c r="F563" s="206">
        <v>4.5</v>
      </c>
      <c r="G563" s="200"/>
    </row>
    <row r="564" spans="1:7">
      <c r="A564" s="198" t="s">
        <v>1782</v>
      </c>
      <c r="B564" s="205" t="s">
        <v>2790</v>
      </c>
      <c r="C564" s="206">
        <v>0.5</v>
      </c>
      <c r="D564" s="206"/>
      <c r="E564" s="206"/>
      <c r="F564" s="206">
        <v>0.5</v>
      </c>
      <c r="G564" s="200"/>
    </row>
    <row r="565" spans="1:7">
      <c r="A565" s="198" t="s">
        <v>1797</v>
      </c>
      <c r="B565" s="205" t="s">
        <v>2808</v>
      </c>
      <c r="C565" s="206">
        <v>0.2</v>
      </c>
      <c r="D565" s="206"/>
      <c r="E565" s="206"/>
      <c r="F565" s="206">
        <v>0.2</v>
      </c>
      <c r="G565" s="200"/>
    </row>
    <row r="566" spans="1:7">
      <c r="A566" s="198" t="s">
        <v>1783</v>
      </c>
      <c r="B566" s="205" t="s">
        <v>2791</v>
      </c>
      <c r="C566" s="206">
        <v>0.2</v>
      </c>
      <c r="D566" s="206"/>
      <c r="E566" s="206"/>
      <c r="F566" s="206">
        <v>0.2</v>
      </c>
      <c r="G566" s="200"/>
    </row>
    <row r="567" spans="1:7">
      <c r="A567" s="198" t="s">
        <v>1794</v>
      </c>
      <c r="B567" s="205" t="s">
        <v>2806</v>
      </c>
      <c r="C567" s="206">
        <v>1.5</v>
      </c>
      <c r="D567" s="206"/>
      <c r="E567" s="206"/>
      <c r="F567" s="206">
        <v>1.5</v>
      </c>
      <c r="G567" s="200"/>
    </row>
    <row r="568" spans="1:7">
      <c r="A568" s="198" t="s">
        <v>1784</v>
      </c>
      <c r="B568" s="205" t="s">
        <v>2792</v>
      </c>
      <c r="C568" s="206">
        <v>8.35</v>
      </c>
      <c r="D568" s="206"/>
      <c r="E568" s="206"/>
      <c r="F568" s="206">
        <v>8.35</v>
      </c>
      <c r="G568" s="200"/>
    </row>
    <row r="569" spans="1:7">
      <c r="A569" s="198" t="s">
        <v>1785</v>
      </c>
      <c r="B569" s="205" t="s">
        <v>2793</v>
      </c>
      <c r="C569" s="206">
        <v>10</v>
      </c>
      <c r="D569" s="206"/>
      <c r="E569" s="206"/>
      <c r="F569" s="206">
        <v>10</v>
      </c>
      <c r="G569" s="200"/>
    </row>
    <row r="570" spans="1:7">
      <c r="A570" s="198" t="s">
        <v>1795</v>
      </c>
      <c r="B570" s="205" t="s">
        <v>2810</v>
      </c>
      <c r="C570" s="206">
        <v>1.5</v>
      </c>
      <c r="D570" s="206"/>
      <c r="E570" s="206"/>
      <c r="F570" s="206">
        <v>1.5</v>
      </c>
      <c r="G570" s="200"/>
    </row>
    <row r="571" spans="1:7">
      <c r="A571" s="198" t="s">
        <v>1786</v>
      </c>
      <c r="B571" s="205" t="s">
        <v>2794</v>
      </c>
      <c r="C571" s="206">
        <v>19.34</v>
      </c>
      <c r="D571" s="206"/>
      <c r="E571" s="206"/>
      <c r="F571" s="206">
        <v>19.34</v>
      </c>
      <c r="G571" s="200"/>
    </row>
    <row r="572" spans="1:7">
      <c r="A572" s="198" t="s">
        <v>1787</v>
      </c>
      <c r="B572" s="205" t="s">
        <v>2795</v>
      </c>
      <c r="C572" s="206">
        <v>20.07</v>
      </c>
      <c r="D572" s="206"/>
      <c r="E572" s="206">
        <v>20.07</v>
      </c>
      <c r="F572" s="206"/>
      <c r="G572" s="200"/>
    </row>
    <row r="573" spans="1:7">
      <c r="A573" s="198" t="s">
        <v>1788</v>
      </c>
      <c r="B573" s="205" t="s">
        <v>2796</v>
      </c>
      <c r="C573" s="206">
        <v>0.6</v>
      </c>
      <c r="D573" s="206"/>
      <c r="E573" s="206">
        <v>0.6</v>
      </c>
      <c r="F573" s="206"/>
      <c r="G573" s="200"/>
    </row>
    <row r="574" spans="1:7">
      <c r="A574" s="198" t="s">
        <v>1789</v>
      </c>
      <c r="B574" s="205" t="s">
        <v>2797</v>
      </c>
      <c r="C574" s="206">
        <v>3.96</v>
      </c>
      <c r="D574" s="206"/>
      <c r="E574" s="206">
        <v>3.96</v>
      </c>
      <c r="F574" s="206"/>
      <c r="G574" s="200"/>
    </row>
    <row r="575" spans="1:7">
      <c r="A575" s="198" t="s">
        <v>1790</v>
      </c>
      <c r="B575" s="205" t="s">
        <v>2798</v>
      </c>
      <c r="C575" s="206">
        <v>15.51</v>
      </c>
      <c r="D575" s="206"/>
      <c r="E575" s="206">
        <v>15.51</v>
      </c>
      <c r="F575" s="206"/>
      <c r="G575" s="200"/>
    </row>
    <row r="576" spans="1:7">
      <c r="A576" s="198" t="s">
        <v>1595</v>
      </c>
      <c r="B576" s="205" t="s">
        <v>2831</v>
      </c>
      <c r="C576" s="206">
        <v>3099.73</v>
      </c>
      <c r="D576" s="206">
        <v>2810.24</v>
      </c>
      <c r="E576" s="206">
        <v>78.31</v>
      </c>
      <c r="F576" s="206">
        <v>211.18</v>
      </c>
      <c r="G576" s="200"/>
    </row>
    <row r="577" spans="1:7">
      <c r="A577" s="198" t="s">
        <v>1765</v>
      </c>
      <c r="B577" s="205" t="s">
        <v>2772</v>
      </c>
      <c r="C577" s="206">
        <v>2810.24</v>
      </c>
      <c r="D577" s="206">
        <v>2810.24</v>
      </c>
      <c r="E577" s="206"/>
      <c r="F577" s="206"/>
      <c r="G577" s="200"/>
    </row>
    <row r="578" spans="1:7">
      <c r="A578" s="198" t="s">
        <v>1766</v>
      </c>
      <c r="B578" s="205" t="s">
        <v>2773</v>
      </c>
      <c r="C578" s="206">
        <v>376.64</v>
      </c>
      <c r="D578" s="206">
        <v>376.64</v>
      </c>
      <c r="E578" s="206"/>
      <c r="F578" s="206"/>
      <c r="G578" s="200"/>
    </row>
    <row r="579" spans="1:7">
      <c r="A579" s="198" t="s">
        <v>1767</v>
      </c>
      <c r="B579" s="205" t="s">
        <v>2774</v>
      </c>
      <c r="C579" s="206">
        <v>1216.71</v>
      </c>
      <c r="D579" s="206">
        <v>1216.71</v>
      </c>
      <c r="E579" s="206"/>
      <c r="F579" s="206"/>
      <c r="G579" s="200"/>
    </row>
    <row r="580" spans="1:7">
      <c r="A580" s="198" t="s">
        <v>1768</v>
      </c>
      <c r="B580" s="205" t="s">
        <v>2775</v>
      </c>
      <c r="C580" s="206">
        <v>262.36</v>
      </c>
      <c r="D580" s="206">
        <v>262.36</v>
      </c>
      <c r="E580" s="206"/>
      <c r="F580" s="206"/>
      <c r="G580" s="200"/>
    </row>
    <row r="581" spans="1:7">
      <c r="A581" s="198" t="s">
        <v>1769</v>
      </c>
      <c r="B581" s="205" t="s">
        <v>2776</v>
      </c>
      <c r="C581" s="206">
        <v>275.92</v>
      </c>
      <c r="D581" s="206">
        <v>275.92</v>
      </c>
      <c r="E581" s="206"/>
      <c r="F581" s="206"/>
      <c r="G581" s="200"/>
    </row>
    <row r="582" spans="1:7">
      <c r="A582" s="198" t="s">
        <v>1803</v>
      </c>
      <c r="B582" s="205" t="s">
        <v>2777</v>
      </c>
      <c r="C582" s="206">
        <v>17</v>
      </c>
      <c r="D582" s="206">
        <v>17</v>
      </c>
      <c r="E582" s="206"/>
      <c r="F582" s="206"/>
      <c r="G582" s="200"/>
    </row>
    <row r="583" spans="1:7">
      <c r="A583" s="198" t="s">
        <v>1770</v>
      </c>
      <c r="B583" s="205" t="s">
        <v>2778</v>
      </c>
      <c r="C583" s="206">
        <v>132.79</v>
      </c>
      <c r="D583" s="206">
        <v>132.79</v>
      </c>
      <c r="E583" s="206"/>
      <c r="F583" s="206"/>
      <c r="G583" s="200"/>
    </row>
    <row r="584" spans="1:7">
      <c r="A584" s="198" t="s">
        <v>1771</v>
      </c>
      <c r="B584" s="205" t="s">
        <v>2779</v>
      </c>
      <c r="C584" s="206">
        <v>34.49</v>
      </c>
      <c r="D584" s="206">
        <v>34.49</v>
      </c>
      <c r="E584" s="206"/>
      <c r="F584" s="206"/>
      <c r="G584" s="200"/>
    </row>
    <row r="585" spans="1:7">
      <c r="A585" s="198" t="s">
        <v>1772</v>
      </c>
      <c r="B585" s="205" t="s">
        <v>2780</v>
      </c>
      <c r="C585" s="206">
        <v>1.72</v>
      </c>
      <c r="D585" s="206">
        <v>1.72</v>
      </c>
      <c r="E585" s="206"/>
      <c r="F585" s="206"/>
      <c r="G585" s="200"/>
    </row>
    <row r="586" spans="1:7">
      <c r="A586" s="198" t="s">
        <v>1773</v>
      </c>
      <c r="B586" s="205" t="s">
        <v>2781</v>
      </c>
      <c r="C586" s="206">
        <v>206.94</v>
      </c>
      <c r="D586" s="206">
        <v>206.94</v>
      </c>
      <c r="E586" s="206"/>
      <c r="F586" s="206"/>
      <c r="G586" s="200"/>
    </row>
    <row r="587" spans="1:7">
      <c r="A587" s="198" t="s">
        <v>1774</v>
      </c>
      <c r="B587" s="205" t="s">
        <v>2782</v>
      </c>
      <c r="C587" s="206">
        <v>285.67</v>
      </c>
      <c r="D587" s="206">
        <v>285.67</v>
      </c>
      <c r="E587" s="206"/>
      <c r="F587" s="206"/>
      <c r="G587" s="200"/>
    </row>
    <row r="588" spans="1:7">
      <c r="A588" s="198" t="s">
        <v>1775</v>
      </c>
      <c r="B588" s="205" t="s">
        <v>2783</v>
      </c>
      <c r="C588" s="206">
        <v>211.18</v>
      </c>
      <c r="D588" s="206"/>
      <c r="E588" s="206"/>
      <c r="F588" s="206">
        <v>211.18</v>
      </c>
      <c r="G588" s="200"/>
    </row>
    <row r="589" spans="1:7">
      <c r="A589" s="198" t="s">
        <v>1776</v>
      </c>
      <c r="B589" s="205" t="s">
        <v>2784</v>
      </c>
      <c r="C589" s="206">
        <v>10.01</v>
      </c>
      <c r="D589" s="206"/>
      <c r="E589" s="206"/>
      <c r="F589" s="206">
        <v>10.01</v>
      </c>
      <c r="G589" s="200"/>
    </row>
    <row r="590" spans="1:7">
      <c r="A590" s="198" t="s">
        <v>1777</v>
      </c>
      <c r="B590" s="205" t="s">
        <v>2785</v>
      </c>
      <c r="C590" s="206">
        <v>2</v>
      </c>
      <c r="D590" s="206"/>
      <c r="E590" s="206"/>
      <c r="F590" s="206">
        <v>2</v>
      </c>
      <c r="G590" s="200"/>
    </row>
    <row r="591" spans="1:7">
      <c r="A591" s="198" t="s">
        <v>1778</v>
      </c>
      <c r="B591" s="205" t="s">
        <v>2786</v>
      </c>
      <c r="C591" s="206">
        <v>12</v>
      </c>
      <c r="D591" s="206"/>
      <c r="E591" s="206"/>
      <c r="F591" s="206">
        <v>12</v>
      </c>
      <c r="G591" s="200"/>
    </row>
    <row r="592" spans="1:7">
      <c r="A592" s="198" t="s">
        <v>1779</v>
      </c>
      <c r="B592" s="205" t="s">
        <v>2787</v>
      </c>
      <c r="C592" s="206">
        <v>23</v>
      </c>
      <c r="D592" s="206"/>
      <c r="E592" s="206"/>
      <c r="F592" s="206">
        <v>23</v>
      </c>
      <c r="G592" s="200"/>
    </row>
    <row r="593" spans="1:7">
      <c r="A593" s="198" t="s">
        <v>1780</v>
      </c>
      <c r="B593" s="205" t="s">
        <v>2788</v>
      </c>
      <c r="C593" s="206">
        <v>5</v>
      </c>
      <c r="D593" s="206"/>
      <c r="E593" s="206"/>
      <c r="F593" s="206">
        <v>5</v>
      </c>
      <c r="G593" s="200"/>
    </row>
    <row r="594" spans="1:7">
      <c r="A594" s="198" t="s">
        <v>1781</v>
      </c>
      <c r="B594" s="205" t="s">
        <v>2789</v>
      </c>
      <c r="C594" s="206">
        <v>9</v>
      </c>
      <c r="D594" s="206"/>
      <c r="E594" s="206"/>
      <c r="F594" s="206">
        <v>9</v>
      </c>
      <c r="G594" s="200"/>
    </row>
    <row r="595" spans="1:7">
      <c r="A595" s="198" t="s">
        <v>1782</v>
      </c>
      <c r="B595" s="205" t="s">
        <v>2790</v>
      </c>
      <c r="C595" s="206">
        <v>1.5</v>
      </c>
      <c r="D595" s="206"/>
      <c r="E595" s="206"/>
      <c r="F595" s="206">
        <v>1.5</v>
      </c>
      <c r="G595" s="200"/>
    </row>
    <row r="596" spans="1:7">
      <c r="A596" s="198" t="s">
        <v>1783</v>
      </c>
      <c r="B596" s="205" t="s">
        <v>2791</v>
      </c>
      <c r="C596" s="206">
        <v>1</v>
      </c>
      <c r="D596" s="206"/>
      <c r="E596" s="206"/>
      <c r="F596" s="206">
        <v>1</v>
      </c>
      <c r="G596" s="200"/>
    </row>
    <row r="597" spans="1:7">
      <c r="A597" s="198" t="s">
        <v>1784</v>
      </c>
      <c r="B597" s="205" t="s">
        <v>2792</v>
      </c>
      <c r="C597" s="206">
        <v>31.87</v>
      </c>
      <c r="D597" s="206"/>
      <c r="E597" s="206"/>
      <c r="F597" s="206">
        <v>31.87</v>
      </c>
      <c r="G597" s="200"/>
    </row>
    <row r="598" spans="1:7">
      <c r="A598" s="198" t="s">
        <v>1785</v>
      </c>
      <c r="B598" s="205" t="s">
        <v>2793</v>
      </c>
      <c r="C598" s="206">
        <v>45.5</v>
      </c>
      <c r="D598" s="206"/>
      <c r="E598" s="206"/>
      <c r="F598" s="206">
        <v>45.5</v>
      </c>
      <c r="G598" s="200"/>
    </row>
    <row r="599" spans="1:7">
      <c r="A599" s="198" t="s">
        <v>1786</v>
      </c>
      <c r="B599" s="205" t="s">
        <v>2794</v>
      </c>
      <c r="C599" s="206">
        <v>70.3</v>
      </c>
      <c r="D599" s="206"/>
      <c r="E599" s="206"/>
      <c r="F599" s="206">
        <v>70.3</v>
      </c>
      <c r="G599" s="200"/>
    </row>
    <row r="600" spans="1:7">
      <c r="A600" s="198" t="s">
        <v>1787</v>
      </c>
      <c r="B600" s="205" t="s">
        <v>2795</v>
      </c>
      <c r="C600" s="206">
        <v>78.31</v>
      </c>
      <c r="D600" s="206"/>
      <c r="E600" s="206">
        <v>78.31</v>
      </c>
      <c r="F600" s="206"/>
      <c r="G600" s="200"/>
    </row>
    <row r="601" spans="1:7">
      <c r="A601" s="198" t="s">
        <v>1788</v>
      </c>
      <c r="B601" s="205" t="s">
        <v>2796</v>
      </c>
      <c r="C601" s="206">
        <v>18.12</v>
      </c>
      <c r="D601" s="206"/>
      <c r="E601" s="206">
        <v>18.12</v>
      </c>
      <c r="F601" s="206"/>
      <c r="G601" s="200"/>
    </row>
    <row r="602" spans="1:7">
      <c r="A602" s="198" t="s">
        <v>1789</v>
      </c>
      <c r="B602" s="205" t="s">
        <v>2797</v>
      </c>
      <c r="C602" s="206">
        <v>15.12</v>
      </c>
      <c r="D602" s="206"/>
      <c r="E602" s="206">
        <v>15.12</v>
      </c>
      <c r="F602" s="206"/>
      <c r="G602" s="200"/>
    </row>
    <row r="603" spans="1:7">
      <c r="A603" s="198" t="s">
        <v>1790</v>
      </c>
      <c r="B603" s="205" t="s">
        <v>2798</v>
      </c>
      <c r="C603" s="206">
        <v>45.07</v>
      </c>
      <c r="D603" s="206"/>
      <c r="E603" s="206">
        <v>45.07</v>
      </c>
      <c r="F603" s="206"/>
      <c r="G603" s="200"/>
    </row>
    <row r="604" spans="1:7">
      <c r="A604" s="198" t="s">
        <v>1597</v>
      </c>
      <c r="B604" s="205" t="s">
        <v>2832</v>
      </c>
      <c r="C604" s="206">
        <v>4000.2</v>
      </c>
      <c r="D604" s="206">
        <v>3593.17</v>
      </c>
      <c r="E604" s="206">
        <v>103.87</v>
      </c>
      <c r="F604" s="206">
        <v>303.16000000000003</v>
      </c>
      <c r="G604" s="200"/>
    </row>
    <row r="605" spans="1:7">
      <c r="A605" s="198" t="s">
        <v>1765</v>
      </c>
      <c r="B605" s="205" t="s">
        <v>2772</v>
      </c>
      <c r="C605" s="206">
        <v>3593.17</v>
      </c>
      <c r="D605" s="206">
        <v>3593.17</v>
      </c>
      <c r="E605" s="206"/>
      <c r="F605" s="206"/>
      <c r="G605" s="200"/>
    </row>
    <row r="606" spans="1:7">
      <c r="A606" s="198" t="s">
        <v>1766</v>
      </c>
      <c r="B606" s="205" t="s">
        <v>2773</v>
      </c>
      <c r="C606" s="206">
        <v>471.62</v>
      </c>
      <c r="D606" s="206">
        <v>471.62</v>
      </c>
      <c r="E606" s="206"/>
      <c r="F606" s="206"/>
      <c r="G606" s="200"/>
    </row>
    <row r="607" spans="1:7">
      <c r="A607" s="198" t="s">
        <v>1767</v>
      </c>
      <c r="B607" s="205" t="s">
        <v>2774</v>
      </c>
      <c r="C607" s="206">
        <v>1602.27</v>
      </c>
      <c r="D607" s="206">
        <v>1602.27</v>
      </c>
      <c r="E607" s="206"/>
      <c r="F607" s="206"/>
      <c r="G607" s="200"/>
    </row>
    <row r="608" spans="1:7">
      <c r="A608" s="198" t="s">
        <v>1768</v>
      </c>
      <c r="B608" s="205" t="s">
        <v>2775</v>
      </c>
      <c r="C608" s="206">
        <v>340.9</v>
      </c>
      <c r="D608" s="206">
        <v>340.9</v>
      </c>
      <c r="E608" s="206"/>
      <c r="F608" s="206"/>
      <c r="G608" s="200"/>
    </row>
    <row r="609" spans="1:7">
      <c r="A609" s="198" t="s">
        <v>1769</v>
      </c>
      <c r="B609" s="205" t="s">
        <v>2776</v>
      </c>
      <c r="C609" s="206">
        <v>363.71</v>
      </c>
      <c r="D609" s="206">
        <v>363.71</v>
      </c>
      <c r="E609" s="206"/>
      <c r="F609" s="206"/>
      <c r="G609" s="200"/>
    </row>
    <row r="610" spans="1:7">
      <c r="A610" s="198" t="s">
        <v>1803</v>
      </c>
      <c r="B610" s="205" t="s">
        <v>2777</v>
      </c>
      <c r="C610" s="206">
        <v>30</v>
      </c>
      <c r="D610" s="206">
        <v>30</v>
      </c>
      <c r="E610" s="206"/>
      <c r="F610" s="206"/>
      <c r="G610" s="200"/>
    </row>
    <row r="611" spans="1:7">
      <c r="A611" s="198" t="s">
        <v>1770</v>
      </c>
      <c r="B611" s="205" t="s">
        <v>2778</v>
      </c>
      <c r="C611" s="206">
        <v>175.04</v>
      </c>
      <c r="D611" s="206">
        <v>175.04</v>
      </c>
      <c r="E611" s="206"/>
      <c r="F611" s="206"/>
      <c r="G611" s="200"/>
    </row>
    <row r="612" spans="1:7">
      <c r="A612" s="198" t="s">
        <v>1771</v>
      </c>
      <c r="B612" s="205" t="s">
        <v>2779</v>
      </c>
      <c r="C612" s="206">
        <v>45.46</v>
      </c>
      <c r="D612" s="206">
        <v>45.46</v>
      </c>
      <c r="E612" s="206"/>
      <c r="F612" s="206"/>
      <c r="G612" s="200"/>
    </row>
    <row r="613" spans="1:7">
      <c r="A613" s="198" t="s">
        <v>1772</v>
      </c>
      <c r="B613" s="205" t="s">
        <v>2780</v>
      </c>
      <c r="C613" s="206">
        <v>2.27</v>
      </c>
      <c r="D613" s="206">
        <v>2.27</v>
      </c>
      <c r="E613" s="206"/>
      <c r="F613" s="206"/>
      <c r="G613" s="200"/>
    </row>
    <row r="614" spans="1:7">
      <c r="A614" s="198" t="s">
        <v>1773</v>
      </c>
      <c r="B614" s="205" t="s">
        <v>2781</v>
      </c>
      <c r="C614" s="206">
        <v>272.77999999999997</v>
      </c>
      <c r="D614" s="206">
        <v>272.77999999999997</v>
      </c>
      <c r="E614" s="206"/>
      <c r="F614" s="206"/>
      <c r="G614" s="200"/>
    </row>
    <row r="615" spans="1:7">
      <c r="A615" s="198" t="s">
        <v>1774</v>
      </c>
      <c r="B615" s="205" t="s">
        <v>2782</v>
      </c>
      <c r="C615" s="206">
        <v>289.12</v>
      </c>
      <c r="D615" s="206">
        <v>289.12</v>
      </c>
      <c r="E615" s="206"/>
      <c r="F615" s="206"/>
      <c r="G615" s="200"/>
    </row>
    <row r="616" spans="1:7">
      <c r="A616" s="198" t="s">
        <v>1775</v>
      </c>
      <c r="B616" s="205" t="s">
        <v>2783</v>
      </c>
      <c r="C616" s="206">
        <v>303.16000000000003</v>
      </c>
      <c r="D616" s="206"/>
      <c r="E616" s="206"/>
      <c r="F616" s="206">
        <v>303.16000000000003</v>
      </c>
      <c r="G616" s="200"/>
    </row>
    <row r="617" spans="1:7">
      <c r="A617" s="198" t="s">
        <v>1776</v>
      </c>
      <c r="B617" s="205" t="s">
        <v>2784</v>
      </c>
      <c r="C617" s="206">
        <v>10</v>
      </c>
      <c r="D617" s="206"/>
      <c r="E617" s="206"/>
      <c r="F617" s="206">
        <v>10</v>
      </c>
      <c r="G617" s="200"/>
    </row>
    <row r="618" spans="1:7">
      <c r="A618" s="198" t="s">
        <v>1777</v>
      </c>
      <c r="B618" s="205" t="s">
        <v>2785</v>
      </c>
      <c r="C618" s="206">
        <v>1</v>
      </c>
      <c r="D618" s="206"/>
      <c r="E618" s="206"/>
      <c r="F618" s="206">
        <v>1</v>
      </c>
      <c r="G618" s="200"/>
    </row>
    <row r="619" spans="1:7">
      <c r="A619" s="198" t="s">
        <v>1778</v>
      </c>
      <c r="B619" s="205" t="s">
        <v>2786</v>
      </c>
      <c r="C619" s="206">
        <v>8</v>
      </c>
      <c r="D619" s="206"/>
      <c r="E619" s="206"/>
      <c r="F619" s="206">
        <v>8</v>
      </c>
      <c r="G619" s="200"/>
    </row>
    <row r="620" spans="1:7">
      <c r="A620" s="198" t="s">
        <v>1779</v>
      </c>
      <c r="B620" s="205" t="s">
        <v>2787</v>
      </c>
      <c r="C620" s="206">
        <v>30</v>
      </c>
      <c r="D620" s="206"/>
      <c r="E620" s="206"/>
      <c r="F620" s="206">
        <v>30</v>
      </c>
      <c r="G620" s="200"/>
    </row>
    <row r="621" spans="1:7">
      <c r="A621" s="198" t="s">
        <v>1780</v>
      </c>
      <c r="B621" s="205" t="s">
        <v>2788</v>
      </c>
      <c r="C621" s="206">
        <v>5</v>
      </c>
      <c r="D621" s="206"/>
      <c r="E621" s="206"/>
      <c r="F621" s="206">
        <v>5</v>
      </c>
      <c r="G621" s="200"/>
    </row>
    <row r="622" spans="1:7">
      <c r="A622" s="198" t="s">
        <v>1781</v>
      </c>
      <c r="B622" s="205" t="s">
        <v>2789</v>
      </c>
      <c r="C622" s="206">
        <v>5</v>
      </c>
      <c r="D622" s="206"/>
      <c r="E622" s="206"/>
      <c r="F622" s="206">
        <v>5</v>
      </c>
      <c r="G622" s="200"/>
    </row>
    <row r="623" spans="1:7">
      <c r="A623" s="198" t="s">
        <v>1782</v>
      </c>
      <c r="B623" s="205" t="s">
        <v>2790</v>
      </c>
      <c r="C623" s="206">
        <v>5.83</v>
      </c>
      <c r="D623" s="206"/>
      <c r="E623" s="206"/>
      <c r="F623" s="206">
        <v>5.83</v>
      </c>
      <c r="G623" s="200"/>
    </row>
    <row r="624" spans="1:7">
      <c r="A624" s="198" t="s">
        <v>1783</v>
      </c>
      <c r="B624" s="205" t="s">
        <v>2791</v>
      </c>
      <c r="C624" s="206">
        <v>0.8</v>
      </c>
      <c r="D624" s="206"/>
      <c r="E624" s="206"/>
      <c r="F624" s="206">
        <v>0.8</v>
      </c>
      <c r="G624" s="200"/>
    </row>
    <row r="625" spans="1:7">
      <c r="A625" s="198" t="s">
        <v>1794</v>
      </c>
      <c r="B625" s="205" t="s">
        <v>2806</v>
      </c>
      <c r="C625" s="206">
        <v>25.05</v>
      </c>
      <c r="D625" s="206"/>
      <c r="E625" s="206"/>
      <c r="F625" s="206">
        <v>25.05</v>
      </c>
      <c r="G625" s="200"/>
    </row>
    <row r="626" spans="1:7">
      <c r="A626" s="198" t="s">
        <v>1799</v>
      </c>
      <c r="B626" s="205" t="s">
        <v>2804</v>
      </c>
      <c r="C626" s="206">
        <v>27.47</v>
      </c>
      <c r="D626" s="206"/>
      <c r="E626" s="206"/>
      <c r="F626" s="206">
        <v>27.47</v>
      </c>
      <c r="G626" s="200"/>
    </row>
    <row r="627" spans="1:7">
      <c r="A627" s="198" t="s">
        <v>1784</v>
      </c>
      <c r="B627" s="205" t="s">
        <v>2792</v>
      </c>
      <c r="C627" s="206">
        <v>42.05</v>
      </c>
      <c r="D627" s="206"/>
      <c r="E627" s="206"/>
      <c r="F627" s="206">
        <v>42.05</v>
      </c>
      <c r="G627" s="200"/>
    </row>
    <row r="628" spans="1:7">
      <c r="A628" s="198" t="s">
        <v>1785</v>
      </c>
      <c r="B628" s="205" t="s">
        <v>2793</v>
      </c>
      <c r="C628" s="206">
        <v>40</v>
      </c>
      <c r="D628" s="206"/>
      <c r="E628" s="206"/>
      <c r="F628" s="206">
        <v>40</v>
      </c>
      <c r="G628" s="200"/>
    </row>
    <row r="629" spans="1:7">
      <c r="A629" s="198" t="s">
        <v>1786</v>
      </c>
      <c r="B629" s="205" t="s">
        <v>2794</v>
      </c>
      <c r="C629" s="206">
        <v>102.96</v>
      </c>
      <c r="D629" s="206"/>
      <c r="E629" s="206"/>
      <c r="F629" s="206">
        <v>102.96</v>
      </c>
      <c r="G629" s="200"/>
    </row>
    <row r="630" spans="1:7">
      <c r="A630" s="198" t="s">
        <v>1787</v>
      </c>
      <c r="B630" s="205" t="s">
        <v>2795</v>
      </c>
      <c r="C630" s="206">
        <v>103.87</v>
      </c>
      <c r="D630" s="206"/>
      <c r="E630" s="206">
        <v>103.87</v>
      </c>
      <c r="F630" s="206"/>
      <c r="G630" s="200"/>
    </row>
    <row r="631" spans="1:7">
      <c r="A631" s="198" t="s">
        <v>1788</v>
      </c>
      <c r="B631" s="205" t="s">
        <v>2796</v>
      </c>
      <c r="C631" s="206">
        <v>5.17</v>
      </c>
      <c r="D631" s="206"/>
      <c r="E631" s="206">
        <v>5.17</v>
      </c>
      <c r="F631" s="206"/>
      <c r="G631" s="200"/>
    </row>
    <row r="632" spans="1:7">
      <c r="A632" s="198" t="s">
        <v>1789</v>
      </c>
      <c r="B632" s="205" t="s">
        <v>2797</v>
      </c>
      <c r="C632" s="206">
        <v>21.6</v>
      </c>
      <c r="D632" s="206"/>
      <c r="E632" s="206">
        <v>21.6</v>
      </c>
      <c r="F632" s="206"/>
      <c r="G632" s="200"/>
    </row>
    <row r="633" spans="1:7">
      <c r="A633" s="198" t="s">
        <v>1790</v>
      </c>
      <c r="B633" s="205" t="s">
        <v>2798</v>
      </c>
      <c r="C633" s="206">
        <v>77.099999999999994</v>
      </c>
      <c r="D633" s="206"/>
      <c r="E633" s="206">
        <v>77.099999999999994</v>
      </c>
      <c r="F633" s="206"/>
      <c r="G633" s="200"/>
    </row>
    <row r="634" spans="1:7">
      <c r="A634" s="198" t="s">
        <v>1599</v>
      </c>
      <c r="B634" s="205" t="s">
        <v>2833</v>
      </c>
      <c r="C634" s="206">
        <v>4260.5600000000004</v>
      </c>
      <c r="D634" s="206">
        <v>3500.14</v>
      </c>
      <c r="E634" s="206">
        <v>79.62</v>
      </c>
      <c r="F634" s="206">
        <v>680.8</v>
      </c>
      <c r="G634" s="200"/>
    </row>
    <row r="635" spans="1:7">
      <c r="A635" s="198" t="s">
        <v>1765</v>
      </c>
      <c r="B635" s="205" t="s">
        <v>2772</v>
      </c>
      <c r="C635" s="206">
        <v>3500.18</v>
      </c>
      <c r="D635" s="206">
        <v>3500.14</v>
      </c>
      <c r="E635" s="206"/>
      <c r="F635" s="206">
        <v>0.04</v>
      </c>
      <c r="G635" s="200"/>
    </row>
    <row r="636" spans="1:7">
      <c r="A636" s="198" t="s">
        <v>1766</v>
      </c>
      <c r="B636" s="205" t="s">
        <v>2773</v>
      </c>
      <c r="C636" s="206">
        <v>472.92</v>
      </c>
      <c r="D636" s="206">
        <v>472.92</v>
      </c>
      <c r="E636" s="206"/>
      <c r="F636" s="206"/>
      <c r="G636" s="200"/>
    </row>
    <row r="637" spans="1:7">
      <c r="A637" s="198" t="s">
        <v>1767</v>
      </c>
      <c r="B637" s="205" t="s">
        <v>2774</v>
      </c>
      <c r="C637" s="206">
        <v>1590.67</v>
      </c>
      <c r="D637" s="206">
        <v>1590.67</v>
      </c>
      <c r="E637" s="206"/>
      <c r="F637" s="206"/>
      <c r="G637" s="200"/>
    </row>
    <row r="638" spans="1:7">
      <c r="A638" s="198" t="s">
        <v>1768</v>
      </c>
      <c r="B638" s="205" t="s">
        <v>2775</v>
      </c>
      <c r="C638" s="206">
        <v>340.32</v>
      </c>
      <c r="D638" s="206">
        <v>340.32</v>
      </c>
      <c r="E638" s="206"/>
      <c r="F638" s="206"/>
      <c r="G638" s="200"/>
    </row>
    <row r="639" spans="1:7">
      <c r="A639" s="198" t="s">
        <v>1769</v>
      </c>
      <c r="B639" s="205" t="s">
        <v>2776</v>
      </c>
      <c r="C639" s="206">
        <v>357.4</v>
      </c>
      <c r="D639" s="206">
        <v>357.4</v>
      </c>
      <c r="E639" s="206"/>
      <c r="F639" s="206"/>
      <c r="G639" s="200"/>
    </row>
    <row r="640" spans="1:7">
      <c r="A640" s="198" t="s">
        <v>1803</v>
      </c>
      <c r="B640" s="205" t="s">
        <v>2777</v>
      </c>
      <c r="C640" s="206">
        <v>30</v>
      </c>
      <c r="D640" s="206">
        <v>30</v>
      </c>
      <c r="E640" s="206"/>
      <c r="F640" s="206"/>
      <c r="G640" s="200"/>
    </row>
    <row r="641" spans="1:7">
      <c r="A641" s="198" t="s">
        <v>1770</v>
      </c>
      <c r="B641" s="205" t="s">
        <v>2778</v>
      </c>
      <c r="C641" s="206">
        <v>172</v>
      </c>
      <c r="D641" s="206">
        <v>172</v>
      </c>
      <c r="E641" s="206"/>
      <c r="F641" s="206"/>
      <c r="G641" s="200"/>
    </row>
    <row r="642" spans="1:7">
      <c r="A642" s="198" t="s">
        <v>1771</v>
      </c>
      <c r="B642" s="205" t="s">
        <v>2779</v>
      </c>
      <c r="C642" s="206">
        <v>44.68</v>
      </c>
      <c r="D642" s="206">
        <v>44.68</v>
      </c>
      <c r="E642" s="206"/>
      <c r="F642" s="206"/>
      <c r="G642" s="200"/>
    </row>
    <row r="643" spans="1:7">
      <c r="A643" s="198" t="s">
        <v>1772</v>
      </c>
      <c r="B643" s="205" t="s">
        <v>2780</v>
      </c>
      <c r="C643" s="206">
        <v>2.27</v>
      </c>
      <c r="D643" s="206">
        <v>2.23</v>
      </c>
      <c r="E643" s="206"/>
      <c r="F643" s="206">
        <v>0.04</v>
      </c>
      <c r="G643" s="200"/>
    </row>
    <row r="644" spans="1:7">
      <c r="A644" s="198" t="s">
        <v>1773</v>
      </c>
      <c r="B644" s="205" t="s">
        <v>2781</v>
      </c>
      <c r="C644" s="206">
        <v>268.05</v>
      </c>
      <c r="D644" s="206">
        <v>268.05</v>
      </c>
      <c r="E644" s="206"/>
      <c r="F644" s="206"/>
      <c r="G644" s="200"/>
    </row>
    <row r="645" spans="1:7">
      <c r="A645" s="198" t="s">
        <v>1774</v>
      </c>
      <c r="B645" s="205" t="s">
        <v>2782</v>
      </c>
      <c r="C645" s="206">
        <v>221.87</v>
      </c>
      <c r="D645" s="206">
        <v>221.87</v>
      </c>
      <c r="E645" s="206"/>
      <c r="F645" s="206"/>
      <c r="G645" s="200"/>
    </row>
    <row r="646" spans="1:7">
      <c r="A646" s="198" t="s">
        <v>1775</v>
      </c>
      <c r="B646" s="205" t="s">
        <v>2783</v>
      </c>
      <c r="C646" s="206">
        <v>680.76</v>
      </c>
      <c r="D646" s="206"/>
      <c r="E646" s="206"/>
      <c r="F646" s="206">
        <v>680.76</v>
      </c>
      <c r="G646" s="200"/>
    </row>
    <row r="647" spans="1:7">
      <c r="A647" s="198" t="s">
        <v>1776</v>
      </c>
      <c r="B647" s="205" t="s">
        <v>2784</v>
      </c>
      <c r="C647" s="206">
        <v>21</v>
      </c>
      <c r="D647" s="206"/>
      <c r="E647" s="206"/>
      <c r="F647" s="206">
        <v>21</v>
      </c>
      <c r="G647" s="200"/>
    </row>
    <row r="648" spans="1:7">
      <c r="A648" s="198" t="s">
        <v>1777</v>
      </c>
      <c r="B648" s="205" t="s">
        <v>2785</v>
      </c>
      <c r="C648" s="206">
        <v>4.66</v>
      </c>
      <c r="D648" s="206"/>
      <c r="E648" s="206"/>
      <c r="F648" s="206">
        <v>4.66</v>
      </c>
      <c r="G648" s="200"/>
    </row>
    <row r="649" spans="1:7">
      <c r="A649" s="198" t="s">
        <v>1778</v>
      </c>
      <c r="B649" s="205" t="s">
        <v>2786</v>
      </c>
      <c r="C649" s="206">
        <v>18</v>
      </c>
      <c r="D649" s="206"/>
      <c r="E649" s="206"/>
      <c r="F649" s="206">
        <v>18</v>
      </c>
      <c r="G649" s="200"/>
    </row>
    <row r="650" spans="1:7">
      <c r="A650" s="198" t="s">
        <v>1779</v>
      </c>
      <c r="B650" s="205" t="s">
        <v>2787</v>
      </c>
      <c r="C650" s="206">
        <v>18</v>
      </c>
      <c r="D650" s="206"/>
      <c r="E650" s="206"/>
      <c r="F650" s="206">
        <v>18</v>
      </c>
      <c r="G650" s="200"/>
    </row>
    <row r="651" spans="1:7">
      <c r="A651" s="198" t="s">
        <v>1780</v>
      </c>
      <c r="B651" s="205" t="s">
        <v>2788</v>
      </c>
      <c r="C651" s="206">
        <v>11.52</v>
      </c>
      <c r="D651" s="206"/>
      <c r="E651" s="206"/>
      <c r="F651" s="206">
        <v>11.52</v>
      </c>
      <c r="G651" s="200"/>
    </row>
    <row r="652" spans="1:7">
      <c r="A652" s="198" t="s">
        <v>1793</v>
      </c>
      <c r="B652" s="205" t="s">
        <v>2821</v>
      </c>
      <c r="C652" s="206">
        <v>0.76</v>
      </c>
      <c r="D652" s="206"/>
      <c r="E652" s="206"/>
      <c r="F652" s="206">
        <v>0.76</v>
      </c>
      <c r="G652" s="200"/>
    </row>
    <row r="653" spans="1:7">
      <c r="A653" s="198" t="s">
        <v>1781</v>
      </c>
      <c r="B653" s="205" t="s">
        <v>2789</v>
      </c>
      <c r="C653" s="206">
        <v>10</v>
      </c>
      <c r="D653" s="206"/>
      <c r="E653" s="206"/>
      <c r="F653" s="206">
        <v>10</v>
      </c>
      <c r="G653" s="200"/>
    </row>
    <row r="654" spans="1:7">
      <c r="A654" s="198" t="s">
        <v>1782</v>
      </c>
      <c r="B654" s="205" t="s">
        <v>2790</v>
      </c>
      <c r="C654" s="206">
        <v>7</v>
      </c>
      <c r="D654" s="206"/>
      <c r="E654" s="206"/>
      <c r="F654" s="206">
        <v>7</v>
      </c>
      <c r="G654" s="200"/>
    </row>
    <row r="655" spans="1:7">
      <c r="A655" s="198" t="s">
        <v>1783</v>
      </c>
      <c r="B655" s="205" t="s">
        <v>2791</v>
      </c>
      <c r="C655" s="206">
        <v>0.5</v>
      </c>
      <c r="D655" s="206"/>
      <c r="E655" s="206"/>
      <c r="F655" s="206">
        <v>0.5</v>
      </c>
      <c r="G655" s="200"/>
    </row>
    <row r="656" spans="1:7">
      <c r="A656" s="198" t="s">
        <v>1784</v>
      </c>
      <c r="B656" s="205" t="s">
        <v>2792</v>
      </c>
      <c r="C656" s="206">
        <v>41.27</v>
      </c>
      <c r="D656" s="206"/>
      <c r="E656" s="206"/>
      <c r="F656" s="206">
        <v>41.27</v>
      </c>
      <c r="G656" s="200"/>
    </row>
    <row r="657" spans="1:7">
      <c r="A657" s="198" t="s">
        <v>1785</v>
      </c>
      <c r="B657" s="205" t="s">
        <v>2793</v>
      </c>
      <c r="C657" s="206">
        <v>46</v>
      </c>
      <c r="D657" s="206"/>
      <c r="E657" s="206"/>
      <c r="F657" s="206">
        <v>46</v>
      </c>
      <c r="G657" s="200"/>
    </row>
    <row r="658" spans="1:7">
      <c r="A658" s="198" t="s">
        <v>1786</v>
      </c>
      <c r="B658" s="205" t="s">
        <v>2794</v>
      </c>
      <c r="C658" s="206">
        <v>502.06</v>
      </c>
      <c r="D658" s="206"/>
      <c r="E658" s="206"/>
      <c r="F658" s="206">
        <v>502.06</v>
      </c>
      <c r="G658" s="200"/>
    </row>
    <row r="659" spans="1:7">
      <c r="A659" s="198" t="s">
        <v>1787</v>
      </c>
      <c r="B659" s="205" t="s">
        <v>2795</v>
      </c>
      <c r="C659" s="206">
        <v>79.62</v>
      </c>
      <c r="D659" s="206"/>
      <c r="E659" s="206">
        <v>79.62</v>
      </c>
      <c r="F659" s="206"/>
      <c r="G659" s="200"/>
    </row>
    <row r="660" spans="1:7">
      <c r="A660" s="198" t="s">
        <v>1788</v>
      </c>
      <c r="B660" s="205" t="s">
        <v>2796</v>
      </c>
      <c r="C660" s="206">
        <v>21.72</v>
      </c>
      <c r="D660" s="206"/>
      <c r="E660" s="206">
        <v>21.72</v>
      </c>
      <c r="F660" s="206"/>
      <c r="G660" s="200"/>
    </row>
    <row r="661" spans="1:7">
      <c r="A661" s="198" t="s">
        <v>1789</v>
      </c>
      <c r="B661" s="205" t="s">
        <v>2797</v>
      </c>
      <c r="C661" s="206">
        <v>17.14</v>
      </c>
      <c r="D661" s="206"/>
      <c r="E661" s="206">
        <v>17.14</v>
      </c>
      <c r="F661" s="206"/>
      <c r="G661" s="200"/>
    </row>
    <row r="662" spans="1:7">
      <c r="A662" s="198" t="s">
        <v>1790</v>
      </c>
      <c r="B662" s="205" t="s">
        <v>2798</v>
      </c>
      <c r="C662" s="206">
        <v>40.76</v>
      </c>
      <c r="D662" s="206"/>
      <c r="E662" s="206">
        <v>40.76</v>
      </c>
      <c r="F662" s="206"/>
      <c r="G662" s="200"/>
    </row>
    <row r="663" spans="1:7">
      <c r="A663" s="198" t="s">
        <v>1601</v>
      </c>
      <c r="B663" s="205" t="s">
        <v>2834</v>
      </c>
      <c r="C663" s="206">
        <v>6221.78</v>
      </c>
      <c r="D663" s="206">
        <v>6007.88</v>
      </c>
      <c r="E663" s="206">
        <v>36.979999999999997</v>
      </c>
      <c r="F663" s="206">
        <v>176.92</v>
      </c>
      <c r="G663" s="200"/>
    </row>
    <row r="664" spans="1:7">
      <c r="A664" s="198" t="s">
        <v>1765</v>
      </c>
      <c r="B664" s="205" t="s">
        <v>2772</v>
      </c>
      <c r="C664" s="206">
        <v>6007.88</v>
      </c>
      <c r="D664" s="206">
        <v>6007.88</v>
      </c>
      <c r="E664" s="206"/>
      <c r="F664" s="206"/>
      <c r="G664" s="200"/>
    </row>
    <row r="665" spans="1:7">
      <c r="A665" s="198" t="s">
        <v>1766</v>
      </c>
      <c r="B665" s="205" t="s">
        <v>2773</v>
      </c>
      <c r="C665" s="206">
        <v>1224.4100000000001</v>
      </c>
      <c r="D665" s="206">
        <v>1224.4100000000001</v>
      </c>
      <c r="E665" s="206"/>
      <c r="F665" s="206"/>
      <c r="G665" s="200"/>
    </row>
    <row r="666" spans="1:7">
      <c r="A666" s="198" t="s">
        <v>1767</v>
      </c>
      <c r="B666" s="205" t="s">
        <v>2774</v>
      </c>
      <c r="C666" s="206">
        <v>2856.98</v>
      </c>
      <c r="D666" s="206">
        <v>2856.98</v>
      </c>
      <c r="E666" s="206"/>
      <c r="F666" s="206"/>
      <c r="G666" s="200"/>
    </row>
    <row r="667" spans="1:7">
      <c r="A667" s="198" t="s">
        <v>1768</v>
      </c>
      <c r="B667" s="205" t="s">
        <v>2775</v>
      </c>
      <c r="C667" s="206">
        <v>326.02999999999997</v>
      </c>
      <c r="D667" s="206">
        <v>326.02999999999997</v>
      </c>
      <c r="E667" s="206"/>
      <c r="F667" s="206"/>
      <c r="G667" s="200"/>
    </row>
    <row r="668" spans="1:7">
      <c r="A668" s="198" t="s">
        <v>1769</v>
      </c>
      <c r="B668" s="205" t="s">
        <v>2776</v>
      </c>
      <c r="C668" s="206">
        <v>697.25</v>
      </c>
      <c r="D668" s="206">
        <v>697.25</v>
      </c>
      <c r="E668" s="206"/>
      <c r="F668" s="206"/>
      <c r="G668" s="200"/>
    </row>
    <row r="669" spans="1:7">
      <c r="A669" s="198" t="s">
        <v>1770</v>
      </c>
      <c r="B669" s="205" t="s">
        <v>2778</v>
      </c>
      <c r="C669" s="206">
        <v>335.55</v>
      </c>
      <c r="D669" s="206">
        <v>335.55</v>
      </c>
      <c r="E669" s="206"/>
      <c r="F669" s="206"/>
      <c r="G669" s="200"/>
    </row>
    <row r="670" spans="1:7">
      <c r="A670" s="198" t="s">
        <v>1772</v>
      </c>
      <c r="B670" s="205" t="s">
        <v>2780</v>
      </c>
      <c r="C670" s="206">
        <v>26.15</v>
      </c>
      <c r="D670" s="206">
        <v>26.15</v>
      </c>
      <c r="E670" s="206"/>
      <c r="F670" s="206"/>
      <c r="G670" s="200"/>
    </row>
    <row r="671" spans="1:7">
      <c r="A671" s="198" t="s">
        <v>1774</v>
      </c>
      <c r="B671" s="205" t="s">
        <v>2782</v>
      </c>
      <c r="C671" s="206">
        <v>541.51</v>
      </c>
      <c r="D671" s="206">
        <v>541.51</v>
      </c>
      <c r="E671" s="206"/>
      <c r="F671" s="206"/>
      <c r="G671" s="200"/>
    </row>
    <row r="672" spans="1:7">
      <c r="A672" s="198" t="s">
        <v>1775</v>
      </c>
      <c r="B672" s="205" t="s">
        <v>2783</v>
      </c>
      <c r="C672" s="206">
        <v>176.92</v>
      </c>
      <c r="D672" s="206"/>
      <c r="E672" s="206"/>
      <c r="F672" s="206">
        <v>176.92</v>
      </c>
      <c r="G672" s="200"/>
    </row>
    <row r="673" spans="1:7">
      <c r="A673" s="198" t="s">
        <v>1782</v>
      </c>
      <c r="B673" s="205" t="s">
        <v>2790</v>
      </c>
      <c r="C673" s="206">
        <v>20.7</v>
      </c>
      <c r="D673" s="206"/>
      <c r="E673" s="206"/>
      <c r="F673" s="206">
        <v>20.7</v>
      </c>
      <c r="G673" s="200"/>
    </row>
    <row r="674" spans="1:7">
      <c r="A674" s="198" t="s">
        <v>1798</v>
      </c>
      <c r="B674" s="205" t="s">
        <v>2835</v>
      </c>
      <c r="C674" s="206">
        <v>2</v>
      </c>
      <c r="D674" s="206"/>
      <c r="E674" s="206"/>
      <c r="F674" s="206">
        <v>2</v>
      </c>
      <c r="G674" s="200"/>
    </row>
    <row r="675" spans="1:7">
      <c r="A675" s="198" t="s">
        <v>1784</v>
      </c>
      <c r="B675" s="205" t="s">
        <v>2792</v>
      </c>
      <c r="C675" s="206">
        <v>80.64</v>
      </c>
      <c r="D675" s="206"/>
      <c r="E675" s="206"/>
      <c r="F675" s="206">
        <v>80.64</v>
      </c>
      <c r="G675" s="200"/>
    </row>
    <row r="676" spans="1:7">
      <c r="A676" s="198" t="s">
        <v>1800</v>
      </c>
      <c r="B676" s="205" t="s">
        <v>2809</v>
      </c>
      <c r="C676" s="206">
        <v>1.2</v>
      </c>
      <c r="D676" s="206"/>
      <c r="E676" s="206"/>
      <c r="F676" s="206">
        <v>1.2</v>
      </c>
      <c r="G676" s="200"/>
    </row>
    <row r="677" spans="1:7">
      <c r="A677" s="198" t="s">
        <v>1795</v>
      </c>
      <c r="B677" s="205" t="s">
        <v>2810</v>
      </c>
      <c r="C677" s="206">
        <v>0.22</v>
      </c>
      <c r="D677" s="206"/>
      <c r="E677" s="206"/>
      <c r="F677" s="206">
        <v>0.22</v>
      </c>
      <c r="G677" s="200"/>
    </row>
    <row r="678" spans="1:7">
      <c r="A678" s="198" t="s">
        <v>1786</v>
      </c>
      <c r="B678" s="205" t="s">
        <v>2794</v>
      </c>
      <c r="C678" s="206">
        <v>72.16</v>
      </c>
      <c r="D678" s="206"/>
      <c r="E678" s="206"/>
      <c r="F678" s="206">
        <v>72.16</v>
      </c>
      <c r="G678" s="200"/>
    </row>
    <row r="679" spans="1:7">
      <c r="A679" s="198" t="s">
        <v>1787</v>
      </c>
      <c r="B679" s="205" t="s">
        <v>2795</v>
      </c>
      <c r="C679" s="206">
        <v>36.979999999999997</v>
      </c>
      <c r="D679" s="206"/>
      <c r="E679" s="206">
        <v>36.979999999999997</v>
      </c>
      <c r="F679" s="206"/>
      <c r="G679" s="200"/>
    </row>
    <row r="680" spans="1:7">
      <c r="A680" s="198" t="s">
        <v>1788</v>
      </c>
      <c r="B680" s="205" t="s">
        <v>2796</v>
      </c>
      <c r="C680" s="206">
        <v>1.1399999999999999</v>
      </c>
      <c r="D680" s="206"/>
      <c r="E680" s="206">
        <v>1.1399999999999999</v>
      </c>
      <c r="F680" s="206"/>
      <c r="G680" s="200"/>
    </row>
    <row r="681" spans="1:7">
      <c r="A681" s="198" t="s">
        <v>1789</v>
      </c>
      <c r="B681" s="205" t="s">
        <v>2797</v>
      </c>
      <c r="C681" s="206">
        <v>35.840000000000003</v>
      </c>
      <c r="D681" s="206"/>
      <c r="E681" s="206">
        <v>35.840000000000003</v>
      </c>
      <c r="F681" s="206"/>
      <c r="G681" s="200"/>
    </row>
    <row r="682" spans="1:7">
      <c r="A682" s="198" t="s">
        <v>1603</v>
      </c>
      <c r="B682" s="205" t="s">
        <v>2836</v>
      </c>
      <c r="C682" s="206">
        <v>9398.82</v>
      </c>
      <c r="D682" s="206">
        <v>8933.6299999999992</v>
      </c>
      <c r="E682" s="206">
        <v>108.62</v>
      </c>
      <c r="F682" s="206">
        <v>356.57</v>
      </c>
      <c r="G682" s="200"/>
    </row>
    <row r="683" spans="1:7">
      <c r="A683" s="198" t="s">
        <v>1765</v>
      </c>
      <c r="B683" s="205" t="s">
        <v>2772</v>
      </c>
      <c r="C683" s="206">
        <v>8933.6299999999992</v>
      </c>
      <c r="D683" s="206">
        <v>8933.6299999999992</v>
      </c>
      <c r="E683" s="206"/>
      <c r="F683" s="206"/>
      <c r="G683" s="200"/>
    </row>
    <row r="684" spans="1:7">
      <c r="A684" s="198" t="s">
        <v>1766</v>
      </c>
      <c r="B684" s="205" t="s">
        <v>2773</v>
      </c>
      <c r="C684" s="206">
        <v>2049</v>
      </c>
      <c r="D684" s="206">
        <v>2049</v>
      </c>
      <c r="E684" s="206"/>
      <c r="F684" s="206"/>
      <c r="G684" s="200"/>
    </row>
    <row r="685" spans="1:7">
      <c r="A685" s="198" t="s">
        <v>1767</v>
      </c>
      <c r="B685" s="205" t="s">
        <v>2774</v>
      </c>
      <c r="C685" s="206">
        <v>4095.86</v>
      </c>
      <c r="D685" s="206">
        <v>4095.86</v>
      </c>
      <c r="E685" s="206"/>
      <c r="F685" s="206"/>
      <c r="G685" s="200"/>
    </row>
    <row r="686" spans="1:7">
      <c r="A686" s="198" t="s">
        <v>1768</v>
      </c>
      <c r="B686" s="205" t="s">
        <v>2775</v>
      </c>
      <c r="C686" s="206">
        <v>492.71</v>
      </c>
      <c r="D686" s="206">
        <v>492.71</v>
      </c>
      <c r="E686" s="206"/>
      <c r="F686" s="206"/>
      <c r="G686" s="200"/>
    </row>
    <row r="687" spans="1:7">
      <c r="A687" s="198" t="s">
        <v>1769</v>
      </c>
      <c r="B687" s="205" t="s">
        <v>2776</v>
      </c>
      <c r="C687" s="206">
        <v>982.48</v>
      </c>
      <c r="D687" s="206">
        <v>982.48</v>
      </c>
      <c r="E687" s="206"/>
      <c r="F687" s="206"/>
      <c r="G687" s="200"/>
    </row>
    <row r="688" spans="1:7">
      <c r="A688" s="198" t="s">
        <v>1770</v>
      </c>
      <c r="B688" s="205" t="s">
        <v>2778</v>
      </c>
      <c r="C688" s="206">
        <v>472.81</v>
      </c>
      <c r="D688" s="206">
        <v>472.81</v>
      </c>
      <c r="E688" s="206"/>
      <c r="F688" s="206"/>
      <c r="G688" s="200"/>
    </row>
    <row r="689" spans="1:7">
      <c r="A689" s="198" t="s">
        <v>1772</v>
      </c>
      <c r="B689" s="205" t="s">
        <v>2780</v>
      </c>
      <c r="C689" s="206">
        <v>36.840000000000003</v>
      </c>
      <c r="D689" s="206">
        <v>36.840000000000003</v>
      </c>
      <c r="E689" s="206"/>
      <c r="F689" s="206"/>
      <c r="G689" s="200"/>
    </row>
    <row r="690" spans="1:7">
      <c r="A690" s="198" t="s">
        <v>1773</v>
      </c>
      <c r="B690" s="205" t="s">
        <v>2781</v>
      </c>
      <c r="C690" s="206">
        <v>248.16</v>
      </c>
      <c r="D690" s="206">
        <v>248.16</v>
      </c>
      <c r="E690" s="206"/>
      <c r="F690" s="206"/>
      <c r="G690" s="200"/>
    </row>
    <row r="691" spans="1:7">
      <c r="A691" s="198" t="s">
        <v>1774</v>
      </c>
      <c r="B691" s="205" t="s">
        <v>2782</v>
      </c>
      <c r="C691" s="206">
        <v>555.77</v>
      </c>
      <c r="D691" s="206">
        <v>555.77</v>
      </c>
      <c r="E691" s="206"/>
      <c r="F691" s="206"/>
      <c r="G691" s="200"/>
    </row>
    <row r="692" spans="1:7">
      <c r="A692" s="198" t="s">
        <v>1775</v>
      </c>
      <c r="B692" s="205" t="s">
        <v>2783</v>
      </c>
      <c r="C692" s="206">
        <v>356.57</v>
      </c>
      <c r="D692" s="206"/>
      <c r="E692" s="206"/>
      <c r="F692" s="206">
        <v>356.57</v>
      </c>
      <c r="G692" s="200"/>
    </row>
    <row r="693" spans="1:7">
      <c r="A693" s="198" t="s">
        <v>1776</v>
      </c>
      <c r="B693" s="205" t="s">
        <v>2784</v>
      </c>
      <c r="C693" s="206">
        <v>40</v>
      </c>
      <c r="D693" s="206"/>
      <c r="E693" s="206"/>
      <c r="F693" s="206">
        <v>40</v>
      </c>
      <c r="G693" s="200"/>
    </row>
    <row r="694" spans="1:7">
      <c r="A694" s="198" t="s">
        <v>1777</v>
      </c>
      <c r="B694" s="205" t="s">
        <v>2785</v>
      </c>
      <c r="C694" s="206">
        <v>20</v>
      </c>
      <c r="D694" s="206"/>
      <c r="E694" s="206"/>
      <c r="F694" s="206">
        <v>20</v>
      </c>
      <c r="G694" s="200"/>
    </row>
    <row r="695" spans="1:7">
      <c r="A695" s="198" t="s">
        <v>1778</v>
      </c>
      <c r="B695" s="205" t="s">
        <v>2786</v>
      </c>
      <c r="C695" s="206">
        <v>29.99</v>
      </c>
      <c r="D695" s="206"/>
      <c r="E695" s="206"/>
      <c r="F695" s="206">
        <v>29.99</v>
      </c>
      <c r="G695" s="200"/>
    </row>
    <row r="696" spans="1:7">
      <c r="A696" s="198" t="s">
        <v>1779</v>
      </c>
      <c r="B696" s="205" t="s">
        <v>2787</v>
      </c>
      <c r="C696" s="206">
        <v>22.17</v>
      </c>
      <c r="D696" s="206"/>
      <c r="E696" s="206"/>
      <c r="F696" s="206">
        <v>22.17</v>
      </c>
      <c r="G696" s="200"/>
    </row>
    <row r="697" spans="1:7">
      <c r="A697" s="198" t="s">
        <v>1782</v>
      </c>
      <c r="B697" s="205" t="s">
        <v>2790</v>
      </c>
      <c r="C697" s="206">
        <v>29.99</v>
      </c>
      <c r="D697" s="206"/>
      <c r="E697" s="206"/>
      <c r="F697" s="206">
        <v>29.99</v>
      </c>
      <c r="G697" s="200"/>
    </row>
    <row r="698" spans="1:7">
      <c r="A698" s="198" t="s">
        <v>1798</v>
      </c>
      <c r="B698" s="205" t="s">
        <v>2835</v>
      </c>
      <c r="C698" s="206">
        <v>3</v>
      </c>
      <c r="D698" s="206"/>
      <c r="E698" s="206"/>
      <c r="F698" s="206">
        <v>3</v>
      </c>
      <c r="G698" s="200"/>
    </row>
    <row r="699" spans="1:7">
      <c r="A699" s="198" t="s">
        <v>1794</v>
      </c>
      <c r="B699" s="205" t="s">
        <v>2806</v>
      </c>
      <c r="C699" s="206">
        <v>50.53</v>
      </c>
      <c r="D699" s="206"/>
      <c r="E699" s="206"/>
      <c r="F699" s="206">
        <v>50.53</v>
      </c>
      <c r="G699" s="200"/>
    </row>
    <row r="700" spans="1:7">
      <c r="A700" s="198" t="s">
        <v>1784</v>
      </c>
      <c r="B700" s="205" t="s">
        <v>2792</v>
      </c>
      <c r="C700" s="206">
        <v>121.55</v>
      </c>
      <c r="D700" s="206"/>
      <c r="E700" s="206"/>
      <c r="F700" s="206">
        <v>121.55</v>
      </c>
      <c r="G700" s="200"/>
    </row>
    <row r="701" spans="1:7">
      <c r="A701" s="198" t="s">
        <v>1800</v>
      </c>
      <c r="B701" s="205" t="s">
        <v>2809</v>
      </c>
      <c r="C701" s="206">
        <v>1.65</v>
      </c>
      <c r="D701" s="206"/>
      <c r="E701" s="206"/>
      <c r="F701" s="206">
        <v>1.65</v>
      </c>
      <c r="G701" s="200"/>
    </row>
    <row r="702" spans="1:7">
      <c r="A702" s="198" t="s">
        <v>1795</v>
      </c>
      <c r="B702" s="205" t="s">
        <v>2810</v>
      </c>
      <c r="C702" s="206">
        <v>0.19</v>
      </c>
      <c r="D702" s="206"/>
      <c r="E702" s="206"/>
      <c r="F702" s="206">
        <v>0.19</v>
      </c>
      <c r="G702" s="200"/>
    </row>
    <row r="703" spans="1:7">
      <c r="A703" s="198" t="s">
        <v>1786</v>
      </c>
      <c r="B703" s="205" t="s">
        <v>2794</v>
      </c>
      <c r="C703" s="206">
        <v>37.5</v>
      </c>
      <c r="D703" s="206"/>
      <c r="E703" s="206"/>
      <c r="F703" s="206">
        <v>37.5</v>
      </c>
      <c r="G703" s="200"/>
    </row>
    <row r="704" spans="1:7">
      <c r="A704" s="198" t="s">
        <v>1787</v>
      </c>
      <c r="B704" s="205" t="s">
        <v>2795</v>
      </c>
      <c r="C704" s="206">
        <v>108.62</v>
      </c>
      <c r="D704" s="206"/>
      <c r="E704" s="206">
        <v>108.62</v>
      </c>
      <c r="F704" s="206"/>
      <c r="G704" s="200"/>
    </row>
    <row r="705" spans="1:7">
      <c r="A705" s="198" t="s">
        <v>1789</v>
      </c>
      <c r="B705" s="205" t="s">
        <v>2797</v>
      </c>
      <c r="C705" s="206">
        <v>53.1</v>
      </c>
      <c r="D705" s="206"/>
      <c r="E705" s="206">
        <v>53.1</v>
      </c>
      <c r="F705" s="206"/>
      <c r="G705" s="200"/>
    </row>
    <row r="706" spans="1:7">
      <c r="A706" s="198" t="s">
        <v>1790</v>
      </c>
      <c r="B706" s="205" t="s">
        <v>2798</v>
      </c>
      <c r="C706" s="206">
        <v>55.52</v>
      </c>
      <c r="D706" s="206"/>
      <c r="E706" s="206">
        <v>55.52</v>
      </c>
      <c r="F706" s="206"/>
      <c r="G706" s="200"/>
    </row>
    <row r="707" spans="1:7">
      <c r="A707" s="198" t="s">
        <v>1605</v>
      </c>
      <c r="B707" s="205" t="s">
        <v>2837</v>
      </c>
      <c r="C707" s="206">
        <v>9353.66</v>
      </c>
      <c r="D707" s="206">
        <v>8928.76</v>
      </c>
      <c r="E707" s="206">
        <v>108.7</v>
      </c>
      <c r="F707" s="206">
        <v>316.2</v>
      </c>
      <c r="G707" s="200"/>
    </row>
    <row r="708" spans="1:7">
      <c r="A708" s="198" t="s">
        <v>1765</v>
      </c>
      <c r="B708" s="205" t="s">
        <v>2772</v>
      </c>
      <c r="C708" s="206">
        <v>8928.76</v>
      </c>
      <c r="D708" s="206">
        <v>8928.76</v>
      </c>
      <c r="E708" s="206"/>
      <c r="F708" s="206"/>
      <c r="G708" s="200"/>
    </row>
    <row r="709" spans="1:7">
      <c r="A709" s="198" t="s">
        <v>1766</v>
      </c>
      <c r="B709" s="205" t="s">
        <v>2773</v>
      </c>
      <c r="C709" s="206">
        <v>5917.53</v>
      </c>
      <c r="D709" s="206">
        <v>5917.53</v>
      </c>
      <c r="E709" s="206"/>
      <c r="F709" s="206"/>
      <c r="G709" s="200"/>
    </row>
    <row r="710" spans="1:7">
      <c r="A710" s="198" t="s">
        <v>1767</v>
      </c>
      <c r="B710" s="205" t="s">
        <v>2774</v>
      </c>
      <c r="C710" s="206">
        <v>232.32</v>
      </c>
      <c r="D710" s="206">
        <v>232.32</v>
      </c>
      <c r="E710" s="206"/>
      <c r="F710" s="206"/>
      <c r="G710" s="200"/>
    </row>
    <row r="711" spans="1:7">
      <c r="A711" s="198" t="s">
        <v>1768</v>
      </c>
      <c r="B711" s="205" t="s">
        <v>2775</v>
      </c>
      <c r="C711" s="206">
        <v>493.13</v>
      </c>
      <c r="D711" s="206">
        <v>493.13</v>
      </c>
      <c r="E711" s="206"/>
      <c r="F711" s="206"/>
      <c r="G711" s="200"/>
    </row>
    <row r="712" spans="1:7">
      <c r="A712" s="198" t="s">
        <v>1769</v>
      </c>
      <c r="B712" s="205" t="s">
        <v>2776</v>
      </c>
      <c r="C712" s="206">
        <v>981.71</v>
      </c>
      <c r="D712" s="206">
        <v>981.71</v>
      </c>
      <c r="E712" s="206"/>
      <c r="F712" s="206"/>
      <c r="G712" s="200"/>
    </row>
    <row r="713" spans="1:7">
      <c r="A713" s="198" t="s">
        <v>1770</v>
      </c>
      <c r="B713" s="205" t="s">
        <v>2778</v>
      </c>
      <c r="C713" s="206">
        <v>472.44</v>
      </c>
      <c r="D713" s="206">
        <v>472.44</v>
      </c>
      <c r="E713" s="206"/>
      <c r="F713" s="206"/>
      <c r="G713" s="200"/>
    </row>
    <row r="714" spans="1:7">
      <c r="A714" s="198" t="s">
        <v>1772</v>
      </c>
      <c r="B714" s="205" t="s">
        <v>2780</v>
      </c>
      <c r="C714" s="206">
        <v>36.840000000000003</v>
      </c>
      <c r="D714" s="206">
        <v>36.840000000000003</v>
      </c>
      <c r="E714" s="206"/>
      <c r="F714" s="206"/>
      <c r="G714" s="200"/>
    </row>
    <row r="715" spans="1:7">
      <c r="A715" s="198" t="s">
        <v>1773</v>
      </c>
      <c r="B715" s="205" t="s">
        <v>2781</v>
      </c>
      <c r="C715" s="206">
        <v>247.96</v>
      </c>
      <c r="D715" s="206">
        <v>247.96</v>
      </c>
      <c r="E715" s="206"/>
      <c r="F715" s="206"/>
      <c r="G715" s="200"/>
    </row>
    <row r="716" spans="1:7">
      <c r="A716" s="198" t="s">
        <v>1774</v>
      </c>
      <c r="B716" s="205" t="s">
        <v>2782</v>
      </c>
      <c r="C716" s="206">
        <v>546.83000000000004</v>
      </c>
      <c r="D716" s="206">
        <v>546.83000000000004</v>
      </c>
      <c r="E716" s="206"/>
      <c r="F716" s="206"/>
      <c r="G716" s="200"/>
    </row>
    <row r="717" spans="1:7">
      <c r="A717" s="198" t="s">
        <v>1775</v>
      </c>
      <c r="B717" s="205" t="s">
        <v>2783</v>
      </c>
      <c r="C717" s="206">
        <v>316.2</v>
      </c>
      <c r="D717" s="206"/>
      <c r="E717" s="206"/>
      <c r="F717" s="206">
        <v>316.2</v>
      </c>
      <c r="G717" s="200"/>
    </row>
    <row r="718" spans="1:7">
      <c r="A718" s="198" t="s">
        <v>1782</v>
      </c>
      <c r="B718" s="205" t="s">
        <v>2790</v>
      </c>
      <c r="C718" s="206">
        <v>25.46</v>
      </c>
      <c r="D718" s="206"/>
      <c r="E718" s="206"/>
      <c r="F718" s="206">
        <v>25.46</v>
      </c>
      <c r="G718" s="200"/>
    </row>
    <row r="719" spans="1:7">
      <c r="A719" s="198" t="s">
        <v>1798</v>
      </c>
      <c r="B719" s="205" t="s">
        <v>2835</v>
      </c>
      <c r="C719" s="206">
        <v>2.2000000000000002</v>
      </c>
      <c r="D719" s="206"/>
      <c r="E719" s="206"/>
      <c r="F719" s="206">
        <v>2.2000000000000002</v>
      </c>
      <c r="G719" s="200"/>
    </row>
    <row r="720" spans="1:7">
      <c r="A720" s="198" t="s">
        <v>1794</v>
      </c>
      <c r="B720" s="205" t="s">
        <v>2806</v>
      </c>
      <c r="C720" s="206">
        <v>33.14</v>
      </c>
      <c r="D720" s="206"/>
      <c r="E720" s="206"/>
      <c r="F720" s="206">
        <v>33.14</v>
      </c>
      <c r="G720" s="200"/>
    </row>
    <row r="721" spans="1:7">
      <c r="A721" s="198" t="s">
        <v>1784</v>
      </c>
      <c r="B721" s="205" t="s">
        <v>2792</v>
      </c>
      <c r="C721" s="206">
        <v>121.65</v>
      </c>
      <c r="D721" s="206"/>
      <c r="E721" s="206"/>
      <c r="F721" s="206">
        <v>121.65</v>
      </c>
      <c r="G721" s="200"/>
    </row>
    <row r="722" spans="1:7">
      <c r="A722" s="198" t="s">
        <v>1800</v>
      </c>
      <c r="B722" s="205" t="s">
        <v>2809</v>
      </c>
      <c r="C722" s="206">
        <v>1.65</v>
      </c>
      <c r="D722" s="206"/>
      <c r="E722" s="206"/>
      <c r="F722" s="206">
        <v>1.65</v>
      </c>
      <c r="G722" s="200"/>
    </row>
    <row r="723" spans="1:7">
      <c r="A723" s="198" t="s">
        <v>1795</v>
      </c>
      <c r="B723" s="205" t="s">
        <v>2810</v>
      </c>
      <c r="C723" s="206">
        <v>0.12</v>
      </c>
      <c r="D723" s="206"/>
      <c r="E723" s="206"/>
      <c r="F723" s="206">
        <v>0.12</v>
      </c>
      <c r="G723" s="200"/>
    </row>
    <row r="724" spans="1:7">
      <c r="A724" s="198" t="s">
        <v>1786</v>
      </c>
      <c r="B724" s="205" t="s">
        <v>2794</v>
      </c>
      <c r="C724" s="206">
        <v>131.97999999999999</v>
      </c>
      <c r="D724" s="206"/>
      <c r="E724" s="206"/>
      <c r="F724" s="206">
        <v>131.97999999999999</v>
      </c>
      <c r="G724" s="200"/>
    </row>
    <row r="725" spans="1:7">
      <c r="A725" s="198" t="s">
        <v>1787</v>
      </c>
      <c r="B725" s="205" t="s">
        <v>2795</v>
      </c>
      <c r="C725" s="206">
        <v>108.7</v>
      </c>
      <c r="D725" s="206"/>
      <c r="E725" s="206">
        <v>108.7</v>
      </c>
      <c r="F725" s="206"/>
      <c r="G725" s="200"/>
    </row>
    <row r="726" spans="1:7">
      <c r="A726" s="198" t="s">
        <v>1788</v>
      </c>
      <c r="B726" s="205" t="s">
        <v>2796</v>
      </c>
      <c r="C726" s="206">
        <v>52.65</v>
      </c>
      <c r="D726" s="206"/>
      <c r="E726" s="206">
        <v>52.65</v>
      </c>
      <c r="F726" s="206"/>
      <c r="G726" s="200"/>
    </row>
    <row r="727" spans="1:7">
      <c r="A727" s="198" t="s">
        <v>1789</v>
      </c>
      <c r="B727" s="205" t="s">
        <v>2797</v>
      </c>
      <c r="C727" s="206">
        <v>54.19</v>
      </c>
      <c r="D727" s="206"/>
      <c r="E727" s="206">
        <v>54.19</v>
      </c>
      <c r="F727" s="206"/>
      <c r="G727" s="200"/>
    </row>
    <row r="728" spans="1:7">
      <c r="A728" s="198" t="s">
        <v>1790</v>
      </c>
      <c r="B728" s="205" t="s">
        <v>2798</v>
      </c>
      <c r="C728" s="206">
        <v>1.86</v>
      </c>
      <c r="D728" s="206"/>
      <c r="E728" s="206">
        <v>1.86</v>
      </c>
      <c r="F728" s="206"/>
      <c r="G728" s="200"/>
    </row>
    <row r="729" spans="1:7">
      <c r="A729" s="198" t="s">
        <v>1607</v>
      </c>
      <c r="B729" s="205" t="s">
        <v>2838</v>
      </c>
      <c r="C729" s="206">
        <v>7855.68</v>
      </c>
      <c r="D729" s="206">
        <v>7605.45</v>
      </c>
      <c r="E729" s="206">
        <v>46.5</v>
      </c>
      <c r="F729" s="206">
        <v>203.73</v>
      </c>
      <c r="G729" s="200"/>
    </row>
    <row r="730" spans="1:7">
      <c r="A730" s="198" t="s">
        <v>1765</v>
      </c>
      <c r="B730" s="205" t="s">
        <v>2772</v>
      </c>
      <c r="C730" s="206">
        <v>7605.45</v>
      </c>
      <c r="D730" s="206">
        <v>7605.45</v>
      </c>
      <c r="E730" s="206"/>
      <c r="F730" s="206"/>
      <c r="G730" s="200"/>
    </row>
    <row r="731" spans="1:7">
      <c r="A731" s="198" t="s">
        <v>1766</v>
      </c>
      <c r="B731" s="205" t="s">
        <v>2773</v>
      </c>
      <c r="C731" s="206">
        <v>2000.98</v>
      </c>
      <c r="D731" s="206">
        <v>2000.98</v>
      </c>
      <c r="E731" s="206"/>
      <c r="F731" s="206"/>
      <c r="G731" s="200"/>
    </row>
    <row r="732" spans="1:7">
      <c r="A732" s="198" t="s">
        <v>1767</v>
      </c>
      <c r="B732" s="205" t="s">
        <v>2774</v>
      </c>
      <c r="C732" s="206">
        <v>3162.09</v>
      </c>
      <c r="D732" s="206">
        <v>3162.09</v>
      </c>
      <c r="E732" s="206"/>
      <c r="F732" s="206"/>
      <c r="G732" s="200"/>
    </row>
    <row r="733" spans="1:7">
      <c r="A733" s="198" t="s">
        <v>1768</v>
      </c>
      <c r="B733" s="205" t="s">
        <v>2775</v>
      </c>
      <c r="C733" s="206">
        <v>412.87</v>
      </c>
      <c r="D733" s="206">
        <v>412.87</v>
      </c>
      <c r="E733" s="206"/>
      <c r="F733" s="206"/>
      <c r="G733" s="200"/>
    </row>
    <row r="734" spans="1:7">
      <c r="A734" s="198" t="s">
        <v>1769</v>
      </c>
      <c r="B734" s="205" t="s">
        <v>2776</v>
      </c>
      <c r="C734" s="206">
        <v>882.95</v>
      </c>
      <c r="D734" s="206">
        <v>882.95</v>
      </c>
      <c r="E734" s="206"/>
      <c r="F734" s="206"/>
      <c r="G734" s="200"/>
    </row>
    <row r="735" spans="1:7">
      <c r="A735" s="198" t="s">
        <v>1770</v>
      </c>
      <c r="B735" s="205" t="s">
        <v>2778</v>
      </c>
      <c r="C735" s="206">
        <v>424.92</v>
      </c>
      <c r="D735" s="206">
        <v>424.92</v>
      </c>
      <c r="E735" s="206"/>
      <c r="F735" s="206"/>
      <c r="G735" s="200"/>
    </row>
    <row r="736" spans="1:7">
      <c r="A736" s="198" t="s">
        <v>1772</v>
      </c>
      <c r="B736" s="205" t="s">
        <v>2780</v>
      </c>
      <c r="C736" s="206">
        <v>33.11</v>
      </c>
      <c r="D736" s="206">
        <v>33.11</v>
      </c>
      <c r="E736" s="206"/>
      <c r="F736" s="206"/>
      <c r="G736" s="200"/>
    </row>
    <row r="737" spans="1:7">
      <c r="A737" s="198" t="s">
        <v>1773</v>
      </c>
      <c r="B737" s="205" t="s">
        <v>2781</v>
      </c>
      <c r="C737" s="206">
        <v>223.04</v>
      </c>
      <c r="D737" s="206">
        <v>223.04</v>
      </c>
      <c r="E737" s="206"/>
      <c r="F737" s="206"/>
      <c r="G737" s="200"/>
    </row>
    <row r="738" spans="1:7">
      <c r="A738" s="198" t="s">
        <v>1774</v>
      </c>
      <c r="B738" s="205" t="s">
        <v>2782</v>
      </c>
      <c r="C738" s="206">
        <v>465.49</v>
      </c>
      <c r="D738" s="206">
        <v>465.49</v>
      </c>
      <c r="E738" s="206"/>
      <c r="F738" s="206"/>
      <c r="G738" s="200"/>
    </row>
    <row r="739" spans="1:7">
      <c r="A739" s="198" t="s">
        <v>1775</v>
      </c>
      <c r="B739" s="205" t="s">
        <v>2783</v>
      </c>
      <c r="C739" s="206">
        <v>203.73</v>
      </c>
      <c r="D739" s="206"/>
      <c r="E739" s="206"/>
      <c r="F739" s="206">
        <v>203.73</v>
      </c>
      <c r="G739" s="200"/>
    </row>
    <row r="740" spans="1:7">
      <c r="A740" s="198" t="s">
        <v>1779</v>
      </c>
      <c r="B740" s="205" t="s">
        <v>2787</v>
      </c>
      <c r="C740" s="206">
        <v>24.25</v>
      </c>
      <c r="D740" s="206"/>
      <c r="E740" s="206"/>
      <c r="F740" s="206">
        <v>24.25</v>
      </c>
      <c r="G740" s="200"/>
    </row>
    <row r="741" spans="1:7">
      <c r="A741" s="198" t="s">
        <v>1782</v>
      </c>
      <c r="B741" s="205" t="s">
        <v>2790</v>
      </c>
      <c r="C741" s="206">
        <v>24.25</v>
      </c>
      <c r="D741" s="206"/>
      <c r="E741" s="206"/>
      <c r="F741" s="206">
        <v>24.25</v>
      </c>
      <c r="G741" s="200"/>
    </row>
    <row r="742" spans="1:7">
      <c r="A742" s="198" t="s">
        <v>1794</v>
      </c>
      <c r="B742" s="205" t="s">
        <v>2806</v>
      </c>
      <c r="C742" s="206">
        <v>29.8</v>
      </c>
      <c r="D742" s="206"/>
      <c r="E742" s="206"/>
      <c r="F742" s="206">
        <v>29.8</v>
      </c>
      <c r="G742" s="200"/>
    </row>
    <row r="743" spans="1:7">
      <c r="A743" s="198" t="s">
        <v>1784</v>
      </c>
      <c r="B743" s="205" t="s">
        <v>2792</v>
      </c>
      <c r="C743" s="206">
        <v>102.11</v>
      </c>
      <c r="D743" s="206"/>
      <c r="E743" s="206"/>
      <c r="F743" s="206">
        <v>102.11</v>
      </c>
      <c r="G743" s="200"/>
    </row>
    <row r="744" spans="1:7">
      <c r="A744" s="198" t="s">
        <v>1800</v>
      </c>
      <c r="B744" s="205" t="s">
        <v>2809</v>
      </c>
      <c r="C744" s="206">
        <v>1.51</v>
      </c>
      <c r="D744" s="206"/>
      <c r="E744" s="206"/>
      <c r="F744" s="206">
        <v>1.51</v>
      </c>
      <c r="G744" s="200"/>
    </row>
    <row r="745" spans="1:7">
      <c r="A745" s="198" t="s">
        <v>1795</v>
      </c>
      <c r="B745" s="205" t="s">
        <v>2810</v>
      </c>
      <c r="C745" s="206">
        <v>0.35</v>
      </c>
      <c r="D745" s="206"/>
      <c r="E745" s="206"/>
      <c r="F745" s="206">
        <v>0.35</v>
      </c>
      <c r="G745" s="200"/>
    </row>
    <row r="746" spans="1:7">
      <c r="A746" s="198" t="s">
        <v>1786</v>
      </c>
      <c r="B746" s="205" t="s">
        <v>2794</v>
      </c>
      <c r="C746" s="206">
        <v>21.46</v>
      </c>
      <c r="D746" s="206"/>
      <c r="E746" s="206"/>
      <c r="F746" s="206">
        <v>21.46</v>
      </c>
      <c r="G746" s="200"/>
    </row>
    <row r="747" spans="1:7">
      <c r="A747" s="198" t="s">
        <v>1787</v>
      </c>
      <c r="B747" s="205" t="s">
        <v>2795</v>
      </c>
      <c r="C747" s="206">
        <v>46.5</v>
      </c>
      <c r="D747" s="206"/>
      <c r="E747" s="206">
        <v>46.5</v>
      </c>
      <c r="F747" s="206"/>
      <c r="G747" s="200"/>
    </row>
    <row r="748" spans="1:7">
      <c r="A748" s="198" t="s">
        <v>1788</v>
      </c>
      <c r="B748" s="205" t="s">
        <v>2796</v>
      </c>
      <c r="C748" s="206">
        <v>1.1399999999999999</v>
      </c>
      <c r="D748" s="206"/>
      <c r="E748" s="206">
        <v>1.1399999999999999</v>
      </c>
      <c r="F748" s="206"/>
      <c r="G748" s="200"/>
    </row>
    <row r="749" spans="1:7">
      <c r="A749" s="198" t="s">
        <v>1789</v>
      </c>
      <c r="B749" s="205" t="s">
        <v>2797</v>
      </c>
      <c r="C749" s="206">
        <v>45.36</v>
      </c>
      <c r="D749" s="206"/>
      <c r="E749" s="206">
        <v>45.36</v>
      </c>
      <c r="F749" s="206"/>
      <c r="G749" s="200"/>
    </row>
    <row r="750" spans="1:7">
      <c r="A750" s="198" t="s">
        <v>1608</v>
      </c>
      <c r="B750" s="205" t="s">
        <v>2839</v>
      </c>
      <c r="C750" s="206">
        <v>5985.86</v>
      </c>
      <c r="D750" s="206">
        <v>5794.82</v>
      </c>
      <c r="E750" s="206">
        <v>34.380000000000003</v>
      </c>
      <c r="F750" s="206">
        <v>156.66</v>
      </c>
      <c r="G750" s="200"/>
    </row>
    <row r="751" spans="1:7">
      <c r="A751" s="198" t="s">
        <v>1765</v>
      </c>
      <c r="B751" s="205" t="s">
        <v>2772</v>
      </c>
      <c r="C751" s="206">
        <v>5794.82</v>
      </c>
      <c r="D751" s="206">
        <v>5794.82</v>
      </c>
      <c r="E751" s="206"/>
      <c r="F751" s="206"/>
      <c r="G751" s="200"/>
    </row>
    <row r="752" spans="1:7">
      <c r="A752" s="198" t="s">
        <v>1766</v>
      </c>
      <c r="B752" s="205" t="s">
        <v>2773</v>
      </c>
      <c r="C752" s="206">
        <v>868.19</v>
      </c>
      <c r="D752" s="206">
        <v>868.19</v>
      </c>
      <c r="E752" s="206"/>
      <c r="F752" s="206"/>
      <c r="G752" s="200"/>
    </row>
    <row r="753" spans="1:7">
      <c r="A753" s="198" t="s">
        <v>1767</v>
      </c>
      <c r="B753" s="205" t="s">
        <v>2774</v>
      </c>
      <c r="C753" s="206">
        <v>3065.57</v>
      </c>
      <c r="D753" s="206">
        <v>3065.57</v>
      </c>
      <c r="E753" s="206"/>
      <c r="F753" s="206"/>
      <c r="G753" s="200"/>
    </row>
    <row r="754" spans="1:7">
      <c r="A754" s="198" t="s">
        <v>1768</v>
      </c>
      <c r="B754" s="205" t="s">
        <v>2775</v>
      </c>
      <c r="C754" s="206">
        <v>314.56</v>
      </c>
      <c r="D754" s="206">
        <v>314.56</v>
      </c>
      <c r="E754" s="206"/>
      <c r="F754" s="206"/>
      <c r="G754" s="200"/>
    </row>
    <row r="755" spans="1:7">
      <c r="A755" s="198" t="s">
        <v>1769</v>
      </c>
      <c r="B755" s="205" t="s">
        <v>2776</v>
      </c>
      <c r="C755" s="206">
        <v>672.72</v>
      </c>
      <c r="D755" s="206">
        <v>672.72</v>
      </c>
      <c r="E755" s="206"/>
      <c r="F755" s="206"/>
      <c r="G755" s="200"/>
    </row>
    <row r="756" spans="1:7">
      <c r="A756" s="198" t="s">
        <v>1770</v>
      </c>
      <c r="B756" s="205" t="s">
        <v>2778</v>
      </c>
      <c r="C756" s="206">
        <v>323.75</v>
      </c>
      <c r="D756" s="206">
        <v>323.75</v>
      </c>
      <c r="E756" s="206"/>
      <c r="F756" s="206"/>
      <c r="G756" s="200"/>
    </row>
    <row r="757" spans="1:7">
      <c r="A757" s="198" t="s">
        <v>1772</v>
      </c>
      <c r="B757" s="205" t="s">
        <v>2780</v>
      </c>
      <c r="C757" s="206">
        <v>25.22</v>
      </c>
      <c r="D757" s="206">
        <v>25.22</v>
      </c>
      <c r="E757" s="206"/>
      <c r="F757" s="206"/>
      <c r="G757" s="200"/>
    </row>
    <row r="758" spans="1:7">
      <c r="A758" s="198" t="s">
        <v>1773</v>
      </c>
      <c r="B758" s="205" t="s">
        <v>2781</v>
      </c>
      <c r="C758" s="206">
        <v>169.93</v>
      </c>
      <c r="D758" s="206">
        <v>169.93</v>
      </c>
      <c r="E758" s="206"/>
      <c r="F758" s="206"/>
      <c r="G758" s="200"/>
    </row>
    <row r="759" spans="1:7">
      <c r="A759" s="198" t="s">
        <v>1774</v>
      </c>
      <c r="B759" s="205" t="s">
        <v>2782</v>
      </c>
      <c r="C759" s="206">
        <v>354.88</v>
      </c>
      <c r="D759" s="206">
        <v>354.88</v>
      </c>
      <c r="E759" s="206"/>
      <c r="F759" s="206"/>
      <c r="G759" s="200"/>
    </row>
    <row r="760" spans="1:7">
      <c r="A760" s="198" t="s">
        <v>1775</v>
      </c>
      <c r="B760" s="205" t="s">
        <v>2783</v>
      </c>
      <c r="C760" s="206">
        <v>156.66</v>
      </c>
      <c r="D760" s="206"/>
      <c r="E760" s="206"/>
      <c r="F760" s="206">
        <v>156.66</v>
      </c>
      <c r="G760" s="200"/>
    </row>
    <row r="761" spans="1:7">
      <c r="A761" s="198" t="s">
        <v>1776</v>
      </c>
      <c r="B761" s="205" t="s">
        <v>2784</v>
      </c>
      <c r="C761" s="206">
        <v>15.63</v>
      </c>
      <c r="D761" s="206"/>
      <c r="E761" s="206"/>
      <c r="F761" s="206">
        <v>15.63</v>
      </c>
      <c r="G761" s="200"/>
    </row>
    <row r="762" spans="1:7">
      <c r="A762" s="198" t="s">
        <v>1802</v>
      </c>
      <c r="B762" s="205" t="s">
        <v>2819</v>
      </c>
      <c r="C762" s="206">
        <v>18.59</v>
      </c>
      <c r="D762" s="206"/>
      <c r="E762" s="206"/>
      <c r="F762" s="206">
        <v>18.59</v>
      </c>
      <c r="G762" s="200"/>
    </row>
    <row r="763" spans="1:7">
      <c r="A763" s="198" t="s">
        <v>1798</v>
      </c>
      <c r="B763" s="205" t="s">
        <v>2835</v>
      </c>
      <c r="C763" s="206">
        <v>1.8</v>
      </c>
      <c r="D763" s="206"/>
      <c r="E763" s="206"/>
      <c r="F763" s="206">
        <v>1.8</v>
      </c>
      <c r="G763" s="200"/>
    </row>
    <row r="764" spans="1:7">
      <c r="A764" s="198" t="s">
        <v>1784</v>
      </c>
      <c r="B764" s="205" t="s">
        <v>2792</v>
      </c>
      <c r="C764" s="206">
        <v>77.8</v>
      </c>
      <c r="D764" s="206"/>
      <c r="E764" s="206"/>
      <c r="F764" s="206">
        <v>77.8</v>
      </c>
      <c r="G764" s="200"/>
    </row>
    <row r="765" spans="1:7">
      <c r="A765" s="198" t="s">
        <v>1800</v>
      </c>
      <c r="B765" s="205" t="s">
        <v>2809</v>
      </c>
      <c r="C765" s="206">
        <v>1.1499999999999999</v>
      </c>
      <c r="D765" s="206"/>
      <c r="E765" s="206"/>
      <c r="F765" s="206">
        <v>1.1499999999999999</v>
      </c>
      <c r="G765" s="200"/>
    </row>
    <row r="766" spans="1:7">
      <c r="A766" s="198" t="s">
        <v>1795</v>
      </c>
      <c r="B766" s="205" t="s">
        <v>2810</v>
      </c>
      <c r="C766" s="206">
        <v>0.11</v>
      </c>
      <c r="D766" s="206"/>
      <c r="E766" s="206"/>
      <c r="F766" s="206">
        <v>0.11</v>
      </c>
      <c r="G766" s="200"/>
    </row>
    <row r="767" spans="1:7">
      <c r="A767" s="198" t="s">
        <v>1786</v>
      </c>
      <c r="B767" s="205" t="s">
        <v>2794</v>
      </c>
      <c r="C767" s="206">
        <v>41.58</v>
      </c>
      <c r="D767" s="206"/>
      <c r="E767" s="206"/>
      <c r="F767" s="206">
        <v>41.58</v>
      </c>
      <c r="G767" s="200"/>
    </row>
    <row r="768" spans="1:7">
      <c r="A768" s="198" t="s">
        <v>1787</v>
      </c>
      <c r="B768" s="205" t="s">
        <v>2795</v>
      </c>
      <c r="C768" s="206">
        <v>34.380000000000003</v>
      </c>
      <c r="D768" s="206"/>
      <c r="E768" s="206">
        <v>34.380000000000003</v>
      </c>
      <c r="F768" s="206"/>
      <c r="G768" s="200"/>
    </row>
    <row r="769" spans="1:7">
      <c r="A769" s="198" t="s">
        <v>1789</v>
      </c>
      <c r="B769" s="205" t="s">
        <v>2797</v>
      </c>
      <c r="C769" s="206">
        <v>34.380000000000003</v>
      </c>
      <c r="D769" s="206"/>
      <c r="E769" s="206">
        <v>34.380000000000003</v>
      </c>
      <c r="F769" s="206"/>
      <c r="G769" s="200"/>
    </row>
    <row r="770" spans="1:7">
      <c r="A770" s="198" t="s">
        <v>1609</v>
      </c>
      <c r="B770" s="205" t="s">
        <v>2840</v>
      </c>
      <c r="C770" s="206">
        <v>7501.04</v>
      </c>
      <c r="D770" s="206">
        <v>7206.95</v>
      </c>
      <c r="E770" s="206">
        <v>42.84</v>
      </c>
      <c r="F770" s="206">
        <v>251.25</v>
      </c>
      <c r="G770" s="200"/>
    </row>
    <row r="771" spans="1:7">
      <c r="A771" s="198" t="s">
        <v>1765</v>
      </c>
      <c r="B771" s="205" t="s">
        <v>2772</v>
      </c>
      <c r="C771" s="206">
        <v>7206.95</v>
      </c>
      <c r="D771" s="206">
        <v>7206.95</v>
      </c>
      <c r="E771" s="206"/>
      <c r="F771" s="206"/>
      <c r="G771" s="200"/>
    </row>
    <row r="772" spans="1:7">
      <c r="A772" s="198" t="s">
        <v>1766</v>
      </c>
      <c r="B772" s="205" t="s">
        <v>2773</v>
      </c>
      <c r="C772" s="206">
        <v>1697.94</v>
      </c>
      <c r="D772" s="206">
        <v>1697.94</v>
      </c>
      <c r="E772" s="206"/>
      <c r="F772" s="206"/>
      <c r="G772" s="200"/>
    </row>
    <row r="773" spans="1:7">
      <c r="A773" s="198" t="s">
        <v>1767</v>
      </c>
      <c r="B773" s="205" t="s">
        <v>2774</v>
      </c>
      <c r="C773" s="206">
        <v>3198.78</v>
      </c>
      <c r="D773" s="206">
        <v>3198.78</v>
      </c>
      <c r="E773" s="206"/>
      <c r="F773" s="206"/>
      <c r="G773" s="200"/>
    </row>
    <row r="774" spans="1:7">
      <c r="A774" s="198" t="s">
        <v>1768</v>
      </c>
      <c r="B774" s="205" t="s">
        <v>2775</v>
      </c>
      <c r="C774" s="206">
        <v>391.57</v>
      </c>
      <c r="D774" s="206">
        <v>391.57</v>
      </c>
      <c r="E774" s="206"/>
      <c r="F774" s="206"/>
      <c r="G774" s="200"/>
    </row>
    <row r="775" spans="1:7">
      <c r="A775" s="198" t="s">
        <v>1769</v>
      </c>
      <c r="B775" s="205" t="s">
        <v>2776</v>
      </c>
      <c r="C775" s="206">
        <v>837.4</v>
      </c>
      <c r="D775" s="206">
        <v>837.4</v>
      </c>
      <c r="E775" s="206"/>
      <c r="F775" s="206"/>
      <c r="G775" s="200"/>
    </row>
    <row r="776" spans="1:7">
      <c r="A776" s="198" t="s">
        <v>1770</v>
      </c>
      <c r="B776" s="205" t="s">
        <v>2778</v>
      </c>
      <c r="C776" s="206">
        <v>403</v>
      </c>
      <c r="D776" s="206">
        <v>403</v>
      </c>
      <c r="E776" s="206"/>
      <c r="F776" s="206"/>
      <c r="G776" s="200"/>
    </row>
    <row r="777" spans="1:7">
      <c r="A777" s="198" t="s">
        <v>1772</v>
      </c>
      <c r="B777" s="205" t="s">
        <v>2780</v>
      </c>
      <c r="C777" s="206">
        <v>31.4</v>
      </c>
      <c r="D777" s="206">
        <v>31.4</v>
      </c>
      <c r="E777" s="206"/>
      <c r="F777" s="206"/>
      <c r="G777" s="200"/>
    </row>
    <row r="778" spans="1:7">
      <c r="A778" s="198" t="s">
        <v>1773</v>
      </c>
      <c r="B778" s="205" t="s">
        <v>2781</v>
      </c>
      <c r="C778" s="206">
        <v>211.53</v>
      </c>
      <c r="D778" s="206">
        <v>211.53</v>
      </c>
      <c r="E778" s="206"/>
      <c r="F778" s="206"/>
      <c r="G778" s="200"/>
    </row>
    <row r="779" spans="1:7">
      <c r="A779" s="198" t="s">
        <v>1774</v>
      </c>
      <c r="B779" s="205" t="s">
        <v>2782</v>
      </c>
      <c r="C779" s="206">
        <v>435.33</v>
      </c>
      <c r="D779" s="206">
        <v>435.33</v>
      </c>
      <c r="E779" s="206"/>
      <c r="F779" s="206"/>
      <c r="G779" s="200"/>
    </row>
    <row r="780" spans="1:7">
      <c r="A780" s="198" t="s">
        <v>1775</v>
      </c>
      <c r="B780" s="205" t="s">
        <v>2783</v>
      </c>
      <c r="C780" s="206">
        <v>251.25</v>
      </c>
      <c r="D780" s="206"/>
      <c r="E780" s="206"/>
      <c r="F780" s="206">
        <v>251.25</v>
      </c>
      <c r="G780" s="200"/>
    </row>
    <row r="781" spans="1:7">
      <c r="A781" s="198" t="s">
        <v>1776</v>
      </c>
      <c r="B781" s="205" t="s">
        <v>2784</v>
      </c>
      <c r="C781" s="206">
        <v>19.149999999999999</v>
      </c>
      <c r="D781" s="206"/>
      <c r="E781" s="206"/>
      <c r="F781" s="206">
        <v>19.149999999999999</v>
      </c>
      <c r="G781" s="200"/>
    </row>
    <row r="782" spans="1:7">
      <c r="A782" s="198" t="s">
        <v>1802</v>
      </c>
      <c r="B782" s="205" t="s">
        <v>2819</v>
      </c>
      <c r="C782" s="206">
        <v>24.1</v>
      </c>
      <c r="D782" s="206"/>
      <c r="E782" s="206"/>
      <c r="F782" s="206">
        <v>24.1</v>
      </c>
      <c r="G782" s="200"/>
    </row>
    <row r="783" spans="1:7">
      <c r="A783" s="198" t="s">
        <v>1798</v>
      </c>
      <c r="B783" s="205" t="s">
        <v>2835</v>
      </c>
      <c r="C783" s="206">
        <v>1.8</v>
      </c>
      <c r="D783" s="206"/>
      <c r="E783" s="206"/>
      <c r="F783" s="206">
        <v>1.8</v>
      </c>
      <c r="G783" s="200"/>
    </row>
    <row r="784" spans="1:7">
      <c r="A784" s="198" t="s">
        <v>1784</v>
      </c>
      <c r="B784" s="205" t="s">
        <v>2792</v>
      </c>
      <c r="C784" s="206">
        <v>96.84</v>
      </c>
      <c r="D784" s="206"/>
      <c r="E784" s="206"/>
      <c r="F784" s="206">
        <v>96.84</v>
      </c>
      <c r="G784" s="200"/>
    </row>
    <row r="785" spans="1:7">
      <c r="A785" s="198" t="s">
        <v>1800</v>
      </c>
      <c r="B785" s="205" t="s">
        <v>2809</v>
      </c>
      <c r="C785" s="206">
        <v>1.43</v>
      </c>
      <c r="D785" s="206"/>
      <c r="E785" s="206"/>
      <c r="F785" s="206">
        <v>1.43</v>
      </c>
      <c r="G785" s="200"/>
    </row>
    <row r="786" spans="1:7">
      <c r="A786" s="198" t="s">
        <v>1795</v>
      </c>
      <c r="B786" s="205" t="s">
        <v>2810</v>
      </c>
      <c r="C786" s="206">
        <v>0.13</v>
      </c>
      <c r="D786" s="206"/>
      <c r="E786" s="206"/>
      <c r="F786" s="206">
        <v>0.13</v>
      </c>
      <c r="G786" s="200"/>
    </row>
    <row r="787" spans="1:7">
      <c r="A787" s="198" t="s">
        <v>1786</v>
      </c>
      <c r="B787" s="205" t="s">
        <v>2794</v>
      </c>
      <c r="C787" s="206">
        <v>107.8</v>
      </c>
      <c r="D787" s="206"/>
      <c r="E787" s="206"/>
      <c r="F787" s="206">
        <v>107.8</v>
      </c>
      <c r="G787" s="200"/>
    </row>
    <row r="788" spans="1:7">
      <c r="A788" s="198" t="s">
        <v>1787</v>
      </c>
      <c r="B788" s="205" t="s">
        <v>2795</v>
      </c>
      <c r="C788" s="206">
        <v>42.84</v>
      </c>
      <c r="D788" s="206"/>
      <c r="E788" s="206">
        <v>42.84</v>
      </c>
      <c r="F788" s="206"/>
      <c r="G788" s="200"/>
    </row>
    <row r="789" spans="1:7">
      <c r="A789" s="198" t="s">
        <v>1789</v>
      </c>
      <c r="B789" s="205" t="s">
        <v>2797</v>
      </c>
      <c r="C789" s="206">
        <v>42.84</v>
      </c>
      <c r="D789" s="206"/>
      <c r="E789" s="206">
        <v>42.84</v>
      </c>
      <c r="F789" s="206"/>
      <c r="G789" s="200"/>
    </row>
    <row r="790" spans="1:7">
      <c r="A790" s="198" t="s">
        <v>1610</v>
      </c>
      <c r="B790" s="205" t="s">
        <v>2841</v>
      </c>
      <c r="C790" s="206">
        <v>1218.24</v>
      </c>
      <c r="D790" s="206">
        <v>1186.51</v>
      </c>
      <c r="E790" s="206">
        <v>8.2799999999999994</v>
      </c>
      <c r="F790" s="206">
        <v>23.45</v>
      </c>
      <c r="G790" s="200"/>
    </row>
    <row r="791" spans="1:7">
      <c r="A791" s="198" t="s">
        <v>1765</v>
      </c>
      <c r="B791" s="205" t="s">
        <v>2772</v>
      </c>
      <c r="C791" s="206">
        <v>1186.51</v>
      </c>
      <c r="D791" s="206">
        <v>1186.51</v>
      </c>
      <c r="E791" s="206"/>
      <c r="F791" s="206"/>
      <c r="G791" s="200"/>
    </row>
    <row r="792" spans="1:7">
      <c r="A792" s="198" t="s">
        <v>1766</v>
      </c>
      <c r="B792" s="205" t="s">
        <v>2773</v>
      </c>
      <c r="C792" s="206">
        <v>805.33</v>
      </c>
      <c r="D792" s="206">
        <v>805.33</v>
      </c>
      <c r="E792" s="206"/>
      <c r="F792" s="206"/>
      <c r="G792" s="200"/>
    </row>
    <row r="793" spans="1:7">
      <c r="A793" s="198" t="s">
        <v>1768</v>
      </c>
      <c r="B793" s="205" t="s">
        <v>2775</v>
      </c>
      <c r="C793" s="206">
        <v>64.03</v>
      </c>
      <c r="D793" s="206">
        <v>64.03</v>
      </c>
      <c r="E793" s="206"/>
      <c r="F793" s="206"/>
      <c r="G793" s="200"/>
    </row>
    <row r="794" spans="1:7">
      <c r="A794" s="198" t="s">
        <v>1769</v>
      </c>
      <c r="B794" s="205" t="s">
        <v>2776</v>
      </c>
      <c r="C794" s="206">
        <v>133.16999999999999</v>
      </c>
      <c r="D794" s="206">
        <v>133.16999999999999</v>
      </c>
      <c r="E794" s="206"/>
      <c r="F794" s="206"/>
      <c r="G794" s="200"/>
    </row>
    <row r="795" spans="1:7">
      <c r="A795" s="198" t="s">
        <v>1770</v>
      </c>
      <c r="B795" s="205" t="s">
        <v>2778</v>
      </c>
      <c r="C795" s="206">
        <v>64.09</v>
      </c>
      <c r="D795" s="206">
        <v>64.09</v>
      </c>
      <c r="E795" s="206"/>
      <c r="F795" s="206"/>
      <c r="G795" s="200"/>
    </row>
    <row r="796" spans="1:7">
      <c r="A796" s="198" t="s">
        <v>1772</v>
      </c>
      <c r="B796" s="205" t="s">
        <v>2780</v>
      </c>
      <c r="C796" s="206">
        <v>4.99</v>
      </c>
      <c r="D796" s="206">
        <v>4.99</v>
      </c>
      <c r="E796" s="206"/>
      <c r="F796" s="206"/>
      <c r="G796" s="200"/>
    </row>
    <row r="797" spans="1:7">
      <c r="A797" s="198" t="s">
        <v>1773</v>
      </c>
      <c r="B797" s="205" t="s">
        <v>2781</v>
      </c>
      <c r="C797" s="206">
        <v>33.72</v>
      </c>
      <c r="D797" s="206">
        <v>33.72</v>
      </c>
      <c r="E797" s="206"/>
      <c r="F797" s="206"/>
      <c r="G797" s="200"/>
    </row>
    <row r="798" spans="1:7">
      <c r="A798" s="198" t="s">
        <v>1774</v>
      </c>
      <c r="B798" s="205" t="s">
        <v>2782</v>
      </c>
      <c r="C798" s="206">
        <v>81.180000000000007</v>
      </c>
      <c r="D798" s="206">
        <v>81.180000000000007</v>
      </c>
      <c r="E798" s="206"/>
      <c r="F798" s="206"/>
      <c r="G798" s="200"/>
    </row>
    <row r="799" spans="1:7">
      <c r="A799" s="198" t="s">
        <v>1775</v>
      </c>
      <c r="B799" s="205" t="s">
        <v>2783</v>
      </c>
      <c r="C799" s="206">
        <v>23.45</v>
      </c>
      <c r="D799" s="206"/>
      <c r="E799" s="206"/>
      <c r="F799" s="206">
        <v>23.45</v>
      </c>
      <c r="G799" s="200"/>
    </row>
    <row r="800" spans="1:7">
      <c r="A800" s="198" t="s">
        <v>1776</v>
      </c>
      <c r="B800" s="205" t="s">
        <v>2784</v>
      </c>
      <c r="C800" s="206">
        <v>7.3</v>
      </c>
      <c r="D800" s="206"/>
      <c r="E800" s="206"/>
      <c r="F800" s="206">
        <v>7.3</v>
      </c>
      <c r="G800" s="200"/>
    </row>
    <row r="801" spans="1:7">
      <c r="A801" s="198" t="s">
        <v>1784</v>
      </c>
      <c r="B801" s="205" t="s">
        <v>2792</v>
      </c>
      <c r="C801" s="206">
        <v>15.89</v>
      </c>
      <c r="D801" s="206"/>
      <c r="E801" s="206"/>
      <c r="F801" s="206">
        <v>15.89</v>
      </c>
      <c r="G801" s="200"/>
    </row>
    <row r="802" spans="1:7">
      <c r="A802" s="198" t="s">
        <v>1800</v>
      </c>
      <c r="B802" s="205" t="s">
        <v>2809</v>
      </c>
      <c r="C802" s="206">
        <v>0.26</v>
      </c>
      <c r="D802" s="206"/>
      <c r="E802" s="206"/>
      <c r="F802" s="206">
        <v>0.26</v>
      </c>
      <c r="G802" s="200"/>
    </row>
    <row r="803" spans="1:7">
      <c r="A803" s="198" t="s">
        <v>1787</v>
      </c>
      <c r="B803" s="205" t="s">
        <v>2795</v>
      </c>
      <c r="C803" s="206">
        <v>8.2799999999999994</v>
      </c>
      <c r="D803" s="206"/>
      <c r="E803" s="206">
        <v>8.2799999999999994</v>
      </c>
      <c r="F803" s="206"/>
      <c r="G803" s="200"/>
    </row>
    <row r="804" spans="1:7">
      <c r="A804" s="198" t="s">
        <v>1789</v>
      </c>
      <c r="B804" s="205" t="s">
        <v>2797</v>
      </c>
      <c r="C804" s="206">
        <v>8.2799999999999994</v>
      </c>
      <c r="D804" s="206"/>
      <c r="E804" s="206">
        <v>8.2799999999999994</v>
      </c>
      <c r="F804" s="206"/>
      <c r="G804" s="200"/>
    </row>
    <row r="805" spans="1:7">
      <c r="A805" s="198" t="s">
        <v>1611</v>
      </c>
      <c r="B805" s="205" t="s">
        <v>2842</v>
      </c>
      <c r="C805" s="206">
        <v>4698.53</v>
      </c>
      <c r="D805" s="206">
        <v>4433.13</v>
      </c>
      <c r="E805" s="206">
        <v>25.63</v>
      </c>
      <c r="F805" s="206">
        <v>239.77</v>
      </c>
      <c r="G805" s="200"/>
    </row>
    <row r="806" spans="1:7">
      <c r="A806" s="198" t="s">
        <v>1765</v>
      </c>
      <c r="B806" s="205" t="s">
        <v>2772</v>
      </c>
      <c r="C806" s="206">
        <v>4433.13</v>
      </c>
      <c r="D806" s="206">
        <v>4433.13</v>
      </c>
      <c r="E806" s="206"/>
      <c r="F806" s="206"/>
      <c r="G806" s="200"/>
    </row>
    <row r="807" spans="1:7">
      <c r="A807" s="198" t="s">
        <v>1766</v>
      </c>
      <c r="B807" s="205" t="s">
        <v>2773</v>
      </c>
      <c r="C807" s="206">
        <v>2031.57</v>
      </c>
      <c r="D807" s="206">
        <v>2031.57</v>
      </c>
      <c r="E807" s="206"/>
      <c r="F807" s="206"/>
      <c r="G807" s="200"/>
    </row>
    <row r="808" spans="1:7">
      <c r="A808" s="198" t="s">
        <v>1767</v>
      </c>
      <c r="B808" s="205" t="s">
        <v>2774</v>
      </c>
      <c r="C808" s="206">
        <v>1000</v>
      </c>
      <c r="D808" s="206">
        <v>1000</v>
      </c>
      <c r="E808" s="206"/>
      <c r="F808" s="206"/>
      <c r="G808" s="200"/>
    </row>
    <row r="809" spans="1:7">
      <c r="A809" s="198" t="s">
        <v>1768</v>
      </c>
      <c r="B809" s="205" t="s">
        <v>2775</v>
      </c>
      <c r="C809" s="206">
        <v>243.38</v>
      </c>
      <c r="D809" s="206">
        <v>243.38</v>
      </c>
      <c r="E809" s="206"/>
      <c r="F809" s="206"/>
      <c r="G809" s="200"/>
    </row>
    <row r="810" spans="1:7">
      <c r="A810" s="198" t="s">
        <v>1769</v>
      </c>
      <c r="B810" s="205" t="s">
        <v>2776</v>
      </c>
      <c r="C810" s="206">
        <v>519.1</v>
      </c>
      <c r="D810" s="206">
        <v>519.1</v>
      </c>
      <c r="E810" s="206"/>
      <c r="F810" s="206"/>
      <c r="G810" s="200"/>
    </row>
    <row r="811" spans="1:7">
      <c r="A811" s="198" t="s">
        <v>1770</v>
      </c>
      <c r="B811" s="205" t="s">
        <v>2778</v>
      </c>
      <c r="C811" s="206">
        <v>249.82</v>
      </c>
      <c r="D811" s="206">
        <v>249.82</v>
      </c>
      <c r="E811" s="206"/>
      <c r="F811" s="206"/>
      <c r="G811" s="200"/>
    </row>
    <row r="812" spans="1:7">
      <c r="A812" s="198" t="s">
        <v>1772</v>
      </c>
      <c r="B812" s="205" t="s">
        <v>2780</v>
      </c>
      <c r="C812" s="206">
        <v>19.47</v>
      </c>
      <c r="D812" s="206">
        <v>19.47</v>
      </c>
      <c r="E812" s="206"/>
      <c r="F812" s="206"/>
      <c r="G812" s="200"/>
    </row>
    <row r="813" spans="1:7">
      <c r="A813" s="198" t="s">
        <v>1773</v>
      </c>
      <c r="B813" s="205" t="s">
        <v>2781</v>
      </c>
      <c r="C813" s="206">
        <v>131.08000000000001</v>
      </c>
      <c r="D813" s="206">
        <v>131.08000000000001</v>
      </c>
      <c r="E813" s="206"/>
      <c r="F813" s="206"/>
      <c r="G813" s="200"/>
    </row>
    <row r="814" spans="1:7">
      <c r="A814" s="198" t="s">
        <v>1774</v>
      </c>
      <c r="B814" s="205" t="s">
        <v>2782</v>
      </c>
      <c r="C814" s="206">
        <v>238.71</v>
      </c>
      <c r="D814" s="206">
        <v>238.71</v>
      </c>
      <c r="E814" s="206"/>
      <c r="F814" s="206"/>
      <c r="G814" s="200"/>
    </row>
    <row r="815" spans="1:7">
      <c r="A815" s="198" t="s">
        <v>1775</v>
      </c>
      <c r="B815" s="205" t="s">
        <v>2783</v>
      </c>
      <c r="C815" s="206">
        <v>239.77</v>
      </c>
      <c r="D815" s="206"/>
      <c r="E815" s="206"/>
      <c r="F815" s="206">
        <v>239.77</v>
      </c>
      <c r="G815" s="200"/>
    </row>
    <row r="816" spans="1:7">
      <c r="A816" s="198" t="s">
        <v>1784</v>
      </c>
      <c r="B816" s="205" t="s">
        <v>2792</v>
      </c>
      <c r="C816" s="206">
        <v>60.03</v>
      </c>
      <c r="D816" s="206"/>
      <c r="E816" s="206"/>
      <c r="F816" s="206">
        <v>60.03</v>
      </c>
      <c r="G816" s="200"/>
    </row>
    <row r="817" spans="1:7">
      <c r="A817" s="198" t="s">
        <v>1786</v>
      </c>
      <c r="B817" s="205" t="s">
        <v>2794</v>
      </c>
      <c r="C817" s="206">
        <v>179.74</v>
      </c>
      <c r="D817" s="206"/>
      <c r="E817" s="206"/>
      <c r="F817" s="206">
        <v>179.74</v>
      </c>
      <c r="G817" s="200"/>
    </row>
    <row r="818" spans="1:7">
      <c r="A818" s="198" t="s">
        <v>1787</v>
      </c>
      <c r="B818" s="205" t="s">
        <v>2795</v>
      </c>
      <c r="C818" s="206">
        <v>25.63</v>
      </c>
      <c r="D818" s="206"/>
      <c r="E818" s="206">
        <v>25.63</v>
      </c>
      <c r="F818" s="206"/>
      <c r="G818" s="200"/>
    </row>
    <row r="819" spans="1:7">
      <c r="A819" s="198" t="s">
        <v>1789</v>
      </c>
      <c r="B819" s="205" t="s">
        <v>2797</v>
      </c>
      <c r="C819" s="206">
        <v>23.77</v>
      </c>
      <c r="D819" s="206"/>
      <c r="E819" s="206">
        <v>23.77</v>
      </c>
      <c r="F819" s="206"/>
      <c r="G819" s="200"/>
    </row>
    <row r="820" spans="1:7">
      <c r="A820" s="198" t="s">
        <v>1790</v>
      </c>
      <c r="B820" s="205" t="s">
        <v>2798</v>
      </c>
      <c r="C820" s="206">
        <v>1.86</v>
      </c>
      <c r="D820" s="206"/>
      <c r="E820" s="206">
        <v>1.86</v>
      </c>
      <c r="F820" s="206"/>
      <c r="G820" s="200"/>
    </row>
    <row r="821" spans="1:7">
      <c r="A821" s="198" t="s">
        <v>1612</v>
      </c>
      <c r="B821" s="205" t="s">
        <v>2843</v>
      </c>
      <c r="C821" s="206">
        <v>15862.1</v>
      </c>
      <c r="D821" s="206">
        <v>11414.61</v>
      </c>
      <c r="E821" s="206">
        <v>109.29</v>
      </c>
      <c r="F821" s="206">
        <v>4338.2</v>
      </c>
      <c r="G821" s="200"/>
    </row>
    <row r="822" spans="1:7">
      <c r="A822" s="198" t="s">
        <v>1765</v>
      </c>
      <c r="B822" s="205" t="s">
        <v>2772</v>
      </c>
      <c r="C822" s="206">
        <v>11414.61</v>
      </c>
      <c r="D822" s="206">
        <v>11414.61</v>
      </c>
      <c r="E822" s="206"/>
      <c r="F822" s="206"/>
      <c r="G822" s="200"/>
    </row>
    <row r="823" spans="1:7">
      <c r="A823" s="198" t="s">
        <v>1766</v>
      </c>
      <c r="B823" s="205" t="s">
        <v>2773</v>
      </c>
      <c r="C823" s="206">
        <v>137.15</v>
      </c>
      <c r="D823" s="206">
        <v>137.15</v>
      </c>
      <c r="E823" s="206"/>
      <c r="F823" s="206"/>
      <c r="G823" s="200"/>
    </row>
    <row r="824" spans="1:7">
      <c r="A824" s="198" t="s">
        <v>1767</v>
      </c>
      <c r="B824" s="205" t="s">
        <v>2774</v>
      </c>
      <c r="C824" s="206">
        <v>7510.89</v>
      </c>
      <c r="D824" s="206">
        <v>7510.89</v>
      </c>
      <c r="E824" s="206"/>
      <c r="F824" s="206"/>
      <c r="G824" s="200"/>
    </row>
    <row r="825" spans="1:7">
      <c r="A825" s="198" t="s">
        <v>1768</v>
      </c>
      <c r="B825" s="205" t="s">
        <v>2775</v>
      </c>
      <c r="C825" s="206">
        <v>611.16</v>
      </c>
      <c r="D825" s="206">
        <v>611.16</v>
      </c>
      <c r="E825" s="206"/>
      <c r="F825" s="206"/>
      <c r="G825" s="200"/>
    </row>
    <row r="826" spans="1:7">
      <c r="A826" s="198" t="s">
        <v>1769</v>
      </c>
      <c r="B826" s="205" t="s">
        <v>2776</v>
      </c>
      <c r="C826" s="206">
        <v>1307.08</v>
      </c>
      <c r="D826" s="206">
        <v>1307.08</v>
      </c>
      <c r="E826" s="206"/>
      <c r="F826" s="206"/>
      <c r="G826" s="200"/>
    </row>
    <row r="827" spans="1:7">
      <c r="A827" s="198" t="s">
        <v>1770</v>
      </c>
      <c r="B827" s="205" t="s">
        <v>2778</v>
      </c>
      <c r="C827" s="206">
        <v>629.03</v>
      </c>
      <c r="D827" s="206">
        <v>629.03</v>
      </c>
      <c r="E827" s="206"/>
      <c r="F827" s="206"/>
      <c r="G827" s="200"/>
    </row>
    <row r="828" spans="1:7">
      <c r="A828" s="198" t="s">
        <v>1772</v>
      </c>
      <c r="B828" s="205" t="s">
        <v>2780</v>
      </c>
      <c r="C828" s="206">
        <v>49.02</v>
      </c>
      <c r="D828" s="206">
        <v>49.02</v>
      </c>
      <c r="E828" s="206"/>
      <c r="F828" s="206"/>
      <c r="G828" s="200"/>
    </row>
    <row r="829" spans="1:7">
      <c r="A829" s="198" t="s">
        <v>1773</v>
      </c>
      <c r="B829" s="205" t="s">
        <v>2781</v>
      </c>
      <c r="C829" s="206">
        <v>330.33</v>
      </c>
      <c r="D829" s="206">
        <v>330.33</v>
      </c>
      <c r="E829" s="206"/>
      <c r="F829" s="206"/>
      <c r="G829" s="200"/>
    </row>
    <row r="830" spans="1:7">
      <c r="A830" s="198" t="s">
        <v>1774</v>
      </c>
      <c r="B830" s="205" t="s">
        <v>2782</v>
      </c>
      <c r="C830" s="206">
        <v>839.95</v>
      </c>
      <c r="D830" s="206">
        <v>839.95</v>
      </c>
      <c r="E830" s="206"/>
      <c r="F830" s="206"/>
      <c r="G830" s="200"/>
    </row>
    <row r="831" spans="1:7">
      <c r="A831" s="198" t="s">
        <v>1775</v>
      </c>
      <c r="B831" s="205" t="s">
        <v>2783</v>
      </c>
      <c r="C831" s="206">
        <v>2690.2</v>
      </c>
      <c r="D831" s="206"/>
      <c r="E831" s="206"/>
      <c r="F831" s="206">
        <v>2690.2</v>
      </c>
      <c r="G831" s="200"/>
    </row>
    <row r="832" spans="1:7">
      <c r="A832" s="198" t="s">
        <v>1776</v>
      </c>
      <c r="B832" s="205" t="s">
        <v>2784</v>
      </c>
      <c r="C832" s="206">
        <v>200</v>
      </c>
      <c r="D832" s="206"/>
      <c r="E832" s="206"/>
      <c r="F832" s="206">
        <v>200</v>
      </c>
      <c r="G832" s="200"/>
    </row>
    <row r="833" spans="1:7">
      <c r="A833" s="198" t="s">
        <v>1778</v>
      </c>
      <c r="B833" s="205" t="s">
        <v>2786</v>
      </c>
      <c r="C833" s="206">
        <v>156</v>
      </c>
      <c r="D833" s="206"/>
      <c r="E833" s="206"/>
      <c r="F833" s="206">
        <v>156</v>
      </c>
      <c r="G833" s="200"/>
    </row>
    <row r="834" spans="1:7">
      <c r="A834" s="198" t="s">
        <v>1779</v>
      </c>
      <c r="B834" s="205" t="s">
        <v>2787</v>
      </c>
      <c r="C834" s="206">
        <v>210</v>
      </c>
      <c r="D834" s="206"/>
      <c r="E834" s="206"/>
      <c r="F834" s="206">
        <v>210</v>
      </c>
      <c r="G834" s="200"/>
    </row>
    <row r="835" spans="1:7">
      <c r="A835" s="198" t="s">
        <v>1793</v>
      </c>
      <c r="B835" s="205" t="s">
        <v>2821</v>
      </c>
      <c r="C835" s="206">
        <v>380</v>
      </c>
      <c r="D835" s="206"/>
      <c r="E835" s="206"/>
      <c r="F835" s="206">
        <v>380</v>
      </c>
      <c r="G835" s="200"/>
    </row>
    <row r="836" spans="1:7">
      <c r="A836" s="198" t="s">
        <v>1782</v>
      </c>
      <c r="B836" s="205" t="s">
        <v>2790</v>
      </c>
      <c r="C836" s="206">
        <v>150</v>
      </c>
      <c r="D836" s="206"/>
      <c r="E836" s="206"/>
      <c r="F836" s="206">
        <v>150</v>
      </c>
      <c r="G836" s="200"/>
    </row>
    <row r="837" spans="1:7">
      <c r="A837" s="198" t="s">
        <v>1798</v>
      </c>
      <c r="B837" s="205" t="s">
        <v>2835</v>
      </c>
      <c r="C837" s="206">
        <v>34</v>
      </c>
      <c r="D837" s="206"/>
      <c r="E837" s="206"/>
      <c r="F837" s="206">
        <v>34</v>
      </c>
      <c r="G837" s="200"/>
    </row>
    <row r="838" spans="1:7">
      <c r="A838" s="198" t="s">
        <v>1794</v>
      </c>
      <c r="B838" s="205" t="s">
        <v>2806</v>
      </c>
      <c r="C838" s="206">
        <v>216</v>
      </c>
      <c r="D838" s="206"/>
      <c r="E838" s="206"/>
      <c r="F838" s="206">
        <v>216</v>
      </c>
      <c r="G838" s="200"/>
    </row>
    <row r="839" spans="1:7">
      <c r="A839" s="198" t="s">
        <v>1784</v>
      </c>
      <c r="B839" s="205" t="s">
        <v>2792</v>
      </c>
      <c r="C839" s="206">
        <v>151.36000000000001</v>
      </c>
      <c r="D839" s="206"/>
      <c r="E839" s="206"/>
      <c r="F839" s="206">
        <v>151.36000000000001</v>
      </c>
      <c r="G839" s="200"/>
    </row>
    <row r="840" spans="1:7">
      <c r="A840" s="198" t="s">
        <v>1800</v>
      </c>
      <c r="B840" s="205" t="s">
        <v>2809</v>
      </c>
      <c r="C840" s="206">
        <v>2.34</v>
      </c>
      <c r="D840" s="206"/>
      <c r="E840" s="206"/>
      <c r="F840" s="206">
        <v>2.34</v>
      </c>
      <c r="G840" s="200"/>
    </row>
    <row r="841" spans="1:7">
      <c r="A841" s="198" t="s">
        <v>1795</v>
      </c>
      <c r="B841" s="205" t="s">
        <v>2810</v>
      </c>
      <c r="C841" s="206">
        <v>10</v>
      </c>
      <c r="D841" s="206"/>
      <c r="E841" s="206"/>
      <c r="F841" s="206">
        <v>10</v>
      </c>
      <c r="G841" s="200"/>
    </row>
    <row r="842" spans="1:7">
      <c r="A842" s="198" t="s">
        <v>1786</v>
      </c>
      <c r="B842" s="205" t="s">
        <v>2794</v>
      </c>
      <c r="C842" s="206">
        <v>1180.5</v>
      </c>
      <c r="D842" s="206"/>
      <c r="E842" s="206"/>
      <c r="F842" s="206">
        <v>1180.5</v>
      </c>
      <c r="G842" s="200"/>
    </row>
    <row r="843" spans="1:7">
      <c r="A843" s="198" t="s">
        <v>1787</v>
      </c>
      <c r="B843" s="205" t="s">
        <v>2795</v>
      </c>
      <c r="C843" s="206">
        <v>1757.29</v>
      </c>
      <c r="D843" s="206"/>
      <c r="E843" s="206">
        <v>109.29</v>
      </c>
      <c r="F843" s="206">
        <v>1648</v>
      </c>
      <c r="G843" s="200"/>
    </row>
    <row r="844" spans="1:7">
      <c r="A844" s="198" t="s">
        <v>1788</v>
      </c>
      <c r="B844" s="205" t="s">
        <v>2796</v>
      </c>
      <c r="C844" s="206">
        <v>1668.64</v>
      </c>
      <c r="D844" s="206"/>
      <c r="E844" s="206">
        <v>20.64</v>
      </c>
      <c r="F844" s="206">
        <v>1648</v>
      </c>
      <c r="G844" s="200"/>
    </row>
    <row r="845" spans="1:7">
      <c r="A845" s="198" t="s">
        <v>1789</v>
      </c>
      <c r="B845" s="205" t="s">
        <v>2797</v>
      </c>
      <c r="C845" s="206">
        <v>70.55</v>
      </c>
      <c r="D845" s="206"/>
      <c r="E845" s="206">
        <v>70.55</v>
      </c>
      <c r="F845" s="206"/>
      <c r="G845" s="200"/>
    </row>
    <row r="846" spans="1:7">
      <c r="A846" s="198" t="s">
        <v>1790</v>
      </c>
      <c r="B846" s="205" t="s">
        <v>2798</v>
      </c>
      <c r="C846" s="206">
        <v>18.100000000000001</v>
      </c>
      <c r="D846" s="206"/>
      <c r="E846" s="206">
        <v>18.100000000000001</v>
      </c>
      <c r="F846" s="206"/>
      <c r="G846" s="200"/>
    </row>
    <row r="847" spans="1:7">
      <c r="A847" s="198" t="s">
        <v>1614</v>
      </c>
      <c r="B847" s="205" t="s">
        <v>2844</v>
      </c>
      <c r="C847" s="206">
        <v>3301.54</v>
      </c>
      <c r="D847" s="206">
        <v>3209.7</v>
      </c>
      <c r="E847" s="206">
        <v>16.489999999999998</v>
      </c>
      <c r="F847" s="206">
        <v>75.349999999999994</v>
      </c>
      <c r="G847" s="200"/>
    </row>
    <row r="848" spans="1:7">
      <c r="A848" s="198" t="s">
        <v>1765</v>
      </c>
      <c r="B848" s="205" t="s">
        <v>2772</v>
      </c>
      <c r="C848" s="206">
        <v>3209.7</v>
      </c>
      <c r="D848" s="206">
        <v>3209.7</v>
      </c>
      <c r="E848" s="206"/>
      <c r="F848" s="206"/>
      <c r="G848" s="200"/>
    </row>
    <row r="849" spans="1:7">
      <c r="A849" s="198" t="s">
        <v>1766</v>
      </c>
      <c r="B849" s="205" t="s">
        <v>2773</v>
      </c>
      <c r="C849" s="206">
        <v>665.18</v>
      </c>
      <c r="D849" s="206">
        <v>665.18</v>
      </c>
      <c r="E849" s="206"/>
      <c r="F849" s="206"/>
      <c r="G849" s="200"/>
    </row>
    <row r="850" spans="1:7">
      <c r="A850" s="198" t="s">
        <v>1767</v>
      </c>
      <c r="B850" s="205" t="s">
        <v>2774</v>
      </c>
      <c r="C850" s="206">
        <v>1552.09</v>
      </c>
      <c r="D850" s="206">
        <v>1552.09</v>
      </c>
      <c r="E850" s="206"/>
      <c r="F850" s="206"/>
      <c r="G850" s="200"/>
    </row>
    <row r="851" spans="1:7">
      <c r="A851" s="198" t="s">
        <v>1768</v>
      </c>
      <c r="B851" s="205" t="s">
        <v>2775</v>
      </c>
      <c r="C851" s="206">
        <v>179.39</v>
      </c>
      <c r="D851" s="206">
        <v>179.39</v>
      </c>
      <c r="E851" s="206"/>
      <c r="F851" s="206"/>
      <c r="G851" s="200"/>
    </row>
    <row r="852" spans="1:7">
      <c r="A852" s="198" t="s">
        <v>1769</v>
      </c>
      <c r="B852" s="205" t="s">
        <v>2776</v>
      </c>
      <c r="C852" s="206">
        <v>380.62</v>
      </c>
      <c r="D852" s="206">
        <v>380.62</v>
      </c>
      <c r="E852" s="206"/>
      <c r="F852" s="206"/>
      <c r="G852" s="200"/>
    </row>
    <row r="853" spans="1:7">
      <c r="A853" s="198" t="s">
        <v>1770</v>
      </c>
      <c r="B853" s="205" t="s">
        <v>2778</v>
      </c>
      <c r="C853" s="206">
        <v>183.17</v>
      </c>
      <c r="D853" s="206">
        <v>183.17</v>
      </c>
      <c r="E853" s="206"/>
      <c r="F853" s="206"/>
      <c r="G853" s="200"/>
    </row>
    <row r="854" spans="1:7">
      <c r="A854" s="198" t="s">
        <v>1772</v>
      </c>
      <c r="B854" s="205" t="s">
        <v>2780</v>
      </c>
      <c r="C854" s="206">
        <v>14.27</v>
      </c>
      <c r="D854" s="206">
        <v>14.27</v>
      </c>
      <c r="E854" s="206"/>
      <c r="F854" s="206"/>
      <c r="G854" s="200"/>
    </row>
    <row r="855" spans="1:7">
      <c r="A855" s="198" t="s">
        <v>1773</v>
      </c>
      <c r="B855" s="205" t="s">
        <v>2781</v>
      </c>
      <c r="C855" s="206">
        <v>95.87</v>
      </c>
      <c r="D855" s="206">
        <v>95.87</v>
      </c>
      <c r="E855" s="206"/>
      <c r="F855" s="206"/>
      <c r="G855" s="200"/>
    </row>
    <row r="856" spans="1:7">
      <c r="A856" s="198" t="s">
        <v>1774</v>
      </c>
      <c r="B856" s="205" t="s">
        <v>2782</v>
      </c>
      <c r="C856" s="206">
        <v>139.11000000000001</v>
      </c>
      <c r="D856" s="206">
        <v>139.11000000000001</v>
      </c>
      <c r="E856" s="206"/>
      <c r="F856" s="206"/>
      <c r="G856" s="200"/>
    </row>
    <row r="857" spans="1:7">
      <c r="A857" s="198" t="s">
        <v>1775</v>
      </c>
      <c r="B857" s="205" t="s">
        <v>2783</v>
      </c>
      <c r="C857" s="206">
        <v>75.349999999999994</v>
      </c>
      <c r="D857" s="206"/>
      <c r="E857" s="206"/>
      <c r="F857" s="206">
        <v>75.349999999999994</v>
      </c>
      <c r="G857" s="200"/>
    </row>
    <row r="858" spans="1:7">
      <c r="A858" s="198" t="s">
        <v>1776</v>
      </c>
      <c r="B858" s="205" t="s">
        <v>2784</v>
      </c>
      <c r="C858" s="206">
        <v>7.28</v>
      </c>
      <c r="D858" s="206"/>
      <c r="E858" s="206"/>
      <c r="F858" s="206">
        <v>7.28</v>
      </c>
      <c r="G858" s="200"/>
    </row>
    <row r="859" spans="1:7">
      <c r="A859" s="198" t="s">
        <v>1778</v>
      </c>
      <c r="B859" s="205" t="s">
        <v>2786</v>
      </c>
      <c r="C859" s="206">
        <v>7</v>
      </c>
      <c r="D859" s="206"/>
      <c r="E859" s="206"/>
      <c r="F859" s="206">
        <v>7</v>
      </c>
      <c r="G859" s="200"/>
    </row>
    <row r="860" spans="1:7">
      <c r="A860" s="198" t="s">
        <v>1779</v>
      </c>
      <c r="B860" s="205" t="s">
        <v>2787</v>
      </c>
      <c r="C860" s="206">
        <v>7</v>
      </c>
      <c r="D860" s="206"/>
      <c r="E860" s="206"/>
      <c r="F860" s="206">
        <v>7</v>
      </c>
      <c r="G860" s="200"/>
    </row>
    <row r="861" spans="1:7">
      <c r="A861" s="198" t="s">
        <v>1780</v>
      </c>
      <c r="B861" s="205" t="s">
        <v>2788</v>
      </c>
      <c r="C861" s="206">
        <v>1</v>
      </c>
      <c r="D861" s="206"/>
      <c r="E861" s="206"/>
      <c r="F861" s="206">
        <v>1</v>
      </c>
      <c r="G861" s="200"/>
    </row>
    <row r="862" spans="1:7">
      <c r="A862" s="198" t="s">
        <v>1782</v>
      </c>
      <c r="B862" s="205" t="s">
        <v>2790</v>
      </c>
      <c r="C862" s="206">
        <v>2.46</v>
      </c>
      <c r="D862" s="206"/>
      <c r="E862" s="206"/>
      <c r="F862" s="206">
        <v>2.46</v>
      </c>
      <c r="G862" s="200"/>
    </row>
    <row r="863" spans="1:7">
      <c r="A863" s="198" t="s">
        <v>1784</v>
      </c>
      <c r="B863" s="205" t="s">
        <v>2792</v>
      </c>
      <c r="C863" s="206">
        <v>43.99</v>
      </c>
      <c r="D863" s="206"/>
      <c r="E863" s="206"/>
      <c r="F863" s="206">
        <v>43.99</v>
      </c>
      <c r="G863" s="200"/>
    </row>
    <row r="864" spans="1:7">
      <c r="A864" s="198" t="s">
        <v>1800</v>
      </c>
      <c r="B864" s="205" t="s">
        <v>2809</v>
      </c>
      <c r="C864" s="206">
        <v>0.47</v>
      </c>
      <c r="D864" s="206"/>
      <c r="E864" s="206"/>
      <c r="F864" s="206">
        <v>0.47</v>
      </c>
      <c r="G864" s="200"/>
    </row>
    <row r="865" spans="1:7">
      <c r="A865" s="198" t="s">
        <v>1795</v>
      </c>
      <c r="B865" s="205" t="s">
        <v>2810</v>
      </c>
      <c r="C865" s="206">
        <v>3.69</v>
      </c>
      <c r="D865" s="206"/>
      <c r="E865" s="206"/>
      <c r="F865" s="206">
        <v>3.69</v>
      </c>
      <c r="G865" s="200"/>
    </row>
    <row r="866" spans="1:7">
      <c r="A866" s="198" t="s">
        <v>1786</v>
      </c>
      <c r="B866" s="205" t="s">
        <v>2794</v>
      </c>
      <c r="C866" s="206">
        <v>2.46</v>
      </c>
      <c r="D866" s="206"/>
      <c r="E866" s="206"/>
      <c r="F866" s="206">
        <v>2.46</v>
      </c>
      <c r="G866" s="200"/>
    </row>
    <row r="867" spans="1:7">
      <c r="A867" s="198" t="s">
        <v>1787</v>
      </c>
      <c r="B867" s="205" t="s">
        <v>2795</v>
      </c>
      <c r="C867" s="206">
        <v>16.489999999999998</v>
      </c>
      <c r="D867" s="206"/>
      <c r="E867" s="206">
        <v>16.489999999999998</v>
      </c>
      <c r="F867" s="206"/>
      <c r="G867" s="200"/>
    </row>
    <row r="868" spans="1:7">
      <c r="A868" s="198" t="s">
        <v>1788</v>
      </c>
      <c r="B868" s="205" t="s">
        <v>2796</v>
      </c>
      <c r="C868" s="206">
        <v>2.27</v>
      </c>
      <c r="D868" s="206"/>
      <c r="E868" s="206">
        <v>2.27</v>
      </c>
      <c r="F868" s="206"/>
      <c r="G868" s="200"/>
    </row>
    <row r="869" spans="1:7">
      <c r="A869" s="198" t="s">
        <v>1789</v>
      </c>
      <c r="B869" s="205" t="s">
        <v>2797</v>
      </c>
      <c r="C869" s="206">
        <v>14.22</v>
      </c>
      <c r="D869" s="206"/>
      <c r="E869" s="206">
        <v>14.22</v>
      </c>
      <c r="F869" s="206"/>
      <c r="G869" s="200"/>
    </row>
    <row r="870" spans="1:7">
      <c r="A870" s="198" t="s">
        <v>1615</v>
      </c>
      <c r="B870" s="205" t="s">
        <v>2845</v>
      </c>
      <c r="C870" s="206">
        <v>11070.64</v>
      </c>
      <c r="D870" s="206">
        <v>10175.17</v>
      </c>
      <c r="E870" s="206">
        <v>82.75</v>
      </c>
      <c r="F870" s="206">
        <v>812.72</v>
      </c>
      <c r="G870" s="200"/>
    </row>
    <row r="871" spans="1:7">
      <c r="A871" s="198" t="s">
        <v>1765</v>
      </c>
      <c r="B871" s="205" t="s">
        <v>2772</v>
      </c>
      <c r="C871" s="206">
        <v>10175.17</v>
      </c>
      <c r="D871" s="206">
        <v>10175.17</v>
      </c>
      <c r="E871" s="206"/>
      <c r="F871" s="206"/>
      <c r="G871" s="200"/>
    </row>
    <row r="872" spans="1:7">
      <c r="A872" s="198" t="s">
        <v>1766</v>
      </c>
      <c r="B872" s="205" t="s">
        <v>2773</v>
      </c>
      <c r="C872" s="206">
        <v>6568.35</v>
      </c>
      <c r="D872" s="206">
        <v>6568.35</v>
      </c>
      <c r="E872" s="206"/>
      <c r="F872" s="206"/>
      <c r="G872" s="200"/>
    </row>
    <row r="873" spans="1:7">
      <c r="A873" s="198" t="s">
        <v>1767</v>
      </c>
      <c r="B873" s="205" t="s">
        <v>2774</v>
      </c>
      <c r="C873" s="206">
        <v>310.57</v>
      </c>
      <c r="D873" s="206">
        <v>310.57</v>
      </c>
      <c r="E873" s="206"/>
      <c r="F873" s="206"/>
      <c r="G873" s="200"/>
    </row>
    <row r="874" spans="1:7">
      <c r="A874" s="198" t="s">
        <v>1768</v>
      </c>
      <c r="B874" s="205" t="s">
        <v>2775</v>
      </c>
      <c r="C874" s="206">
        <v>547.36</v>
      </c>
      <c r="D874" s="206">
        <v>547.36</v>
      </c>
      <c r="E874" s="206"/>
      <c r="F874" s="206"/>
      <c r="G874" s="200"/>
    </row>
    <row r="875" spans="1:7">
      <c r="A875" s="198" t="s">
        <v>1769</v>
      </c>
      <c r="B875" s="205" t="s">
        <v>2776</v>
      </c>
      <c r="C875" s="206">
        <v>1174.51</v>
      </c>
      <c r="D875" s="206">
        <v>1174.51</v>
      </c>
      <c r="E875" s="206"/>
      <c r="F875" s="206"/>
      <c r="G875" s="200"/>
    </row>
    <row r="876" spans="1:7">
      <c r="A876" s="198" t="s">
        <v>1770</v>
      </c>
      <c r="B876" s="205" t="s">
        <v>2778</v>
      </c>
      <c r="C876" s="206">
        <v>565.24</v>
      </c>
      <c r="D876" s="206">
        <v>565.24</v>
      </c>
      <c r="E876" s="206"/>
      <c r="F876" s="206"/>
      <c r="G876" s="200"/>
    </row>
    <row r="877" spans="1:7">
      <c r="A877" s="198" t="s">
        <v>1772</v>
      </c>
      <c r="B877" s="205" t="s">
        <v>2780</v>
      </c>
      <c r="C877" s="206">
        <v>44.04</v>
      </c>
      <c r="D877" s="206">
        <v>44.04</v>
      </c>
      <c r="E877" s="206"/>
      <c r="F877" s="206"/>
      <c r="G877" s="200"/>
    </row>
    <row r="878" spans="1:7">
      <c r="A878" s="198" t="s">
        <v>1773</v>
      </c>
      <c r="B878" s="205" t="s">
        <v>2781</v>
      </c>
      <c r="C878" s="206">
        <v>297.05</v>
      </c>
      <c r="D878" s="206">
        <v>297.05</v>
      </c>
      <c r="E878" s="206"/>
      <c r="F878" s="206"/>
      <c r="G878" s="200"/>
    </row>
    <row r="879" spans="1:7">
      <c r="A879" s="198" t="s">
        <v>1774</v>
      </c>
      <c r="B879" s="205" t="s">
        <v>2782</v>
      </c>
      <c r="C879" s="206">
        <v>668.05</v>
      </c>
      <c r="D879" s="206">
        <v>668.05</v>
      </c>
      <c r="E879" s="206"/>
      <c r="F879" s="206"/>
      <c r="G879" s="200"/>
    </row>
    <row r="880" spans="1:7">
      <c r="A880" s="198" t="s">
        <v>1775</v>
      </c>
      <c r="B880" s="205" t="s">
        <v>2783</v>
      </c>
      <c r="C880" s="206">
        <v>812.72</v>
      </c>
      <c r="D880" s="206"/>
      <c r="E880" s="206"/>
      <c r="F880" s="206">
        <v>812.72</v>
      </c>
      <c r="G880" s="200"/>
    </row>
    <row r="881" spans="1:7">
      <c r="A881" s="198" t="s">
        <v>1802</v>
      </c>
      <c r="B881" s="205" t="s">
        <v>2819</v>
      </c>
      <c r="C881" s="206">
        <v>41.41</v>
      </c>
      <c r="D881" s="206"/>
      <c r="E881" s="206"/>
      <c r="F881" s="206">
        <v>41.41</v>
      </c>
      <c r="G881" s="200"/>
    </row>
    <row r="882" spans="1:7">
      <c r="A882" s="198" t="s">
        <v>1793</v>
      </c>
      <c r="B882" s="205" t="s">
        <v>2821</v>
      </c>
      <c r="C882" s="206">
        <v>95</v>
      </c>
      <c r="D882" s="206"/>
      <c r="E882" s="206"/>
      <c r="F882" s="206">
        <v>95</v>
      </c>
      <c r="G882" s="200"/>
    </row>
    <row r="883" spans="1:7">
      <c r="A883" s="198" t="s">
        <v>1782</v>
      </c>
      <c r="B883" s="205" t="s">
        <v>2790</v>
      </c>
      <c r="C883" s="206">
        <v>272.02</v>
      </c>
      <c r="D883" s="206"/>
      <c r="E883" s="206"/>
      <c r="F883" s="206">
        <v>272.02</v>
      </c>
      <c r="G883" s="200"/>
    </row>
    <row r="884" spans="1:7">
      <c r="A884" s="198" t="s">
        <v>1798</v>
      </c>
      <c r="B884" s="205" t="s">
        <v>2835</v>
      </c>
      <c r="C884" s="206">
        <v>33.799999999999997</v>
      </c>
      <c r="D884" s="206"/>
      <c r="E884" s="206"/>
      <c r="F884" s="206">
        <v>33.799999999999997</v>
      </c>
      <c r="G884" s="200"/>
    </row>
    <row r="885" spans="1:7">
      <c r="A885" s="198" t="s">
        <v>1794</v>
      </c>
      <c r="B885" s="205" t="s">
        <v>2806</v>
      </c>
      <c r="C885" s="206">
        <v>125</v>
      </c>
      <c r="D885" s="206"/>
      <c r="E885" s="206"/>
      <c r="F885" s="206">
        <v>125</v>
      </c>
      <c r="G885" s="200"/>
    </row>
    <row r="886" spans="1:7">
      <c r="A886" s="198" t="s">
        <v>1784</v>
      </c>
      <c r="B886" s="205" t="s">
        <v>2792</v>
      </c>
      <c r="C886" s="206">
        <v>135.87</v>
      </c>
      <c r="D886" s="206"/>
      <c r="E886" s="206"/>
      <c r="F886" s="206">
        <v>135.87</v>
      </c>
      <c r="G886" s="200"/>
    </row>
    <row r="887" spans="1:7">
      <c r="A887" s="198" t="s">
        <v>1800</v>
      </c>
      <c r="B887" s="205" t="s">
        <v>2809</v>
      </c>
      <c r="C887" s="206">
        <v>2.25</v>
      </c>
      <c r="D887" s="206"/>
      <c r="E887" s="206"/>
      <c r="F887" s="206">
        <v>2.25</v>
      </c>
      <c r="G887" s="200"/>
    </row>
    <row r="888" spans="1:7">
      <c r="A888" s="198" t="s">
        <v>1795</v>
      </c>
      <c r="B888" s="205" t="s">
        <v>2810</v>
      </c>
      <c r="C888" s="206">
        <v>0.55000000000000004</v>
      </c>
      <c r="D888" s="206"/>
      <c r="E888" s="206"/>
      <c r="F888" s="206">
        <v>0.55000000000000004</v>
      </c>
      <c r="G888" s="200"/>
    </row>
    <row r="889" spans="1:7">
      <c r="A889" s="198" t="s">
        <v>1786</v>
      </c>
      <c r="B889" s="205" t="s">
        <v>2794</v>
      </c>
      <c r="C889" s="206">
        <v>106.82</v>
      </c>
      <c r="D889" s="206"/>
      <c r="E889" s="206"/>
      <c r="F889" s="206">
        <v>106.82</v>
      </c>
      <c r="G889" s="200"/>
    </row>
    <row r="890" spans="1:7">
      <c r="A890" s="198" t="s">
        <v>1787</v>
      </c>
      <c r="B890" s="205" t="s">
        <v>2795</v>
      </c>
      <c r="C890" s="206">
        <v>82.75</v>
      </c>
      <c r="D890" s="206"/>
      <c r="E890" s="206">
        <v>82.75</v>
      </c>
      <c r="F890" s="206"/>
      <c r="G890" s="200"/>
    </row>
    <row r="891" spans="1:7">
      <c r="A891" s="198" t="s">
        <v>1788</v>
      </c>
      <c r="B891" s="205" t="s">
        <v>2796</v>
      </c>
      <c r="C891" s="206">
        <v>15.2</v>
      </c>
      <c r="D891" s="206"/>
      <c r="E891" s="206">
        <v>15.2</v>
      </c>
      <c r="F891" s="206"/>
      <c r="G891" s="200"/>
    </row>
    <row r="892" spans="1:7">
      <c r="A892" s="198" t="s">
        <v>1789</v>
      </c>
      <c r="B892" s="205" t="s">
        <v>2797</v>
      </c>
      <c r="C892" s="206">
        <v>67.55</v>
      </c>
      <c r="D892" s="206"/>
      <c r="E892" s="206">
        <v>67.55</v>
      </c>
      <c r="F892" s="206"/>
      <c r="G892" s="200"/>
    </row>
    <row r="893" spans="1:7">
      <c r="A893" s="198" t="s">
        <v>1616</v>
      </c>
      <c r="B893" s="205" t="s">
        <v>2846</v>
      </c>
      <c r="C893" s="206">
        <v>14692.71</v>
      </c>
      <c r="D893" s="206">
        <v>13512.6</v>
      </c>
      <c r="E893" s="206">
        <v>104.46</v>
      </c>
      <c r="F893" s="206">
        <v>1075.6500000000001</v>
      </c>
      <c r="G893" s="200"/>
    </row>
    <row r="894" spans="1:7">
      <c r="A894" s="198" t="s">
        <v>1765</v>
      </c>
      <c r="B894" s="205" t="s">
        <v>2772</v>
      </c>
      <c r="C894" s="206">
        <v>13512.6</v>
      </c>
      <c r="D894" s="206">
        <v>13512.6</v>
      </c>
      <c r="E894" s="206"/>
      <c r="F894" s="206"/>
      <c r="G894" s="200"/>
    </row>
    <row r="895" spans="1:7">
      <c r="A895" s="198" t="s">
        <v>1766</v>
      </c>
      <c r="B895" s="205" t="s">
        <v>2773</v>
      </c>
      <c r="C895" s="206">
        <v>9061.84</v>
      </c>
      <c r="D895" s="206">
        <v>9061.84</v>
      </c>
      <c r="E895" s="206"/>
      <c r="F895" s="206"/>
      <c r="G895" s="200"/>
    </row>
    <row r="896" spans="1:7">
      <c r="A896" s="198" t="s">
        <v>1768</v>
      </c>
      <c r="B896" s="205" t="s">
        <v>2775</v>
      </c>
      <c r="C896" s="206">
        <v>721.06</v>
      </c>
      <c r="D896" s="206">
        <v>721.06</v>
      </c>
      <c r="E896" s="206"/>
      <c r="F896" s="206"/>
      <c r="G896" s="200"/>
    </row>
    <row r="897" spans="1:7">
      <c r="A897" s="198" t="s">
        <v>1769</v>
      </c>
      <c r="B897" s="205" t="s">
        <v>2776</v>
      </c>
      <c r="C897" s="206">
        <v>1547.23</v>
      </c>
      <c r="D897" s="206">
        <v>1547.23</v>
      </c>
      <c r="E897" s="206"/>
      <c r="F897" s="206"/>
      <c r="G897" s="200"/>
    </row>
    <row r="898" spans="1:7">
      <c r="A898" s="198" t="s">
        <v>1770</v>
      </c>
      <c r="B898" s="205" t="s">
        <v>2778</v>
      </c>
      <c r="C898" s="206">
        <v>744.6</v>
      </c>
      <c r="D898" s="206">
        <v>744.6</v>
      </c>
      <c r="E898" s="206"/>
      <c r="F898" s="206"/>
      <c r="G898" s="200"/>
    </row>
    <row r="899" spans="1:7">
      <c r="A899" s="198" t="s">
        <v>1772</v>
      </c>
      <c r="B899" s="205" t="s">
        <v>2780</v>
      </c>
      <c r="C899" s="206">
        <v>58.02</v>
      </c>
      <c r="D899" s="206">
        <v>58.02</v>
      </c>
      <c r="E899" s="206"/>
      <c r="F899" s="206"/>
      <c r="G899" s="200"/>
    </row>
    <row r="900" spans="1:7">
      <c r="A900" s="198" t="s">
        <v>1773</v>
      </c>
      <c r="B900" s="205" t="s">
        <v>2781</v>
      </c>
      <c r="C900" s="206">
        <v>391.32</v>
      </c>
      <c r="D900" s="206">
        <v>391.32</v>
      </c>
      <c r="E900" s="206"/>
      <c r="F900" s="206"/>
      <c r="G900" s="200"/>
    </row>
    <row r="901" spans="1:7">
      <c r="A901" s="198" t="s">
        <v>1774</v>
      </c>
      <c r="B901" s="205" t="s">
        <v>2782</v>
      </c>
      <c r="C901" s="206">
        <v>988.53</v>
      </c>
      <c r="D901" s="206">
        <v>988.53</v>
      </c>
      <c r="E901" s="206"/>
      <c r="F901" s="206"/>
      <c r="G901" s="200"/>
    </row>
    <row r="902" spans="1:7">
      <c r="A902" s="198" t="s">
        <v>1775</v>
      </c>
      <c r="B902" s="205" t="s">
        <v>2783</v>
      </c>
      <c r="C902" s="206">
        <v>1075.6500000000001</v>
      </c>
      <c r="D902" s="206"/>
      <c r="E902" s="206"/>
      <c r="F902" s="206">
        <v>1075.6500000000001</v>
      </c>
      <c r="G902" s="200"/>
    </row>
    <row r="903" spans="1:7">
      <c r="A903" s="198" t="s">
        <v>1776</v>
      </c>
      <c r="B903" s="205" t="s">
        <v>2784</v>
      </c>
      <c r="C903" s="206">
        <v>3.42</v>
      </c>
      <c r="D903" s="206"/>
      <c r="E903" s="206"/>
      <c r="F903" s="206">
        <v>3.42</v>
      </c>
      <c r="G903" s="200"/>
    </row>
    <row r="904" spans="1:7">
      <c r="A904" s="198" t="s">
        <v>1782</v>
      </c>
      <c r="B904" s="205" t="s">
        <v>2790</v>
      </c>
      <c r="C904" s="206">
        <v>51.19</v>
      </c>
      <c r="D904" s="206"/>
      <c r="E904" s="206"/>
      <c r="F904" s="206">
        <v>51.19</v>
      </c>
      <c r="G904" s="200"/>
    </row>
    <row r="905" spans="1:7">
      <c r="A905" s="198" t="s">
        <v>1784</v>
      </c>
      <c r="B905" s="205" t="s">
        <v>2792</v>
      </c>
      <c r="C905" s="206">
        <v>178.98</v>
      </c>
      <c r="D905" s="206"/>
      <c r="E905" s="206"/>
      <c r="F905" s="206">
        <v>178.98</v>
      </c>
      <c r="G905" s="200"/>
    </row>
    <row r="906" spans="1:7">
      <c r="A906" s="198" t="s">
        <v>1800</v>
      </c>
      <c r="B906" s="205" t="s">
        <v>2809</v>
      </c>
      <c r="C906" s="206">
        <v>2.96</v>
      </c>
      <c r="D906" s="206"/>
      <c r="E906" s="206"/>
      <c r="F906" s="206">
        <v>2.96</v>
      </c>
      <c r="G906" s="200"/>
    </row>
    <row r="907" spans="1:7">
      <c r="A907" s="198" t="s">
        <v>1786</v>
      </c>
      <c r="B907" s="205" t="s">
        <v>2794</v>
      </c>
      <c r="C907" s="206">
        <v>839.1</v>
      </c>
      <c r="D907" s="206"/>
      <c r="E907" s="206"/>
      <c r="F907" s="206">
        <v>839.1</v>
      </c>
      <c r="G907" s="200"/>
    </row>
    <row r="908" spans="1:7">
      <c r="A908" s="198" t="s">
        <v>1787</v>
      </c>
      <c r="B908" s="205" t="s">
        <v>2795</v>
      </c>
      <c r="C908" s="206">
        <v>104.46</v>
      </c>
      <c r="D908" s="206"/>
      <c r="E908" s="206">
        <v>104.46</v>
      </c>
      <c r="F908" s="206"/>
      <c r="G908" s="200"/>
    </row>
    <row r="909" spans="1:7">
      <c r="A909" s="198" t="s">
        <v>1788</v>
      </c>
      <c r="B909" s="205" t="s">
        <v>2796</v>
      </c>
      <c r="C909" s="206">
        <v>15.54</v>
      </c>
      <c r="D909" s="206"/>
      <c r="E909" s="206">
        <v>15.54</v>
      </c>
      <c r="F909" s="206"/>
      <c r="G909" s="200"/>
    </row>
    <row r="910" spans="1:7">
      <c r="A910" s="198" t="s">
        <v>1789</v>
      </c>
      <c r="B910" s="205" t="s">
        <v>2797</v>
      </c>
      <c r="C910" s="206">
        <v>88.92</v>
      </c>
      <c r="D910" s="206"/>
      <c r="E910" s="206">
        <v>88.92</v>
      </c>
      <c r="F910" s="206"/>
      <c r="G910" s="200"/>
    </row>
    <row r="911" spans="1:7">
      <c r="A911" s="198" t="s">
        <v>1617</v>
      </c>
      <c r="B911" s="205" t="s">
        <v>2847</v>
      </c>
      <c r="C911" s="206">
        <v>1979.57</v>
      </c>
      <c r="D911" s="206">
        <v>1758.36</v>
      </c>
      <c r="E911" s="206">
        <v>68.489999999999995</v>
      </c>
      <c r="F911" s="206">
        <v>152.72</v>
      </c>
      <c r="G911" s="200"/>
    </row>
    <row r="912" spans="1:7">
      <c r="A912" s="198" t="s">
        <v>1765</v>
      </c>
      <c r="B912" s="205" t="s">
        <v>2772</v>
      </c>
      <c r="C912" s="206">
        <v>1769.36</v>
      </c>
      <c r="D912" s="206">
        <v>1758.36</v>
      </c>
      <c r="E912" s="206"/>
      <c r="F912" s="206">
        <v>11</v>
      </c>
      <c r="G912" s="200"/>
    </row>
    <row r="913" spans="1:7">
      <c r="A913" s="198" t="s">
        <v>1766</v>
      </c>
      <c r="B913" s="205" t="s">
        <v>2773</v>
      </c>
      <c r="C913" s="206">
        <v>231.6</v>
      </c>
      <c r="D913" s="206">
        <v>231.6</v>
      </c>
      <c r="E913" s="206"/>
      <c r="F913" s="206"/>
      <c r="G913" s="200"/>
    </row>
    <row r="914" spans="1:7">
      <c r="A914" s="198" t="s">
        <v>1767</v>
      </c>
      <c r="B914" s="205" t="s">
        <v>2774</v>
      </c>
      <c r="C914" s="206">
        <v>746.18</v>
      </c>
      <c r="D914" s="206">
        <v>746.18</v>
      </c>
      <c r="E914" s="206"/>
      <c r="F914" s="206"/>
      <c r="G914" s="200"/>
    </row>
    <row r="915" spans="1:7">
      <c r="A915" s="198" t="s">
        <v>1768</v>
      </c>
      <c r="B915" s="205" t="s">
        <v>2775</v>
      </c>
      <c r="C915" s="206">
        <v>161.06</v>
      </c>
      <c r="D915" s="206">
        <v>161.06</v>
      </c>
      <c r="E915" s="206"/>
      <c r="F915" s="206"/>
      <c r="G915" s="200"/>
    </row>
    <row r="916" spans="1:7">
      <c r="A916" s="198" t="s">
        <v>1769</v>
      </c>
      <c r="B916" s="205" t="s">
        <v>2776</v>
      </c>
      <c r="C916" s="206">
        <v>169.33</v>
      </c>
      <c r="D916" s="206">
        <v>169.33</v>
      </c>
      <c r="E916" s="206"/>
      <c r="F916" s="206"/>
      <c r="G916" s="200"/>
    </row>
    <row r="917" spans="1:7">
      <c r="A917" s="198" t="s">
        <v>1803</v>
      </c>
      <c r="B917" s="205" t="s">
        <v>2777</v>
      </c>
      <c r="C917" s="206">
        <v>91.11</v>
      </c>
      <c r="D917" s="206">
        <v>91.11</v>
      </c>
      <c r="E917" s="206"/>
      <c r="F917" s="206"/>
      <c r="G917" s="200"/>
    </row>
    <row r="918" spans="1:7">
      <c r="A918" s="198" t="s">
        <v>1770</v>
      </c>
      <c r="B918" s="205" t="s">
        <v>2778</v>
      </c>
      <c r="C918" s="206">
        <v>81.489999999999995</v>
      </c>
      <c r="D918" s="206">
        <v>81.489999999999995</v>
      </c>
      <c r="E918" s="206"/>
      <c r="F918" s="206"/>
      <c r="G918" s="200"/>
    </row>
    <row r="919" spans="1:7">
      <c r="A919" s="198" t="s">
        <v>1771</v>
      </c>
      <c r="B919" s="205" t="s">
        <v>2779</v>
      </c>
      <c r="C919" s="206">
        <v>21.17</v>
      </c>
      <c r="D919" s="206">
        <v>21.17</v>
      </c>
      <c r="E919" s="206"/>
      <c r="F919" s="206"/>
      <c r="G919" s="200"/>
    </row>
    <row r="920" spans="1:7">
      <c r="A920" s="198" t="s">
        <v>1772</v>
      </c>
      <c r="B920" s="205" t="s">
        <v>2780</v>
      </c>
      <c r="C920" s="206">
        <v>12.06</v>
      </c>
      <c r="D920" s="206">
        <v>1.06</v>
      </c>
      <c r="E920" s="206"/>
      <c r="F920" s="206">
        <v>11</v>
      </c>
      <c r="G920" s="200"/>
    </row>
    <row r="921" spans="1:7">
      <c r="A921" s="198" t="s">
        <v>1773</v>
      </c>
      <c r="B921" s="205" t="s">
        <v>2781</v>
      </c>
      <c r="C921" s="206">
        <v>127</v>
      </c>
      <c r="D921" s="206">
        <v>127</v>
      </c>
      <c r="E921" s="206"/>
      <c r="F921" s="206"/>
      <c r="G921" s="200"/>
    </row>
    <row r="922" spans="1:7">
      <c r="A922" s="198" t="s">
        <v>1774</v>
      </c>
      <c r="B922" s="205" t="s">
        <v>2782</v>
      </c>
      <c r="C922" s="206">
        <v>128.36000000000001</v>
      </c>
      <c r="D922" s="206">
        <v>128.36000000000001</v>
      </c>
      <c r="E922" s="206"/>
      <c r="F922" s="206"/>
      <c r="G922" s="200"/>
    </row>
    <row r="923" spans="1:7">
      <c r="A923" s="198" t="s">
        <v>1775</v>
      </c>
      <c r="B923" s="205" t="s">
        <v>2783</v>
      </c>
      <c r="C923" s="206">
        <v>141.72</v>
      </c>
      <c r="D923" s="206"/>
      <c r="E923" s="206"/>
      <c r="F923" s="206">
        <v>141.72</v>
      </c>
      <c r="G923" s="200"/>
    </row>
    <row r="924" spans="1:7">
      <c r="A924" s="198" t="s">
        <v>1776</v>
      </c>
      <c r="B924" s="205" t="s">
        <v>2784</v>
      </c>
      <c r="C924" s="206">
        <v>3.6</v>
      </c>
      <c r="D924" s="206"/>
      <c r="E924" s="206"/>
      <c r="F924" s="206">
        <v>3.6</v>
      </c>
      <c r="G924" s="200"/>
    </row>
    <row r="925" spans="1:7">
      <c r="A925" s="198" t="s">
        <v>1794</v>
      </c>
      <c r="B925" s="205" t="s">
        <v>2806</v>
      </c>
      <c r="C925" s="206">
        <v>22</v>
      </c>
      <c r="D925" s="206"/>
      <c r="E925" s="206"/>
      <c r="F925" s="206">
        <v>22</v>
      </c>
      <c r="G925" s="200"/>
    </row>
    <row r="926" spans="1:7">
      <c r="A926" s="198" t="s">
        <v>1784</v>
      </c>
      <c r="B926" s="205" t="s">
        <v>2792</v>
      </c>
      <c r="C926" s="206">
        <v>19.559999999999999</v>
      </c>
      <c r="D926" s="206"/>
      <c r="E926" s="206"/>
      <c r="F926" s="206">
        <v>19.559999999999999</v>
      </c>
      <c r="G926" s="200"/>
    </row>
    <row r="927" spans="1:7">
      <c r="A927" s="198" t="s">
        <v>1785</v>
      </c>
      <c r="B927" s="205" t="s">
        <v>2793</v>
      </c>
      <c r="C927" s="206">
        <v>15</v>
      </c>
      <c r="D927" s="206"/>
      <c r="E927" s="206"/>
      <c r="F927" s="206">
        <v>15</v>
      </c>
      <c r="G927" s="200"/>
    </row>
    <row r="928" spans="1:7">
      <c r="A928" s="198" t="s">
        <v>1786</v>
      </c>
      <c r="B928" s="205" t="s">
        <v>2794</v>
      </c>
      <c r="C928" s="206">
        <v>81.56</v>
      </c>
      <c r="D928" s="206"/>
      <c r="E928" s="206"/>
      <c r="F928" s="206">
        <v>81.56</v>
      </c>
      <c r="G928" s="200"/>
    </row>
    <row r="929" spans="1:7">
      <c r="A929" s="198" t="s">
        <v>1787</v>
      </c>
      <c r="B929" s="205" t="s">
        <v>2795</v>
      </c>
      <c r="C929" s="206">
        <v>68.489999999999995</v>
      </c>
      <c r="D929" s="206"/>
      <c r="E929" s="206">
        <v>68.489999999999995</v>
      </c>
      <c r="F929" s="206"/>
      <c r="G929" s="200"/>
    </row>
    <row r="930" spans="1:7">
      <c r="A930" s="198" t="s">
        <v>1788</v>
      </c>
      <c r="B930" s="205" t="s">
        <v>2796</v>
      </c>
      <c r="C930" s="206">
        <v>8.0500000000000007</v>
      </c>
      <c r="D930" s="206"/>
      <c r="E930" s="206">
        <v>8.0500000000000007</v>
      </c>
      <c r="F930" s="206"/>
      <c r="G930" s="200"/>
    </row>
    <row r="931" spans="1:7">
      <c r="A931" s="198" t="s">
        <v>1789</v>
      </c>
      <c r="B931" s="205" t="s">
        <v>2797</v>
      </c>
      <c r="C931" s="206">
        <v>9.01</v>
      </c>
      <c r="D931" s="206"/>
      <c r="E931" s="206">
        <v>9.01</v>
      </c>
      <c r="F931" s="206"/>
      <c r="G931" s="200"/>
    </row>
    <row r="932" spans="1:7">
      <c r="A932" s="198" t="s">
        <v>1790</v>
      </c>
      <c r="B932" s="205" t="s">
        <v>2798</v>
      </c>
      <c r="C932" s="206">
        <v>51.43</v>
      </c>
      <c r="D932" s="206"/>
      <c r="E932" s="206">
        <v>51.43</v>
      </c>
      <c r="F932" s="206"/>
      <c r="G932" s="200"/>
    </row>
    <row r="933" spans="1:7">
      <c r="A933" s="198" t="s">
        <v>1619</v>
      </c>
      <c r="B933" s="205" t="s">
        <v>2848</v>
      </c>
      <c r="C933" s="206">
        <v>2801.37</v>
      </c>
      <c r="D933" s="206">
        <v>2594.23</v>
      </c>
      <c r="E933" s="206">
        <v>56.73</v>
      </c>
      <c r="F933" s="206">
        <v>150.41</v>
      </c>
      <c r="G933" s="200"/>
    </row>
    <row r="934" spans="1:7">
      <c r="A934" s="198" t="s">
        <v>1765</v>
      </c>
      <c r="B934" s="205" t="s">
        <v>2772</v>
      </c>
      <c r="C934" s="206">
        <v>2616.23</v>
      </c>
      <c r="D934" s="206">
        <v>2594.23</v>
      </c>
      <c r="E934" s="206"/>
      <c r="F934" s="206">
        <v>22</v>
      </c>
      <c r="G934" s="200"/>
    </row>
    <row r="935" spans="1:7">
      <c r="A935" s="198" t="s">
        <v>1766</v>
      </c>
      <c r="B935" s="205" t="s">
        <v>2773</v>
      </c>
      <c r="C935" s="206">
        <v>348.92</v>
      </c>
      <c r="D935" s="206">
        <v>348.92</v>
      </c>
      <c r="E935" s="206"/>
      <c r="F935" s="206"/>
      <c r="G935" s="200"/>
    </row>
    <row r="936" spans="1:7">
      <c r="A936" s="198" t="s">
        <v>1767</v>
      </c>
      <c r="B936" s="205" t="s">
        <v>2774</v>
      </c>
      <c r="C936" s="206">
        <v>1133.42</v>
      </c>
      <c r="D936" s="206">
        <v>1133.42</v>
      </c>
      <c r="E936" s="206"/>
      <c r="F936" s="206"/>
      <c r="G936" s="200"/>
    </row>
    <row r="937" spans="1:7">
      <c r="A937" s="198" t="s">
        <v>1768</v>
      </c>
      <c r="B937" s="205" t="s">
        <v>2775</v>
      </c>
      <c r="C937" s="206">
        <v>241.4</v>
      </c>
      <c r="D937" s="206">
        <v>241.4</v>
      </c>
      <c r="E937" s="206"/>
      <c r="F937" s="206"/>
      <c r="G937" s="200"/>
    </row>
    <row r="938" spans="1:7">
      <c r="A938" s="198" t="s">
        <v>1769</v>
      </c>
      <c r="B938" s="205" t="s">
        <v>2776</v>
      </c>
      <c r="C938" s="206">
        <v>253.76</v>
      </c>
      <c r="D938" s="206">
        <v>253.76</v>
      </c>
      <c r="E938" s="206"/>
      <c r="F938" s="206"/>
      <c r="G938" s="200"/>
    </row>
    <row r="939" spans="1:7">
      <c r="A939" s="198" t="s">
        <v>1803</v>
      </c>
      <c r="B939" s="205" t="s">
        <v>2777</v>
      </c>
      <c r="C939" s="206">
        <v>126.88</v>
      </c>
      <c r="D939" s="206">
        <v>126.88</v>
      </c>
      <c r="E939" s="206"/>
      <c r="F939" s="206"/>
      <c r="G939" s="200"/>
    </row>
    <row r="940" spans="1:7">
      <c r="A940" s="198" t="s">
        <v>1770</v>
      </c>
      <c r="B940" s="205" t="s">
        <v>2778</v>
      </c>
      <c r="C940" s="206">
        <v>122.12</v>
      </c>
      <c r="D940" s="206">
        <v>122.12</v>
      </c>
      <c r="E940" s="206"/>
      <c r="F940" s="206"/>
      <c r="G940" s="200"/>
    </row>
    <row r="941" spans="1:7">
      <c r="A941" s="198" t="s">
        <v>1771</v>
      </c>
      <c r="B941" s="205" t="s">
        <v>2779</v>
      </c>
      <c r="C941" s="206">
        <v>31.72</v>
      </c>
      <c r="D941" s="206">
        <v>31.72</v>
      </c>
      <c r="E941" s="206"/>
      <c r="F941" s="206"/>
      <c r="G941" s="200"/>
    </row>
    <row r="942" spans="1:7">
      <c r="A942" s="198" t="s">
        <v>1772</v>
      </c>
      <c r="B942" s="205" t="s">
        <v>2780</v>
      </c>
      <c r="C942" s="206">
        <v>31.52</v>
      </c>
      <c r="D942" s="206">
        <v>9.52</v>
      </c>
      <c r="E942" s="206"/>
      <c r="F942" s="206">
        <v>22</v>
      </c>
      <c r="G942" s="200"/>
    </row>
    <row r="943" spans="1:7">
      <c r="A943" s="198" t="s">
        <v>1773</v>
      </c>
      <c r="B943" s="205" t="s">
        <v>2781</v>
      </c>
      <c r="C943" s="206">
        <v>190.32</v>
      </c>
      <c r="D943" s="206">
        <v>190.32</v>
      </c>
      <c r="E943" s="206"/>
      <c r="F943" s="206"/>
      <c r="G943" s="200"/>
    </row>
    <row r="944" spans="1:7">
      <c r="A944" s="198" t="s">
        <v>1774</v>
      </c>
      <c r="B944" s="205" t="s">
        <v>2782</v>
      </c>
      <c r="C944" s="206">
        <v>136.16999999999999</v>
      </c>
      <c r="D944" s="206">
        <v>136.16999999999999</v>
      </c>
      <c r="E944" s="206"/>
      <c r="F944" s="206"/>
      <c r="G944" s="200"/>
    </row>
    <row r="945" spans="1:7">
      <c r="A945" s="198" t="s">
        <v>1775</v>
      </c>
      <c r="B945" s="205" t="s">
        <v>2783</v>
      </c>
      <c r="C945" s="206">
        <v>128.41</v>
      </c>
      <c r="D945" s="206"/>
      <c r="E945" s="206"/>
      <c r="F945" s="206">
        <v>128.41</v>
      </c>
      <c r="G945" s="200"/>
    </row>
    <row r="946" spans="1:7">
      <c r="A946" s="198" t="s">
        <v>1776</v>
      </c>
      <c r="B946" s="205" t="s">
        <v>2784</v>
      </c>
      <c r="C946" s="206">
        <v>5</v>
      </c>
      <c r="D946" s="206"/>
      <c r="E946" s="206"/>
      <c r="F946" s="206">
        <v>5</v>
      </c>
      <c r="G946" s="200"/>
    </row>
    <row r="947" spans="1:7">
      <c r="A947" s="198" t="s">
        <v>1777</v>
      </c>
      <c r="B947" s="205" t="s">
        <v>2785</v>
      </c>
      <c r="C947" s="206">
        <v>0.2</v>
      </c>
      <c r="D947" s="206"/>
      <c r="E947" s="206"/>
      <c r="F947" s="206">
        <v>0.2</v>
      </c>
      <c r="G947" s="200"/>
    </row>
    <row r="948" spans="1:7">
      <c r="A948" s="198" t="s">
        <v>1778</v>
      </c>
      <c r="B948" s="205" t="s">
        <v>2786</v>
      </c>
      <c r="C948" s="206">
        <v>2</v>
      </c>
      <c r="D948" s="206"/>
      <c r="E948" s="206"/>
      <c r="F948" s="206">
        <v>2</v>
      </c>
      <c r="G948" s="200"/>
    </row>
    <row r="949" spans="1:7">
      <c r="A949" s="198" t="s">
        <v>1779</v>
      </c>
      <c r="B949" s="205" t="s">
        <v>2787</v>
      </c>
      <c r="C949" s="206">
        <v>5</v>
      </c>
      <c r="D949" s="206"/>
      <c r="E949" s="206"/>
      <c r="F949" s="206">
        <v>5</v>
      </c>
      <c r="G949" s="200"/>
    </row>
    <row r="950" spans="1:7">
      <c r="A950" s="198" t="s">
        <v>1780</v>
      </c>
      <c r="B950" s="205" t="s">
        <v>2788</v>
      </c>
      <c r="C950" s="206">
        <v>2</v>
      </c>
      <c r="D950" s="206"/>
      <c r="E950" s="206"/>
      <c r="F950" s="206">
        <v>2</v>
      </c>
      <c r="G950" s="200"/>
    </row>
    <row r="951" spans="1:7">
      <c r="A951" s="198" t="s">
        <v>1793</v>
      </c>
      <c r="B951" s="205" t="s">
        <v>2821</v>
      </c>
      <c r="C951" s="206">
        <v>0.2</v>
      </c>
      <c r="D951" s="206"/>
      <c r="E951" s="206"/>
      <c r="F951" s="206">
        <v>0.2</v>
      </c>
      <c r="G951" s="200"/>
    </row>
    <row r="952" spans="1:7">
      <c r="A952" s="198" t="s">
        <v>1781</v>
      </c>
      <c r="B952" s="205" t="s">
        <v>2789</v>
      </c>
      <c r="C952" s="206">
        <v>4</v>
      </c>
      <c r="D952" s="206"/>
      <c r="E952" s="206"/>
      <c r="F952" s="206">
        <v>4</v>
      </c>
      <c r="G952" s="200"/>
    </row>
    <row r="953" spans="1:7">
      <c r="A953" s="198" t="s">
        <v>1794</v>
      </c>
      <c r="B953" s="205" t="s">
        <v>2806</v>
      </c>
      <c r="C953" s="206">
        <v>10.87</v>
      </c>
      <c r="D953" s="206"/>
      <c r="E953" s="206"/>
      <c r="F953" s="206">
        <v>10.87</v>
      </c>
      <c r="G953" s="200"/>
    </row>
    <row r="954" spans="1:7">
      <c r="A954" s="198" t="s">
        <v>1799</v>
      </c>
      <c r="B954" s="205" t="s">
        <v>2804</v>
      </c>
      <c r="C954" s="206">
        <v>1.5</v>
      </c>
      <c r="D954" s="206"/>
      <c r="E954" s="206"/>
      <c r="F954" s="206">
        <v>1.5</v>
      </c>
      <c r="G954" s="200"/>
    </row>
    <row r="955" spans="1:7">
      <c r="A955" s="198" t="s">
        <v>1784</v>
      </c>
      <c r="B955" s="205" t="s">
        <v>2792</v>
      </c>
      <c r="C955" s="206">
        <v>29.31</v>
      </c>
      <c r="D955" s="206"/>
      <c r="E955" s="206"/>
      <c r="F955" s="206">
        <v>29.31</v>
      </c>
      <c r="G955" s="200"/>
    </row>
    <row r="956" spans="1:7">
      <c r="A956" s="198" t="s">
        <v>1785</v>
      </c>
      <c r="B956" s="205" t="s">
        <v>2793</v>
      </c>
      <c r="C956" s="206">
        <v>8</v>
      </c>
      <c r="D956" s="206"/>
      <c r="E956" s="206"/>
      <c r="F956" s="206">
        <v>8</v>
      </c>
      <c r="G956" s="200"/>
    </row>
    <row r="957" spans="1:7">
      <c r="A957" s="198" t="s">
        <v>1786</v>
      </c>
      <c r="B957" s="205" t="s">
        <v>2794</v>
      </c>
      <c r="C957" s="206">
        <v>60.33</v>
      </c>
      <c r="D957" s="206"/>
      <c r="E957" s="206"/>
      <c r="F957" s="206">
        <v>60.33</v>
      </c>
      <c r="G957" s="200"/>
    </row>
    <row r="958" spans="1:7">
      <c r="A958" s="198" t="s">
        <v>1787</v>
      </c>
      <c r="B958" s="205" t="s">
        <v>2795</v>
      </c>
      <c r="C958" s="206">
        <v>56.73</v>
      </c>
      <c r="D958" s="206"/>
      <c r="E958" s="206">
        <v>56.73</v>
      </c>
      <c r="F958" s="206"/>
      <c r="G958" s="200"/>
    </row>
    <row r="959" spans="1:7">
      <c r="A959" s="198" t="s">
        <v>1789</v>
      </c>
      <c r="B959" s="205" t="s">
        <v>2797</v>
      </c>
      <c r="C959" s="206">
        <v>13.71</v>
      </c>
      <c r="D959" s="206"/>
      <c r="E959" s="206">
        <v>13.71</v>
      </c>
      <c r="F959" s="206"/>
      <c r="G959" s="200"/>
    </row>
    <row r="960" spans="1:7">
      <c r="A960" s="198" t="s">
        <v>1790</v>
      </c>
      <c r="B960" s="205" t="s">
        <v>2798</v>
      </c>
      <c r="C960" s="206">
        <v>43.02</v>
      </c>
      <c r="D960" s="206"/>
      <c r="E960" s="206">
        <v>43.02</v>
      </c>
      <c r="F960" s="206"/>
      <c r="G960" s="200"/>
    </row>
    <row r="961" spans="1:7">
      <c r="A961" s="198" t="s">
        <v>1621</v>
      </c>
      <c r="B961" s="205" t="s">
        <v>2849</v>
      </c>
      <c r="C961" s="206">
        <v>563.04999999999995</v>
      </c>
      <c r="D961" s="206">
        <v>517.37</v>
      </c>
      <c r="E961" s="206">
        <v>14.28</v>
      </c>
      <c r="F961" s="206">
        <v>31.4</v>
      </c>
      <c r="G961" s="200"/>
    </row>
    <row r="962" spans="1:7">
      <c r="A962" s="198" t="s">
        <v>1765</v>
      </c>
      <c r="B962" s="205" t="s">
        <v>2772</v>
      </c>
      <c r="C962" s="206">
        <v>520.37</v>
      </c>
      <c r="D962" s="206">
        <v>517.37</v>
      </c>
      <c r="E962" s="206"/>
      <c r="F962" s="206">
        <v>3</v>
      </c>
      <c r="G962" s="200"/>
    </row>
    <row r="963" spans="1:7">
      <c r="A963" s="198" t="s">
        <v>1766</v>
      </c>
      <c r="B963" s="205" t="s">
        <v>2773</v>
      </c>
      <c r="C963" s="206">
        <v>71.349999999999994</v>
      </c>
      <c r="D963" s="206">
        <v>71.349999999999994</v>
      </c>
      <c r="E963" s="206"/>
      <c r="F963" s="206"/>
      <c r="G963" s="200"/>
    </row>
    <row r="964" spans="1:7">
      <c r="A964" s="198" t="s">
        <v>1767</v>
      </c>
      <c r="B964" s="205" t="s">
        <v>2774</v>
      </c>
      <c r="C964" s="206">
        <v>227.16</v>
      </c>
      <c r="D964" s="206">
        <v>227.16</v>
      </c>
      <c r="E964" s="206"/>
      <c r="F964" s="206"/>
      <c r="G964" s="200"/>
    </row>
    <row r="965" spans="1:7">
      <c r="A965" s="198" t="s">
        <v>1768</v>
      </c>
      <c r="B965" s="205" t="s">
        <v>2775</v>
      </c>
      <c r="C965" s="206">
        <v>49.18</v>
      </c>
      <c r="D965" s="206">
        <v>49.18</v>
      </c>
      <c r="E965" s="206"/>
      <c r="F965" s="206"/>
      <c r="G965" s="200"/>
    </row>
    <row r="966" spans="1:7">
      <c r="A966" s="198" t="s">
        <v>1769</v>
      </c>
      <c r="B966" s="205" t="s">
        <v>2776</v>
      </c>
      <c r="C966" s="206">
        <v>51.69</v>
      </c>
      <c r="D966" s="206">
        <v>51.69</v>
      </c>
      <c r="E966" s="206"/>
      <c r="F966" s="206"/>
      <c r="G966" s="200"/>
    </row>
    <row r="967" spans="1:7">
      <c r="A967" s="198" t="s">
        <v>1803</v>
      </c>
      <c r="B967" s="205" t="s">
        <v>2777</v>
      </c>
      <c r="C967" s="206">
        <v>15</v>
      </c>
      <c r="D967" s="206">
        <v>15</v>
      </c>
      <c r="E967" s="206"/>
      <c r="F967" s="206"/>
      <c r="G967" s="200"/>
    </row>
    <row r="968" spans="1:7">
      <c r="A968" s="198" t="s">
        <v>1770</v>
      </c>
      <c r="B968" s="205" t="s">
        <v>2778</v>
      </c>
      <c r="C968" s="206">
        <v>24.88</v>
      </c>
      <c r="D968" s="206">
        <v>24.88</v>
      </c>
      <c r="E968" s="206"/>
      <c r="F968" s="206"/>
      <c r="G968" s="200"/>
    </row>
    <row r="969" spans="1:7">
      <c r="A969" s="198" t="s">
        <v>1771</v>
      </c>
      <c r="B969" s="205" t="s">
        <v>2779</v>
      </c>
      <c r="C969" s="206">
        <v>6.46</v>
      </c>
      <c r="D969" s="206">
        <v>6.46</v>
      </c>
      <c r="E969" s="206"/>
      <c r="F969" s="206"/>
      <c r="G969" s="200"/>
    </row>
    <row r="970" spans="1:7">
      <c r="A970" s="198" t="s">
        <v>1772</v>
      </c>
      <c r="B970" s="205" t="s">
        <v>2780</v>
      </c>
      <c r="C970" s="206">
        <v>4.9400000000000004</v>
      </c>
      <c r="D970" s="206">
        <v>1.94</v>
      </c>
      <c r="E970" s="206"/>
      <c r="F970" s="206">
        <v>3</v>
      </c>
      <c r="G970" s="200"/>
    </row>
    <row r="971" spans="1:7">
      <c r="A971" s="198" t="s">
        <v>1773</v>
      </c>
      <c r="B971" s="205" t="s">
        <v>2781</v>
      </c>
      <c r="C971" s="206">
        <v>38.770000000000003</v>
      </c>
      <c r="D971" s="206">
        <v>38.770000000000003</v>
      </c>
      <c r="E971" s="206"/>
      <c r="F971" s="206"/>
      <c r="G971" s="200"/>
    </row>
    <row r="972" spans="1:7">
      <c r="A972" s="198" t="s">
        <v>1774</v>
      </c>
      <c r="B972" s="205" t="s">
        <v>2782</v>
      </c>
      <c r="C972" s="206">
        <v>30.94</v>
      </c>
      <c r="D972" s="206">
        <v>30.94</v>
      </c>
      <c r="E972" s="206"/>
      <c r="F972" s="206"/>
      <c r="G972" s="200"/>
    </row>
    <row r="973" spans="1:7">
      <c r="A973" s="198" t="s">
        <v>1775</v>
      </c>
      <c r="B973" s="205" t="s">
        <v>2783</v>
      </c>
      <c r="C973" s="206">
        <v>28.4</v>
      </c>
      <c r="D973" s="206"/>
      <c r="E973" s="206"/>
      <c r="F973" s="206">
        <v>28.4</v>
      </c>
      <c r="G973" s="200"/>
    </row>
    <row r="974" spans="1:7">
      <c r="A974" s="198" t="s">
        <v>1776</v>
      </c>
      <c r="B974" s="205" t="s">
        <v>2784</v>
      </c>
      <c r="C974" s="206">
        <v>0.4</v>
      </c>
      <c r="D974" s="206"/>
      <c r="E974" s="206"/>
      <c r="F974" s="206">
        <v>0.4</v>
      </c>
      <c r="G974" s="200"/>
    </row>
    <row r="975" spans="1:7">
      <c r="A975" s="198" t="s">
        <v>1778</v>
      </c>
      <c r="B975" s="205" t="s">
        <v>2786</v>
      </c>
      <c r="C975" s="206">
        <v>1</v>
      </c>
      <c r="D975" s="206"/>
      <c r="E975" s="206"/>
      <c r="F975" s="206">
        <v>1</v>
      </c>
      <c r="G975" s="200"/>
    </row>
    <row r="976" spans="1:7">
      <c r="A976" s="198" t="s">
        <v>1779</v>
      </c>
      <c r="B976" s="205" t="s">
        <v>2787</v>
      </c>
      <c r="C976" s="206">
        <v>2</v>
      </c>
      <c r="D976" s="206"/>
      <c r="E976" s="206"/>
      <c r="F976" s="206">
        <v>2</v>
      </c>
      <c r="G976" s="200"/>
    </row>
    <row r="977" spans="1:7">
      <c r="A977" s="198" t="s">
        <v>1794</v>
      </c>
      <c r="B977" s="205" t="s">
        <v>2806</v>
      </c>
      <c r="C977" s="206">
        <v>2.23</v>
      </c>
      <c r="D977" s="206"/>
      <c r="E977" s="206"/>
      <c r="F977" s="206">
        <v>2.23</v>
      </c>
      <c r="G977" s="200"/>
    </row>
    <row r="978" spans="1:7">
      <c r="A978" s="198" t="s">
        <v>1799</v>
      </c>
      <c r="B978" s="205" t="s">
        <v>2804</v>
      </c>
      <c r="C978" s="206">
        <v>2.5</v>
      </c>
      <c r="D978" s="206"/>
      <c r="E978" s="206"/>
      <c r="F978" s="206">
        <v>2.5</v>
      </c>
      <c r="G978" s="200"/>
    </row>
    <row r="979" spans="1:7">
      <c r="A979" s="198" t="s">
        <v>1784</v>
      </c>
      <c r="B979" s="205" t="s">
        <v>2792</v>
      </c>
      <c r="C979" s="206">
        <v>5.97</v>
      </c>
      <c r="D979" s="206"/>
      <c r="E979" s="206"/>
      <c r="F979" s="206">
        <v>5.97</v>
      </c>
      <c r="G979" s="200"/>
    </row>
    <row r="980" spans="1:7">
      <c r="A980" s="198" t="s">
        <v>1785</v>
      </c>
      <c r="B980" s="205" t="s">
        <v>2793</v>
      </c>
      <c r="C980" s="206">
        <v>2</v>
      </c>
      <c r="D980" s="206"/>
      <c r="E980" s="206"/>
      <c r="F980" s="206">
        <v>2</v>
      </c>
      <c r="G980" s="200"/>
    </row>
    <row r="981" spans="1:7">
      <c r="A981" s="198" t="s">
        <v>1786</v>
      </c>
      <c r="B981" s="205" t="s">
        <v>2794</v>
      </c>
      <c r="C981" s="206">
        <v>12.3</v>
      </c>
      <c r="D981" s="206"/>
      <c r="E981" s="206"/>
      <c r="F981" s="206">
        <v>12.3</v>
      </c>
      <c r="G981" s="200"/>
    </row>
    <row r="982" spans="1:7">
      <c r="A982" s="198" t="s">
        <v>1787</v>
      </c>
      <c r="B982" s="205" t="s">
        <v>2795</v>
      </c>
      <c r="C982" s="206">
        <v>14.28</v>
      </c>
      <c r="D982" s="206"/>
      <c r="E982" s="206">
        <v>14.28</v>
      </c>
      <c r="F982" s="206"/>
      <c r="G982" s="200"/>
    </row>
    <row r="983" spans="1:7">
      <c r="A983" s="198" t="s">
        <v>1789</v>
      </c>
      <c r="B983" s="205" t="s">
        <v>2797</v>
      </c>
      <c r="C983" s="206">
        <v>2.7</v>
      </c>
      <c r="D983" s="206"/>
      <c r="E983" s="206">
        <v>2.7</v>
      </c>
      <c r="F983" s="206"/>
      <c r="G983" s="200"/>
    </row>
    <row r="984" spans="1:7">
      <c r="A984" s="198" t="s">
        <v>1790</v>
      </c>
      <c r="B984" s="205" t="s">
        <v>2798</v>
      </c>
      <c r="C984" s="206">
        <v>11.58</v>
      </c>
      <c r="D984" s="206"/>
      <c r="E984" s="206">
        <v>11.58</v>
      </c>
      <c r="F984" s="206"/>
      <c r="G984" s="200"/>
    </row>
    <row r="985" spans="1:7">
      <c r="A985" s="198" t="s">
        <v>1623</v>
      </c>
      <c r="B985" s="205" t="s">
        <v>2850</v>
      </c>
      <c r="C985" s="206">
        <v>662.12</v>
      </c>
      <c r="D985" s="206">
        <v>588.80999999999995</v>
      </c>
      <c r="E985" s="206">
        <v>17.96</v>
      </c>
      <c r="F985" s="206">
        <v>55.35</v>
      </c>
      <c r="G985" s="200"/>
    </row>
    <row r="986" spans="1:7">
      <c r="A986" s="198" t="s">
        <v>1765</v>
      </c>
      <c r="B986" s="205" t="s">
        <v>2772</v>
      </c>
      <c r="C986" s="206">
        <v>588.80999999999995</v>
      </c>
      <c r="D986" s="206">
        <v>588.80999999999995</v>
      </c>
      <c r="E986" s="206"/>
      <c r="F986" s="206"/>
      <c r="G986" s="200"/>
    </row>
    <row r="987" spans="1:7">
      <c r="A987" s="198" t="s">
        <v>1766</v>
      </c>
      <c r="B987" s="205" t="s">
        <v>2773</v>
      </c>
      <c r="C987" s="206">
        <v>74.16</v>
      </c>
      <c r="D987" s="206">
        <v>74.16</v>
      </c>
      <c r="E987" s="206"/>
      <c r="F987" s="206"/>
      <c r="G987" s="200"/>
    </row>
    <row r="988" spans="1:7">
      <c r="A988" s="198" t="s">
        <v>1767</v>
      </c>
      <c r="B988" s="205" t="s">
        <v>2774</v>
      </c>
      <c r="C988" s="206">
        <v>256.2</v>
      </c>
      <c r="D988" s="206">
        <v>256.2</v>
      </c>
      <c r="E988" s="206"/>
      <c r="F988" s="206"/>
      <c r="G988" s="200"/>
    </row>
    <row r="989" spans="1:7">
      <c r="A989" s="198" t="s">
        <v>1768</v>
      </c>
      <c r="B989" s="205" t="s">
        <v>2775</v>
      </c>
      <c r="C989" s="206">
        <v>54.34</v>
      </c>
      <c r="D989" s="206">
        <v>54.34</v>
      </c>
      <c r="E989" s="206"/>
      <c r="F989" s="206"/>
      <c r="G989" s="200"/>
    </row>
    <row r="990" spans="1:7">
      <c r="A990" s="198" t="s">
        <v>1769</v>
      </c>
      <c r="B990" s="205" t="s">
        <v>2776</v>
      </c>
      <c r="C990" s="206">
        <v>57.21</v>
      </c>
      <c r="D990" s="206">
        <v>57.21</v>
      </c>
      <c r="E990" s="206"/>
      <c r="F990" s="206"/>
      <c r="G990" s="200"/>
    </row>
    <row r="991" spans="1:7">
      <c r="A991" s="198" t="s">
        <v>1803</v>
      </c>
      <c r="B991" s="205" t="s">
        <v>2777</v>
      </c>
      <c r="C991" s="206">
        <v>30.78</v>
      </c>
      <c r="D991" s="206">
        <v>30.78</v>
      </c>
      <c r="E991" s="206"/>
      <c r="F991" s="206"/>
      <c r="G991" s="200"/>
    </row>
    <row r="992" spans="1:7">
      <c r="A992" s="198" t="s">
        <v>1770</v>
      </c>
      <c r="B992" s="205" t="s">
        <v>2778</v>
      </c>
      <c r="C992" s="206">
        <v>27.53</v>
      </c>
      <c r="D992" s="206">
        <v>27.53</v>
      </c>
      <c r="E992" s="206"/>
      <c r="F992" s="206"/>
      <c r="G992" s="200"/>
    </row>
    <row r="993" spans="1:7">
      <c r="A993" s="198" t="s">
        <v>1771</v>
      </c>
      <c r="B993" s="205" t="s">
        <v>2779</v>
      </c>
      <c r="C993" s="206">
        <v>7.15</v>
      </c>
      <c r="D993" s="206">
        <v>7.15</v>
      </c>
      <c r="E993" s="206"/>
      <c r="F993" s="206"/>
      <c r="G993" s="200"/>
    </row>
    <row r="994" spans="1:7">
      <c r="A994" s="198" t="s">
        <v>1772</v>
      </c>
      <c r="B994" s="205" t="s">
        <v>2780</v>
      </c>
      <c r="C994" s="206">
        <v>2.15</v>
      </c>
      <c r="D994" s="206">
        <v>2.15</v>
      </c>
      <c r="E994" s="206"/>
      <c r="F994" s="206"/>
      <c r="G994" s="200"/>
    </row>
    <row r="995" spans="1:7">
      <c r="A995" s="198" t="s">
        <v>1773</v>
      </c>
      <c r="B995" s="205" t="s">
        <v>2781</v>
      </c>
      <c r="C995" s="206">
        <v>42.9</v>
      </c>
      <c r="D995" s="206">
        <v>42.9</v>
      </c>
      <c r="E995" s="206"/>
      <c r="F995" s="206"/>
      <c r="G995" s="200"/>
    </row>
    <row r="996" spans="1:7">
      <c r="A996" s="198" t="s">
        <v>1774</v>
      </c>
      <c r="B996" s="205" t="s">
        <v>2782</v>
      </c>
      <c r="C996" s="206">
        <v>36.39</v>
      </c>
      <c r="D996" s="206">
        <v>36.39</v>
      </c>
      <c r="E996" s="206"/>
      <c r="F996" s="206"/>
      <c r="G996" s="200"/>
    </row>
    <row r="997" spans="1:7">
      <c r="A997" s="198" t="s">
        <v>1775</v>
      </c>
      <c r="B997" s="205" t="s">
        <v>2783</v>
      </c>
      <c r="C997" s="206">
        <v>55.35</v>
      </c>
      <c r="D997" s="206"/>
      <c r="E997" s="206"/>
      <c r="F997" s="206">
        <v>55.35</v>
      </c>
      <c r="G997" s="200"/>
    </row>
    <row r="998" spans="1:7">
      <c r="A998" s="198" t="s">
        <v>1776</v>
      </c>
      <c r="B998" s="205" t="s">
        <v>2784</v>
      </c>
      <c r="C998" s="206">
        <v>5</v>
      </c>
      <c r="D998" s="206"/>
      <c r="E998" s="206"/>
      <c r="F998" s="206">
        <v>5</v>
      </c>
      <c r="G998" s="200"/>
    </row>
    <row r="999" spans="1:7">
      <c r="A999" s="198" t="s">
        <v>1777</v>
      </c>
      <c r="B999" s="205" t="s">
        <v>2785</v>
      </c>
      <c r="C999" s="206">
        <v>2.5</v>
      </c>
      <c r="D999" s="206"/>
      <c r="E999" s="206"/>
      <c r="F999" s="206">
        <v>2.5</v>
      </c>
      <c r="G999" s="200"/>
    </row>
    <row r="1000" spans="1:7">
      <c r="A1000" s="198" t="s">
        <v>1792</v>
      </c>
      <c r="B1000" s="205" t="s">
        <v>2815</v>
      </c>
      <c r="C1000" s="206">
        <v>0.1</v>
      </c>
      <c r="D1000" s="206"/>
      <c r="E1000" s="206"/>
      <c r="F1000" s="206">
        <v>0.1</v>
      </c>
      <c r="G1000" s="200"/>
    </row>
    <row r="1001" spans="1:7">
      <c r="A1001" s="198" t="s">
        <v>1780</v>
      </c>
      <c r="B1001" s="205" t="s">
        <v>2788</v>
      </c>
      <c r="C1001" s="206">
        <v>0.35</v>
      </c>
      <c r="D1001" s="206"/>
      <c r="E1001" s="206"/>
      <c r="F1001" s="206">
        <v>0.35</v>
      </c>
      <c r="G1001" s="200"/>
    </row>
    <row r="1002" spans="1:7">
      <c r="A1002" s="198" t="s">
        <v>1781</v>
      </c>
      <c r="B1002" s="205" t="s">
        <v>2789</v>
      </c>
      <c r="C1002" s="206">
        <v>2</v>
      </c>
      <c r="D1002" s="206"/>
      <c r="E1002" s="206"/>
      <c r="F1002" s="206">
        <v>2</v>
      </c>
      <c r="G1002" s="200"/>
    </row>
    <row r="1003" spans="1:7">
      <c r="A1003" s="198" t="s">
        <v>1783</v>
      </c>
      <c r="B1003" s="205" t="s">
        <v>2791</v>
      </c>
      <c r="C1003" s="206">
        <v>0.5</v>
      </c>
      <c r="D1003" s="206"/>
      <c r="E1003" s="206"/>
      <c r="F1003" s="206">
        <v>0.5</v>
      </c>
      <c r="G1003" s="200"/>
    </row>
    <row r="1004" spans="1:7">
      <c r="A1004" s="198" t="s">
        <v>1794</v>
      </c>
      <c r="B1004" s="205" t="s">
        <v>2806</v>
      </c>
      <c r="C1004" s="206">
        <v>3.22</v>
      </c>
      <c r="D1004" s="206"/>
      <c r="E1004" s="206"/>
      <c r="F1004" s="206">
        <v>3.22</v>
      </c>
      <c r="G1004" s="200"/>
    </row>
    <row r="1005" spans="1:7">
      <c r="A1005" s="198" t="s">
        <v>1799</v>
      </c>
      <c r="B1005" s="205" t="s">
        <v>2804</v>
      </c>
      <c r="C1005" s="206">
        <v>7</v>
      </c>
      <c r="D1005" s="206"/>
      <c r="E1005" s="206"/>
      <c r="F1005" s="206">
        <v>7</v>
      </c>
      <c r="G1005" s="200"/>
    </row>
    <row r="1006" spans="1:7">
      <c r="A1006" s="198" t="s">
        <v>1784</v>
      </c>
      <c r="B1006" s="205" t="s">
        <v>2792</v>
      </c>
      <c r="C1006" s="206">
        <v>6.61</v>
      </c>
      <c r="D1006" s="206"/>
      <c r="E1006" s="206"/>
      <c r="F1006" s="206">
        <v>6.61</v>
      </c>
      <c r="G1006" s="200"/>
    </row>
    <row r="1007" spans="1:7">
      <c r="A1007" s="198" t="s">
        <v>1785</v>
      </c>
      <c r="B1007" s="205" t="s">
        <v>2793</v>
      </c>
      <c r="C1007" s="206">
        <v>9.1</v>
      </c>
      <c r="D1007" s="206"/>
      <c r="E1007" s="206"/>
      <c r="F1007" s="206">
        <v>9.1</v>
      </c>
      <c r="G1007" s="200"/>
    </row>
    <row r="1008" spans="1:7">
      <c r="A1008" s="198" t="s">
        <v>1786</v>
      </c>
      <c r="B1008" s="205" t="s">
        <v>2794</v>
      </c>
      <c r="C1008" s="206">
        <v>18.97</v>
      </c>
      <c r="D1008" s="206"/>
      <c r="E1008" s="206"/>
      <c r="F1008" s="206">
        <v>18.97</v>
      </c>
      <c r="G1008" s="200"/>
    </row>
    <row r="1009" spans="1:7">
      <c r="A1009" s="198" t="s">
        <v>1787</v>
      </c>
      <c r="B1009" s="205" t="s">
        <v>2795</v>
      </c>
      <c r="C1009" s="206">
        <v>17.96</v>
      </c>
      <c r="D1009" s="206"/>
      <c r="E1009" s="206">
        <v>17.96</v>
      </c>
      <c r="F1009" s="206"/>
      <c r="G1009" s="200"/>
    </row>
    <row r="1010" spans="1:7">
      <c r="A1010" s="198" t="s">
        <v>1789</v>
      </c>
      <c r="B1010" s="205" t="s">
        <v>2797</v>
      </c>
      <c r="C1010" s="206">
        <v>3.42</v>
      </c>
      <c r="D1010" s="206"/>
      <c r="E1010" s="206">
        <v>3.42</v>
      </c>
      <c r="F1010" s="206"/>
      <c r="G1010" s="200"/>
    </row>
    <row r="1011" spans="1:7">
      <c r="A1011" s="198" t="s">
        <v>1790</v>
      </c>
      <c r="B1011" s="205" t="s">
        <v>2798</v>
      </c>
      <c r="C1011" s="206">
        <v>14.54</v>
      </c>
      <c r="D1011" s="206"/>
      <c r="E1011" s="206">
        <v>14.54</v>
      </c>
      <c r="F1011" s="206"/>
      <c r="G1011" s="200"/>
    </row>
    <row r="1012" spans="1:7">
      <c r="A1012" s="198" t="s">
        <v>2851</v>
      </c>
      <c r="B1012" s="205" t="s">
        <v>2852</v>
      </c>
      <c r="C1012" s="206">
        <v>128.85</v>
      </c>
      <c r="D1012" s="206">
        <v>116.31</v>
      </c>
      <c r="E1012" s="206">
        <v>2.46</v>
      </c>
      <c r="F1012" s="206">
        <v>10.08</v>
      </c>
      <c r="G1012" s="200"/>
    </row>
    <row r="1013" spans="1:7">
      <c r="A1013" s="198" t="s">
        <v>1765</v>
      </c>
      <c r="B1013" s="205" t="s">
        <v>2772</v>
      </c>
      <c r="C1013" s="206">
        <v>116.31</v>
      </c>
      <c r="D1013" s="206">
        <v>116.31</v>
      </c>
      <c r="E1013" s="206"/>
      <c r="F1013" s="206"/>
      <c r="G1013" s="200"/>
    </row>
    <row r="1014" spans="1:7">
      <c r="A1014" s="198" t="s">
        <v>1766</v>
      </c>
      <c r="B1014" s="205" t="s">
        <v>2773</v>
      </c>
      <c r="C1014" s="206">
        <v>12.38</v>
      </c>
      <c r="D1014" s="206">
        <v>12.38</v>
      </c>
      <c r="E1014" s="206"/>
      <c r="F1014" s="206"/>
      <c r="G1014" s="200"/>
    </row>
    <row r="1015" spans="1:7">
      <c r="A1015" s="198" t="s">
        <v>1767</v>
      </c>
      <c r="B1015" s="205" t="s">
        <v>2774</v>
      </c>
      <c r="C1015" s="206">
        <v>51</v>
      </c>
      <c r="D1015" s="206">
        <v>51</v>
      </c>
      <c r="E1015" s="206"/>
      <c r="F1015" s="206"/>
      <c r="G1015" s="200"/>
    </row>
    <row r="1016" spans="1:7">
      <c r="A1016" s="198" t="s">
        <v>1768</v>
      </c>
      <c r="B1016" s="205" t="s">
        <v>2775</v>
      </c>
      <c r="C1016" s="206">
        <v>10.38</v>
      </c>
      <c r="D1016" s="206">
        <v>10.38</v>
      </c>
      <c r="E1016" s="206"/>
      <c r="F1016" s="206"/>
      <c r="G1016" s="200"/>
    </row>
    <row r="1017" spans="1:7">
      <c r="A1017" s="198" t="s">
        <v>1769</v>
      </c>
      <c r="B1017" s="205" t="s">
        <v>2776</v>
      </c>
      <c r="C1017" s="206">
        <v>10.97</v>
      </c>
      <c r="D1017" s="206">
        <v>10.97</v>
      </c>
      <c r="E1017" s="206"/>
      <c r="F1017" s="206"/>
      <c r="G1017" s="200"/>
    </row>
    <row r="1018" spans="1:7">
      <c r="A1018" s="198" t="s">
        <v>1803</v>
      </c>
      <c r="B1018" s="205" t="s">
        <v>2777</v>
      </c>
      <c r="C1018" s="206">
        <v>5.9</v>
      </c>
      <c r="D1018" s="206">
        <v>5.9</v>
      </c>
      <c r="E1018" s="206"/>
      <c r="F1018" s="206"/>
      <c r="G1018" s="200"/>
    </row>
    <row r="1019" spans="1:7">
      <c r="A1019" s="198" t="s">
        <v>1770</v>
      </c>
      <c r="B1019" s="205" t="s">
        <v>2778</v>
      </c>
      <c r="C1019" s="206">
        <v>5.28</v>
      </c>
      <c r="D1019" s="206">
        <v>5.28</v>
      </c>
      <c r="E1019" s="206"/>
      <c r="F1019" s="206"/>
      <c r="G1019" s="200"/>
    </row>
    <row r="1020" spans="1:7">
      <c r="A1020" s="198" t="s">
        <v>1771</v>
      </c>
      <c r="B1020" s="205" t="s">
        <v>2779</v>
      </c>
      <c r="C1020" s="206">
        <v>1.37</v>
      </c>
      <c r="D1020" s="206">
        <v>1.37</v>
      </c>
      <c r="E1020" s="206"/>
      <c r="F1020" s="206"/>
      <c r="G1020" s="200"/>
    </row>
    <row r="1021" spans="1:7">
      <c r="A1021" s="198" t="s">
        <v>1772</v>
      </c>
      <c r="B1021" s="205" t="s">
        <v>2780</v>
      </c>
      <c r="C1021" s="206">
        <v>0.41</v>
      </c>
      <c r="D1021" s="206">
        <v>0.41</v>
      </c>
      <c r="E1021" s="206"/>
      <c r="F1021" s="206"/>
      <c r="G1021" s="200"/>
    </row>
    <row r="1022" spans="1:7">
      <c r="A1022" s="198" t="s">
        <v>1773</v>
      </c>
      <c r="B1022" s="205" t="s">
        <v>2781</v>
      </c>
      <c r="C1022" s="206">
        <v>8.23</v>
      </c>
      <c r="D1022" s="206">
        <v>8.23</v>
      </c>
      <c r="E1022" s="206"/>
      <c r="F1022" s="206"/>
      <c r="G1022" s="200"/>
    </row>
    <row r="1023" spans="1:7">
      <c r="A1023" s="198" t="s">
        <v>1774</v>
      </c>
      <c r="B1023" s="205" t="s">
        <v>2782</v>
      </c>
      <c r="C1023" s="206">
        <v>10.39</v>
      </c>
      <c r="D1023" s="206">
        <v>10.39</v>
      </c>
      <c r="E1023" s="206"/>
      <c r="F1023" s="206"/>
      <c r="G1023" s="200"/>
    </row>
    <row r="1024" spans="1:7">
      <c r="A1024" s="198" t="s">
        <v>1775</v>
      </c>
      <c r="B1024" s="205" t="s">
        <v>2783</v>
      </c>
      <c r="C1024" s="206">
        <v>10.08</v>
      </c>
      <c r="D1024" s="206"/>
      <c r="E1024" s="206"/>
      <c r="F1024" s="206">
        <v>10.08</v>
      </c>
      <c r="G1024" s="200"/>
    </row>
    <row r="1025" spans="1:7">
      <c r="A1025" s="198" t="s">
        <v>1776</v>
      </c>
      <c r="B1025" s="205" t="s">
        <v>2784</v>
      </c>
      <c r="C1025" s="206">
        <v>2.11</v>
      </c>
      <c r="D1025" s="206"/>
      <c r="E1025" s="206"/>
      <c r="F1025" s="206">
        <v>2.11</v>
      </c>
      <c r="G1025" s="200"/>
    </row>
    <row r="1026" spans="1:7">
      <c r="A1026" s="198" t="s">
        <v>1781</v>
      </c>
      <c r="B1026" s="205" t="s">
        <v>2789</v>
      </c>
      <c r="C1026" s="206">
        <v>0.8</v>
      </c>
      <c r="D1026" s="206"/>
      <c r="E1026" s="206"/>
      <c r="F1026" s="206">
        <v>0.8</v>
      </c>
      <c r="G1026" s="200"/>
    </row>
    <row r="1027" spans="1:7">
      <c r="A1027" s="198" t="s">
        <v>1784</v>
      </c>
      <c r="B1027" s="205" t="s">
        <v>2792</v>
      </c>
      <c r="C1027" s="206">
        <v>1.27</v>
      </c>
      <c r="D1027" s="206"/>
      <c r="E1027" s="206"/>
      <c r="F1027" s="206">
        <v>1.27</v>
      </c>
      <c r="G1027" s="200"/>
    </row>
    <row r="1028" spans="1:7">
      <c r="A1028" s="198" t="s">
        <v>1785</v>
      </c>
      <c r="B1028" s="205" t="s">
        <v>2793</v>
      </c>
      <c r="C1028" s="206">
        <v>1.79</v>
      </c>
      <c r="D1028" s="206"/>
      <c r="E1028" s="206"/>
      <c r="F1028" s="206">
        <v>1.79</v>
      </c>
      <c r="G1028" s="200"/>
    </row>
    <row r="1029" spans="1:7">
      <c r="A1029" s="198" t="s">
        <v>1786</v>
      </c>
      <c r="B1029" s="205" t="s">
        <v>2794</v>
      </c>
      <c r="C1029" s="206">
        <v>4.1100000000000003</v>
      </c>
      <c r="D1029" s="206"/>
      <c r="E1029" s="206"/>
      <c r="F1029" s="206">
        <v>4.1100000000000003</v>
      </c>
      <c r="G1029" s="200"/>
    </row>
    <row r="1030" spans="1:7">
      <c r="A1030" s="198" t="s">
        <v>1787</v>
      </c>
      <c r="B1030" s="205" t="s">
        <v>2795</v>
      </c>
      <c r="C1030" s="206">
        <v>2.46</v>
      </c>
      <c r="D1030" s="206"/>
      <c r="E1030" s="206">
        <v>2.46</v>
      </c>
      <c r="F1030" s="206"/>
      <c r="G1030" s="200"/>
    </row>
    <row r="1031" spans="1:7">
      <c r="A1031" s="198" t="s">
        <v>1789</v>
      </c>
      <c r="B1031" s="205" t="s">
        <v>2797</v>
      </c>
      <c r="C1031" s="206">
        <v>0.9</v>
      </c>
      <c r="D1031" s="206"/>
      <c r="E1031" s="206">
        <v>0.9</v>
      </c>
      <c r="F1031" s="206"/>
      <c r="G1031" s="200"/>
    </row>
    <row r="1032" spans="1:7">
      <c r="A1032" s="198" t="s">
        <v>1790</v>
      </c>
      <c r="B1032" s="205" t="s">
        <v>2798</v>
      </c>
      <c r="C1032" s="206">
        <v>1.56</v>
      </c>
      <c r="D1032" s="206"/>
      <c r="E1032" s="206">
        <v>1.56</v>
      </c>
      <c r="F1032" s="206"/>
      <c r="G1032" s="200"/>
    </row>
    <row r="1033" spans="1:7">
      <c r="A1033" s="198" t="s">
        <v>1625</v>
      </c>
      <c r="B1033" s="205" t="s">
        <v>2853</v>
      </c>
      <c r="C1033" s="206">
        <v>1321.12</v>
      </c>
      <c r="D1033" s="206">
        <v>1204.27</v>
      </c>
      <c r="E1033" s="206">
        <v>34.08</v>
      </c>
      <c r="F1033" s="206">
        <v>82.77</v>
      </c>
      <c r="G1033" s="200"/>
    </row>
    <row r="1034" spans="1:7">
      <c r="A1034" s="198" t="s">
        <v>1765</v>
      </c>
      <c r="B1034" s="205" t="s">
        <v>2772</v>
      </c>
      <c r="C1034" s="206">
        <v>1213.27</v>
      </c>
      <c r="D1034" s="206">
        <v>1204.27</v>
      </c>
      <c r="E1034" s="206"/>
      <c r="F1034" s="206">
        <v>9</v>
      </c>
      <c r="G1034" s="200"/>
    </row>
    <row r="1035" spans="1:7">
      <c r="A1035" s="198" t="s">
        <v>1766</v>
      </c>
      <c r="B1035" s="205" t="s">
        <v>2773</v>
      </c>
      <c r="C1035" s="206">
        <v>178.48</v>
      </c>
      <c r="D1035" s="206">
        <v>178.48</v>
      </c>
      <c r="E1035" s="206"/>
      <c r="F1035" s="206"/>
      <c r="G1035" s="200"/>
    </row>
    <row r="1036" spans="1:7">
      <c r="A1036" s="198" t="s">
        <v>1767</v>
      </c>
      <c r="B1036" s="205" t="s">
        <v>2774</v>
      </c>
      <c r="C1036" s="206">
        <v>528.21</v>
      </c>
      <c r="D1036" s="206">
        <v>528.21</v>
      </c>
      <c r="E1036" s="206"/>
      <c r="F1036" s="206"/>
      <c r="G1036" s="200"/>
    </row>
    <row r="1037" spans="1:7">
      <c r="A1037" s="198" t="s">
        <v>1768</v>
      </c>
      <c r="B1037" s="205" t="s">
        <v>2775</v>
      </c>
      <c r="C1037" s="206">
        <v>116.48</v>
      </c>
      <c r="D1037" s="206">
        <v>116.48</v>
      </c>
      <c r="E1037" s="206"/>
      <c r="F1037" s="206"/>
      <c r="G1037" s="200"/>
    </row>
    <row r="1038" spans="1:7">
      <c r="A1038" s="198" t="s">
        <v>1769</v>
      </c>
      <c r="B1038" s="205" t="s">
        <v>2776</v>
      </c>
      <c r="C1038" s="206">
        <v>122.39</v>
      </c>
      <c r="D1038" s="206">
        <v>122.39</v>
      </c>
      <c r="E1038" s="206"/>
      <c r="F1038" s="206"/>
      <c r="G1038" s="200"/>
    </row>
    <row r="1039" spans="1:7">
      <c r="A1039" s="198" t="s">
        <v>1803</v>
      </c>
      <c r="B1039" s="205" t="s">
        <v>2777</v>
      </c>
      <c r="C1039" s="206">
        <v>17.5</v>
      </c>
      <c r="D1039" s="206">
        <v>17.5</v>
      </c>
      <c r="E1039" s="206"/>
      <c r="F1039" s="206"/>
      <c r="G1039" s="200"/>
    </row>
    <row r="1040" spans="1:7">
      <c r="A1040" s="198" t="s">
        <v>1770</v>
      </c>
      <c r="B1040" s="205" t="s">
        <v>2778</v>
      </c>
      <c r="C1040" s="206">
        <v>58.9</v>
      </c>
      <c r="D1040" s="206">
        <v>58.9</v>
      </c>
      <c r="E1040" s="206"/>
      <c r="F1040" s="206"/>
      <c r="G1040" s="200"/>
    </row>
    <row r="1041" spans="1:7">
      <c r="A1041" s="198" t="s">
        <v>1771</v>
      </c>
      <c r="B1041" s="205" t="s">
        <v>2779</v>
      </c>
      <c r="C1041" s="206">
        <v>15.3</v>
      </c>
      <c r="D1041" s="206">
        <v>15.3</v>
      </c>
      <c r="E1041" s="206"/>
      <c r="F1041" s="206"/>
      <c r="G1041" s="200"/>
    </row>
    <row r="1042" spans="1:7">
      <c r="A1042" s="198" t="s">
        <v>1772</v>
      </c>
      <c r="B1042" s="205" t="s">
        <v>2780</v>
      </c>
      <c r="C1042" s="206">
        <v>9.76</v>
      </c>
      <c r="D1042" s="206">
        <v>0.76</v>
      </c>
      <c r="E1042" s="206"/>
      <c r="F1042" s="206">
        <v>9</v>
      </c>
      <c r="G1042" s="200"/>
    </row>
    <row r="1043" spans="1:7">
      <c r="A1043" s="198" t="s">
        <v>1773</v>
      </c>
      <c r="B1043" s="205" t="s">
        <v>2781</v>
      </c>
      <c r="C1043" s="206">
        <v>91.79</v>
      </c>
      <c r="D1043" s="206">
        <v>91.79</v>
      </c>
      <c r="E1043" s="206"/>
      <c r="F1043" s="206"/>
      <c r="G1043" s="200"/>
    </row>
    <row r="1044" spans="1:7">
      <c r="A1044" s="198" t="s">
        <v>1774</v>
      </c>
      <c r="B1044" s="205" t="s">
        <v>2782</v>
      </c>
      <c r="C1044" s="206">
        <v>74.459999999999994</v>
      </c>
      <c r="D1044" s="206">
        <v>74.459999999999994</v>
      </c>
      <c r="E1044" s="206"/>
      <c r="F1044" s="206"/>
      <c r="G1044" s="200"/>
    </row>
    <row r="1045" spans="1:7">
      <c r="A1045" s="198" t="s">
        <v>1775</v>
      </c>
      <c r="B1045" s="205" t="s">
        <v>2783</v>
      </c>
      <c r="C1045" s="206">
        <v>73.77</v>
      </c>
      <c r="D1045" s="206"/>
      <c r="E1045" s="206"/>
      <c r="F1045" s="206">
        <v>73.77</v>
      </c>
      <c r="G1045" s="200"/>
    </row>
    <row r="1046" spans="1:7">
      <c r="A1046" s="198" t="s">
        <v>1776</v>
      </c>
      <c r="B1046" s="205" t="s">
        <v>2784</v>
      </c>
      <c r="C1046" s="206">
        <v>1.41</v>
      </c>
      <c r="D1046" s="206"/>
      <c r="E1046" s="206"/>
      <c r="F1046" s="206">
        <v>1.41</v>
      </c>
      <c r="G1046" s="200"/>
    </row>
    <row r="1047" spans="1:7">
      <c r="A1047" s="198" t="s">
        <v>1792</v>
      </c>
      <c r="B1047" s="205" t="s">
        <v>2815</v>
      </c>
      <c r="C1047" s="206">
        <v>0.03</v>
      </c>
      <c r="D1047" s="206"/>
      <c r="E1047" s="206"/>
      <c r="F1047" s="206">
        <v>0.03</v>
      </c>
      <c r="G1047" s="200"/>
    </row>
    <row r="1048" spans="1:7">
      <c r="A1048" s="198" t="s">
        <v>1778</v>
      </c>
      <c r="B1048" s="205" t="s">
        <v>2786</v>
      </c>
      <c r="C1048" s="206">
        <v>0.53</v>
      </c>
      <c r="D1048" s="206"/>
      <c r="E1048" s="206"/>
      <c r="F1048" s="206">
        <v>0.53</v>
      </c>
      <c r="G1048" s="200"/>
    </row>
    <row r="1049" spans="1:7">
      <c r="A1049" s="198" t="s">
        <v>1779</v>
      </c>
      <c r="B1049" s="205" t="s">
        <v>2787</v>
      </c>
      <c r="C1049" s="206">
        <v>2.67</v>
      </c>
      <c r="D1049" s="206"/>
      <c r="E1049" s="206"/>
      <c r="F1049" s="206">
        <v>2.67</v>
      </c>
      <c r="G1049" s="200"/>
    </row>
    <row r="1050" spans="1:7">
      <c r="A1050" s="198" t="s">
        <v>1780</v>
      </c>
      <c r="B1050" s="205" t="s">
        <v>2788</v>
      </c>
      <c r="C1050" s="206">
        <v>1.5</v>
      </c>
      <c r="D1050" s="206"/>
      <c r="E1050" s="206"/>
      <c r="F1050" s="206">
        <v>1.5</v>
      </c>
      <c r="G1050" s="200"/>
    </row>
    <row r="1051" spans="1:7">
      <c r="A1051" s="198" t="s">
        <v>1781</v>
      </c>
      <c r="B1051" s="205" t="s">
        <v>2789</v>
      </c>
      <c r="C1051" s="206">
        <v>2</v>
      </c>
      <c r="D1051" s="206"/>
      <c r="E1051" s="206"/>
      <c r="F1051" s="206">
        <v>2</v>
      </c>
      <c r="G1051" s="200"/>
    </row>
    <row r="1052" spans="1:7">
      <c r="A1052" s="198" t="s">
        <v>1782</v>
      </c>
      <c r="B1052" s="205" t="s">
        <v>2790</v>
      </c>
      <c r="C1052" s="206">
        <v>0.3</v>
      </c>
      <c r="D1052" s="206"/>
      <c r="E1052" s="206"/>
      <c r="F1052" s="206">
        <v>0.3</v>
      </c>
      <c r="G1052" s="200"/>
    </row>
    <row r="1053" spans="1:7">
      <c r="A1053" s="198" t="s">
        <v>1791</v>
      </c>
      <c r="B1053" s="205" t="s">
        <v>2803</v>
      </c>
      <c r="C1053" s="206">
        <v>2</v>
      </c>
      <c r="D1053" s="206"/>
      <c r="E1053" s="206"/>
      <c r="F1053" s="206">
        <v>2</v>
      </c>
      <c r="G1053" s="200"/>
    </row>
    <row r="1054" spans="1:7">
      <c r="A1054" s="198" t="s">
        <v>1783</v>
      </c>
      <c r="B1054" s="205" t="s">
        <v>2791</v>
      </c>
      <c r="C1054" s="206">
        <v>0.8</v>
      </c>
      <c r="D1054" s="206"/>
      <c r="E1054" s="206"/>
      <c r="F1054" s="206">
        <v>0.8</v>
      </c>
      <c r="G1054" s="200"/>
    </row>
    <row r="1055" spans="1:7">
      <c r="A1055" s="198" t="s">
        <v>1794</v>
      </c>
      <c r="B1055" s="205" t="s">
        <v>2806</v>
      </c>
      <c r="C1055" s="206">
        <v>0.3</v>
      </c>
      <c r="D1055" s="206"/>
      <c r="E1055" s="206"/>
      <c r="F1055" s="206">
        <v>0.3</v>
      </c>
      <c r="G1055" s="200"/>
    </row>
    <row r="1056" spans="1:7">
      <c r="A1056" s="198" t="s">
        <v>1784</v>
      </c>
      <c r="B1056" s="205" t="s">
        <v>2792</v>
      </c>
      <c r="C1056" s="206">
        <v>14.13</v>
      </c>
      <c r="D1056" s="206"/>
      <c r="E1056" s="206"/>
      <c r="F1056" s="206">
        <v>14.13</v>
      </c>
      <c r="G1056" s="200"/>
    </row>
    <row r="1057" spans="1:7">
      <c r="A1057" s="198" t="s">
        <v>1785</v>
      </c>
      <c r="B1057" s="205" t="s">
        <v>2793</v>
      </c>
      <c r="C1057" s="206">
        <v>13.18</v>
      </c>
      <c r="D1057" s="206"/>
      <c r="E1057" s="206"/>
      <c r="F1057" s="206">
        <v>13.18</v>
      </c>
      <c r="G1057" s="200"/>
    </row>
    <row r="1058" spans="1:7">
      <c r="A1058" s="198" t="s">
        <v>1786</v>
      </c>
      <c r="B1058" s="205" t="s">
        <v>2794</v>
      </c>
      <c r="C1058" s="206">
        <v>34.92</v>
      </c>
      <c r="D1058" s="206"/>
      <c r="E1058" s="206"/>
      <c r="F1058" s="206">
        <v>34.92</v>
      </c>
      <c r="G1058" s="200"/>
    </row>
    <row r="1059" spans="1:7">
      <c r="A1059" s="198" t="s">
        <v>1787</v>
      </c>
      <c r="B1059" s="205" t="s">
        <v>2795</v>
      </c>
      <c r="C1059" s="206">
        <v>34.08</v>
      </c>
      <c r="D1059" s="206"/>
      <c r="E1059" s="206">
        <v>34.08</v>
      </c>
      <c r="F1059" s="206"/>
      <c r="G1059" s="200"/>
    </row>
    <row r="1060" spans="1:7">
      <c r="A1060" s="198" t="s">
        <v>1788</v>
      </c>
      <c r="B1060" s="205" t="s">
        <v>2796</v>
      </c>
      <c r="C1060" s="206">
        <v>8.15</v>
      </c>
      <c r="D1060" s="206"/>
      <c r="E1060" s="206">
        <v>8.15</v>
      </c>
      <c r="F1060" s="206"/>
      <c r="G1060" s="200"/>
    </row>
    <row r="1061" spans="1:7">
      <c r="A1061" s="198" t="s">
        <v>1789</v>
      </c>
      <c r="B1061" s="205" t="s">
        <v>2797</v>
      </c>
      <c r="C1061" s="206">
        <v>6.12</v>
      </c>
      <c r="D1061" s="206"/>
      <c r="E1061" s="206">
        <v>6.12</v>
      </c>
      <c r="F1061" s="206"/>
      <c r="G1061" s="200"/>
    </row>
    <row r="1062" spans="1:7">
      <c r="A1062" s="198" t="s">
        <v>1790</v>
      </c>
      <c r="B1062" s="205" t="s">
        <v>2798</v>
      </c>
      <c r="C1062" s="206">
        <v>19.809999999999999</v>
      </c>
      <c r="D1062" s="206"/>
      <c r="E1062" s="206">
        <v>19.809999999999999</v>
      </c>
      <c r="F1062" s="206"/>
      <c r="G1062" s="200"/>
    </row>
    <row r="1063" spans="1:7">
      <c r="A1063" s="198" t="s">
        <v>1627</v>
      </c>
      <c r="B1063" s="205" t="s">
        <v>2854</v>
      </c>
      <c r="C1063" s="206">
        <v>969.13</v>
      </c>
      <c r="D1063" s="206">
        <v>882.21</v>
      </c>
      <c r="E1063" s="206">
        <v>30.83</v>
      </c>
      <c r="F1063" s="206">
        <v>56.09</v>
      </c>
      <c r="G1063" s="200"/>
    </row>
    <row r="1064" spans="1:7">
      <c r="A1064" s="198" t="s">
        <v>1765</v>
      </c>
      <c r="B1064" s="205" t="s">
        <v>2772</v>
      </c>
      <c r="C1064" s="206">
        <v>887.66</v>
      </c>
      <c r="D1064" s="206">
        <v>882.21</v>
      </c>
      <c r="E1064" s="206"/>
      <c r="F1064" s="206">
        <v>5.45</v>
      </c>
      <c r="G1064" s="200"/>
    </row>
    <row r="1065" spans="1:7">
      <c r="A1065" s="198" t="s">
        <v>1766</v>
      </c>
      <c r="B1065" s="205" t="s">
        <v>2773</v>
      </c>
      <c r="C1065" s="206">
        <v>111</v>
      </c>
      <c r="D1065" s="206">
        <v>111</v>
      </c>
      <c r="E1065" s="206"/>
      <c r="F1065" s="206"/>
      <c r="G1065" s="200"/>
    </row>
    <row r="1066" spans="1:7">
      <c r="A1066" s="198" t="s">
        <v>1767</v>
      </c>
      <c r="B1066" s="205" t="s">
        <v>2774</v>
      </c>
      <c r="C1066" s="206">
        <v>391.35</v>
      </c>
      <c r="D1066" s="206">
        <v>391.35</v>
      </c>
      <c r="E1066" s="206"/>
      <c r="F1066" s="206"/>
      <c r="G1066" s="200"/>
    </row>
    <row r="1067" spans="1:7">
      <c r="A1067" s="198" t="s">
        <v>1768</v>
      </c>
      <c r="B1067" s="205" t="s">
        <v>2775</v>
      </c>
      <c r="C1067" s="206">
        <v>77.62</v>
      </c>
      <c r="D1067" s="206">
        <v>77.62</v>
      </c>
      <c r="E1067" s="206"/>
      <c r="F1067" s="206"/>
      <c r="G1067" s="200"/>
    </row>
    <row r="1068" spans="1:7">
      <c r="A1068" s="198" t="s">
        <v>1769</v>
      </c>
      <c r="B1068" s="205" t="s">
        <v>2776</v>
      </c>
      <c r="C1068" s="206">
        <v>86.59</v>
      </c>
      <c r="D1068" s="206">
        <v>86.59</v>
      </c>
      <c r="E1068" s="206"/>
      <c r="F1068" s="206"/>
      <c r="G1068" s="200"/>
    </row>
    <row r="1069" spans="1:7">
      <c r="A1069" s="198" t="s">
        <v>1803</v>
      </c>
      <c r="B1069" s="205" t="s">
        <v>2777</v>
      </c>
      <c r="C1069" s="206">
        <v>46.4</v>
      </c>
      <c r="D1069" s="206">
        <v>46.4</v>
      </c>
      <c r="E1069" s="206"/>
      <c r="F1069" s="206"/>
      <c r="G1069" s="200"/>
    </row>
    <row r="1070" spans="1:7">
      <c r="A1070" s="198" t="s">
        <v>1770</v>
      </c>
      <c r="B1070" s="205" t="s">
        <v>2778</v>
      </c>
      <c r="C1070" s="206">
        <v>41.67</v>
      </c>
      <c r="D1070" s="206">
        <v>41.67</v>
      </c>
      <c r="E1070" s="206"/>
      <c r="F1070" s="206"/>
      <c r="G1070" s="200"/>
    </row>
    <row r="1071" spans="1:7">
      <c r="A1071" s="198" t="s">
        <v>1771</v>
      </c>
      <c r="B1071" s="205" t="s">
        <v>2779</v>
      </c>
      <c r="C1071" s="206">
        <v>10.82</v>
      </c>
      <c r="D1071" s="206">
        <v>10.82</v>
      </c>
      <c r="E1071" s="206"/>
      <c r="F1071" s="206"/>
      <c r="G1071" s="200"/>
    </row>
    <row r="1072" spans="1:7">
      <c r="A1072" s="198" t="s">
        <v>1772</v>
      </c>
      <c r="B1072" s="205" t="s">
        <v>2780</v>
      </c>
      <c r="C1072" s="206">
        <v>5.99</v>
      </c>
      <c r="D1072" s="206">
        <v>0.54</v>
      </c>
      <c r="E1072" s="206"/>
      <c r="F1072" s="206">
        <v>5.45</v>
      </c>
      <c r="G1072" s="200"/>
    </row>
    <row r="1073" spans="1:7">
      <c r="A1073" s="198" t="s">
        <v>1773</v>
      </c>
      <c r="B1073" s="205" t="s">
        <v>2781</v>
      </c>
      <c r="C1073" s="206">
        <v>64.94</v>
      </c>
      <c r="D1073" s="206">
        <v>64.94</v>
      </c>
      <c r="E1073" s="206"/>
      <c r="F1073" s="206"/>
      <c r="G1073" s="200"/>
    </row>
    <row r="1074" spans="1:7">
      <c r="A1074" s="198" t="s">
        <v>1774</v>
      </c>
      <c r="B1074" s="205" t="s">
        <v>2782</v>
      </c>
      <c r="C1074" s="206">
        <v>51.28</v>
      </c>
      <c r="D1074" s="206">
        <v>51.28</v>
      </c>
      <c r="E1074" s="206"/>
      <c r="F1074" s="206"/>
      <c r="G1074" s="200"/>
    </row>
    <row r="1075" spans="1:7">
      <c r="A1075" s="198" t="s">
        <v>1775</v>
      </c>
      <c r="B1075" s="205" t="s">
        <v>2783</v>
      </c>
      <c r="C1075" s="206">
        <v>50.64</v>
      </c>
      <c r="D1075" s="206"/>
      <c r="E1075" s="206"/>
      <c r="F1075" s="206">
        <v>50.64</v>
      </c>
      <c r="G1075" s="200"/>
    </row>
    <row r="1076" spans="1:7">
      <c r="A1076" s="198" t="s">
        <v>1776</v>
      </c>
      <c r="B1076" s="205" t="s">
        <v>2784</v>
      </c>
      <c r="C1076" s="206">
        <v>3.32</v>
      </c>
      <c r="D1076" s="206"/>
      <c r="E1076" s="206"/>
      <c r="F1076" s="206">
        <v>3.32</v>
      </c>
      <c r="G1076" s="200"/>
    </row>
    <row r="1077" spans="1:7">
      <c r="A1077" s="198" t="s">
        <v>1780</v>
      </c>
      <c r="B1077" s="205" t="s">
        <v>2788</v>
      </c>
      <c r="C1077" s="206">
        <v>0.7</v>
      </c>
      <c r="D1077" s="206"/>
      <c r="E1077" s="206"/>
      <c r="F1077" s="206">
        <v>0.7</v>
      </c>
      <c r="G1077" s="200"/>
    </row>
    <row r="1078" spans="1:7">
      <c r="A1078" s="198" t="s">
        <v>1781</v>
      </c>
      <c r="B1078" s="205" t="s">
        <v>2789</v>
      </c>
      <c r="C1078" s="206">
        <v>2.98</v>
      </c>
      <c r="D1078" s="206"/>
      <c r="E1078" s="206"/>
      <c r="F1078" s="206">
        <v>2.98</v>
      </c>
      <c r="G1078" s="200"/>
    </row>
    <row r="1079" spans="1:7">
      <c r="A1079" s="198" t="s">
        <v>1784</v>
      </c>
      <c r="B1079" s="205" t="s">
        <v>2792</v>
      </c>
      <c r="C1079" s="206">
        <v>10.050000000000001</v>
      </c>
      <c r="D1079" s="206"/>
      <c r="E1079" s="206"/>
      <c r="F1079" s="206">
        <v>10.050000000000001</v>
      </c>
      <c r="G1079" s="200"/>
    </row>
    <row r="1080" spans="1:7">
      <c r="A1080" s="198" t="s">
        <v>1785</v>
      </c>
      <c r="B1080" s="205" t="s">
        <v>2793</v>
      </c>
      <c r="C1080" s="206">
        <v>13.5</v>
      </c>
      <c r="D1080" s="206"/>
      <c r="E1080" s="206"/>
      <c r="F1080" s="206">
        <v>13.5</v>
      </c>
      <c r="G1080" s="200"/>
    </row>
    <row r="1081" spans="1:7">
      <c r="A1081" s="198" t="s">
        <v>1786</v>
      </c>
      <c r="B1081" s="205" t="s">
        <v>2794</v>
      </c>
      <c r="C1081" s="206">
        <v>20.09</v>
      </c>
      <c r="D1081" s="206"/>
      <c r="E1081" s="206"/>
      <c r="F1081" s="206">
        <v>20.09</v>
      </c>
      <c r="G1081" s="200"/>
    </row>
    <row r="1082" spans="1:7">
      <c r="A1082" s="198" t="s">
        <v>1787</v>
      </c>
      <c r="B1082" s="205" t="s">
        <v>2795</v>
      </c>
      <c r="C1082" s="206">
        <v>30.83</v>
      </c>
      <c r="D1082" s="206"/>
      <c r="E1082" s="206">
        <v>30.83</v>
      </c>
      <c r="F1082" s="206"/>
      <c r="G1082" s="200"/>
    </row>
    <row r="1083" spans="1:7">
      <c r="A1083" s="198" t="s">
        <v>1788</v>
      </c>
      <c r="B1083" s="205" t="s">
        <v>2796</v>
      </c>
      <c r="C1083" s="206">
        <v>10.76</v>
      </c>
      <c r="D1083" s="206"/>
      <c r="E1083" s="206">
        <v>10.76</v>
      </c>
      <c r="F1083" s="206"/>
      <c r="G1083" s="200"/>
    </row>
    <row r="1084" spans="1:7">
      <c r="A1084" s="198" t="s">
        <v>1789</v>
      </c>
      <c r="B1084" s="205" t="s">
        <v>2797</v>
      </c>
      <c r="C1084" s="206">
        <v>4.32</v>
      </c>
      <c r="D1084" s="206"/>
      <c r="E1084" s="206">
        <v>4.32</v>
      </c>
      <c r="F1084" s="206"/>
      <c r="G1084" s="200"/>
    </row>
    <row r="1085" spans="1:7">
      <c r="A1085" s="198" t="s">
        <v>1790</v>
      </c>
      <c r="B1085" s="205" t="s">
        <v>2798</v>
      </c>
      <c r="C1085" s="206">
        <v>15.75</v>
      </c>
      <c r="D1085" s="206"/>
      <c r="E1085" s="206">
        <v>15.75</v>
      </c>
      <c r="F1085" s="206"/>
      <c r="G1085" s="200"/>
    </row>
    <row r="1086" spans="1:7">
      <c r="A1086" s="198" t="s">
        <v>1629</v>
      </c>
      <c r="B1086" s="205" t="s">
        <v>2855</v>
      </c>
      <c r="C1086" s="206">
        <v>241.94</v>
      </c>
      <c r="D1086" s="206">
        <v>221.87</v>
      </c>
      <c r="E1086" s="206">
        <v>4.4400000000000004</v>
      </c>
      <c r="F1086" s="206">
        <v>15.63</v>
      </c>
      <c r="G1086" s="200"/>
    </row>
    <row r="1087" spans="1:7">
      <c r="A1087" s="198" t="s">
        <v>1765</v>
      </c>
      <c r="B1087" s="205" t="s">
        <v>2772</v>
      </c>
      <c r="C1087" s="206">
        <v>224.07</v>
      </c>
      <c r="D1087" s="206">
        <v>221.87</v>
      </c>
      <c r="E1087" s="206"/>
      <c r="F1087" s="206">
        <v>2.2000000000000002</v>
      </c>
      <c r="G1087" s="200"/>
    </row>
    <row r="1088" spans="1:7">
      <c r="A1088" s="198" t="s">
        <v>1766</v>
      </c>
      <c r="B1088" s="205" t="s">
        <v>2773</v>
      </c>
      <c r="C1088" s="206">
        <v>28.4</v>
      </c>
      <c r="D1088" s="206">
        <v>28.4</v>
      </c>
      <c r="E1088" s="206"/>
      <c r="F1088" s="206"/>
      <c r="G1088" s="200"/>
    </row>
    <row r="1089" spans="1:7">
      <c r="A1089" s="198" t="s">
        <v>1767</v>
      </c>
      <c r="B1089" s="205" t="s">
        <v>2774</v>
      </c>
      <c r="C1089" s="206">
        <v>96.37</v>
      </c>
      <c r="D1089" s="206">
        <v>96.37</v>
      </c>
      <c r="E1089" s="206"/>
      <c r="F1089" s="206"/>
      <c r="G1089" s="200"/>
    </row>
    <row r="1090" spans="1:7">
      <c r="A1090" s="198" t="s">
        <v>1768</v>
      </c>
      <c r="B1090" s="205" t="s">
        <v>2775</v>
      </c>
      <c r="C1090" s="206">
        <v>20.420000000000002</v>
      </c>
      <c r="D1090" s="206">
        <v>20.420000000000002</v>
      </c>
      <c r="E1090" s="206"/>
      <c r="F1090" s="206"/>
      <c r="G1090" s="200"/>
    </row>
    <row r="1091" spans="1:7">
      <c r="A1091" s="198" t="s">
        <v>1769</v>
      </c>
      <c r="B1091" s="205" t="s">
        <v>2776</v>
      </c>
      <c r="C1091" s="206">
        <v>20.9</v>
      </c>
      <c r="D1091" s="206">
        <v>20.9</v>
      </c>
      <c r="E1091" s="206"/>
      <c r="F1091" s="206"/>
      <c r="G1091" s="200"/>
    </row>
    <row r="1092" spans="1:7">
      <c r="A1092" s="198" t="s">
        <v>1803</v>
      </c>
      <c r="B1092" s="205" t="s">
        <v>2777</v>
      </c>
      <c r="C1092" s="206">
        <v>10.45</v>
      </c>
      <c r="D1092" s="206">
        <v>10.45</v>
      </c>
      <c r="E1092" s="206"/>
      <c r="F1092" s="206"/>
      <c r="G1092" s="200"/>
    </row>
    <row r="1093" spans="1:7">
      <c r="A1093" s="198" t="s">
        <v>1770</v>
      </c>
      <c r="B1093" s="205" t="s">
        <v>2778</v>
      </c>
      <c r="C1093" s="206">
        <v>10.06</v>
      </c>
      <c r="D1093" s="206">
        <v>10.06</v>
      </c>
      <c r="E1093" s="206"/>
      <c r="F1093" s="206"/>
      <c r="G1093" s="200"/>
    </row>
    <row r="1094" spans="1:7">
      <c r="A1094" s="198" t="s">
        <v>1771</v>
      </c>
      <c r="B1094" s="205" t="s">
        <v>2779</v>
      </c>
      <c r="C1094" s="206">
        <v>2.61</v>
      </c>
      <c r="D1094" s="206">
        <v>2.61</v>
      </c>
      <c r="E1094" s="206"/>
      <c r="F1094" s="206"/>
      <c r="G1094" s="200"/>
    </row>
    <row r="1095" spans="1:7">
      <c r="A1095" s="198" t="s">
        <v>1772</v>
      </c>
      <c r="B1095" s="205" t="s">
        <v>2780</v>
      </c>
      <c r="C1095" s="206">
        <v>2.98</v>
      </c>
      <c r="D1095" s="206">
        <v>0.78</v>
      </c>
      <c r="E1095" s="206"/>
      <c r="F1095" s="206">
        <v>2.2000000000000002</v>
      </c>
      <c r="G1095" s="200"/>
    </row>
    <row r="1096" spans="1:7">
      <c r="A1096" s="198" t="s">
        <v>1773</v>
      </c>
      <c r="B1096" s="205" t="s">
        <v>2781</v>
      </c>
      <c r="C1096" s="206">
        <v>15.68</v>
      </c>
      <c r="D1096" s="206">
        <v>15.68</v>
      </c>
      <c r="E1096" s="206"/>
      <c r="F1096" s="206"/>
      <c r="G1096" s="200"/>
    </row>
    <row r="1097" spans="1:7">
      <c r="A1097" s="198" t="s">
        <v>1774</v>
      </c>
      <c r="B1097" s="205" t="s">
        <v>2782</v>
      </c>
      <c r="C1097" s="206">
        <v>16.2</v>
      </c>
      <c r="D1097" s="206">
        <v>16.2</v>
      </c>
      <c r="E1097" s="206"/>
      <c r="F1097" s="206"/>
      <c r="G1097" s="200"/>
    </row>
    <row r="1098" spans="1:7">
      <c r="A1098" s="198" t="s">
        <v>1775</v>
      </c>
      <c r="B1098" s="205" t="s">
        <v>2783</v>
      </c>
      <c r="C1098" s="206">
        <v>13.43</v>
      </c>
      <c r="D1098" s="206"/>
      <c r="E1098" s="206"/>
      <c r="F1098" s="206">
        <v>13.43</v>
      </c>
      <c r="G1098" s="200"/>
    </row>
    <row r="1099" spans="1:7">
      <c r="A1099" s="198" t="s">
        <v>1776</v>
      </c>
      <c r="B1099" s="205" t="s">
        <v>2784</v>
      </c>
      <c r="C1099" s="206">
        <v>4.0999999999999996</v>
      </c>
      <c r="D1099" s="206"/>
      <c r="E1099" s="206"/>
      <c r="F1099" s="206">
        <v>4.0999999999999996</v>
      </c>
      <c r="G1099" s="200"/>
    </row>
    <row r="1100" spans="1:7">
      <c r="A1100" s="198" t="s">
        <v>1792</v>
      </c>
      <c r="B1100" s="205" t="s">
        <v>2815</v>
      </c>
      <c r="C1100" s="206">
        <v>0.3</v>
      </c>
      <c r="D1100" s="206"/>
      <c r="E1100" s="206"/>
      <c r="F1100" s="206">
        <v>0.3</v>
      </c>
      <c r="G1100" s="200"/>
    </row>
    <row r="1101" spans="1:7">
      <c r="A1101" s="198" t="s">
        <v>1778</v>
      </c>
      <c r="B1101" s="205" t="s">
        <v>2786</v>
      </c>
      <c r="C1101" s="206">
        <v>0.5</v>
      </c>
      <c r="D1101" s="206"/>
      <c r="E1101" s="206"/>
      <c r="F1101" s="206">
        <v>0.5</v>
      </c>
      <c r="G1101" s="200"/>
    </row>
    <row r="1102" spans="1:7">
      <c r="A1102" s="198" t="s">
        <v>1779</v>
      </c>
      <c r="B1102" s="205" t="s">
        <v>2787</v>
      </c>
      <c r="C1102" s="206">
        <v>0.7</v>
      </c>
      <c r="D1102" s="206"/>
      <c r="E1102" s="206"/>
      <c r="F1102" s="206">
        <v>0.7</v>
      </c>
      <c r="G1102" s="200"/>
    </row>
    <row r="1103" spans="1:7">
      <c r="A1103" s="198" t="s">
        <v>1780</v>
      </c>
      <c r="B1103" s="205" t="s">
        <v>2788</v>
      </c>
      <c r="C1103" s="206">
        <v>0.3</v>
      </c>
      <c r="D1103" s="206"/>
      <c r="E1103" s="206"/>
      <c r="F1103" s="206">
        <v>0.3</v>
      </c>
      <c r="G1103" s="200"/>
    </row>
    <row r="1104" spans="1:7">
      <c r="A1104" s="198" t="s">
        <v>1781</v>
      </c>
      <c r="B1104" s="205" t="s">
        <v>2789</v>
      </c>
      <c r="C1104" s="206">
        <v>1</v>
      </c>
      <c r="D1104" s="206"/>
      <c r="E1104" s="206"/>
      <c r="F1104" s="206">
        <v>1</v>
      </c>
      <c r="G1104" s="200"/>
    </row>
    <row r="1105" spans="1:7">
      <c r="A1105" s="198" t="s">
        <v>1791</v>
      </c>
      <c r="B1105" s="205" t="s">
        <v>2803</v>
      </c>
      <c r="C1105" s="206">
        <v>0.5</v>
      </c>
      <c r="D1105" s="206"/>
      <c r="E1105" s="206"/>
      <c r="F1105" s="206">
        <v>0.5</v>
      </c>
      <c r="G1105" s="200"/>
    </row>
    <row r="1106" spans="1:7">
      <c r="A1106" s="198" t="s">
        <v>1784</v>
      </c>
      <c r="B1106" s="205" t="s">
        <v>2792</v>
      </c>
      <c r="C1106" s="206">
        <v>2.42</v>
      </c>
      <c r="D1106" s="206"/>
      <c r="E1106" s="206"/>
      <c r="F1106" s="206">
        <v>2.42</v>
      </c>
      <c r="G1106" s="200"/>
    </row>
    <row r="1107" spans="1:7">
      <c r="A1107" s="198" t="s">
        <v>1785</v>
      </c>
      <c r="B1107" s="205" t="s">
        <v>2793</v>
      </c>
      <c r="C1107" s="206">
        <v>3</v>
      </c>
      <c r="D1107" s="206"/>
      <c r="E1107" s="206"/>
      <c r="F1107" s="206">
        <v>3</v>
      </c>
      <c r="G1107" s="200"/>
    </row>
    <row r="1108" spans="1:7">
      <c r="A1108" s="198" t="s">
        <v>1786</v>
      </c>
      <c r="B1108" s="205" t="s">
        <v>2794</v>
      </c>
      <c r="C1108" s="206">
        <v>0.61</v>
      </c>
      <c r="D1108" s="206"/>
      <c r="E1108" s="206"/>
      <c r="F1108" s="206">
        <v>0.61</v>
      </c>
      <c r="G1108" s="200"/>
    </row>
    <row r="1109" spans="1:7">
      <c r="A1109" s="198" t="s">
        <v>1787</v>
      </c>
      <c r="B1109" s="205" t="s">
        <v>2795</v>
      </c>
      <c r="C1109" s="206">
        <v>4.4400000000000004</v>
      </c>
      <c r="D1109" s="206"/>
      <c r="E1109" s="206">
        <v>4.4400000000000004</v>
      </c>
      <c r="F1109" s="206"/>
      <c r="G1109" s="200"/>
    </row>
    <row r="1110" spans="1:7">
      <c r="A1110" s="198" t="s">
        <v>1789</v>
      </c>
      <c r="B1110" s="205" t="s">
        <v>2797</v>
      </c>
      <c r="C1110" s="206">
        <v>1.26</v>
      </c>
      <c r="D1110" s="206"/>
      <c r="E1110" s="206">
        <v>1.26</v>
      </c>
      <c r="F1110" s="206"/>
      <c r="G1110" s="200"/>
    </row>
    <row r="1111" spans="1:7">
      <c r="A1111" s="198" t="s">
        <v>1790</v>
      </c>
      <c r="B1111" s="205" t="s">
        <v>2798</v>
      </c>
      <c r="C1111" s="206">
        <v>3.18</v>
      </c>
      <c r="D1111" s="206"/>
      <c r="E1111" s="206">
        <v>3.18</v>
      </c>
      <c r="F1111" s="206"/>
      <c r="G1111" s="200"/>
    </row>
    <row r="1112" spans="1:7">
      <c r="A1112" s="198" t="s">
        <v>1631</v>
      </c>
      <c r="B1112" s="205" t="s">
        <v>2856</v>
      </c>
      <c r="C1112" s="206">
        <v>628.41</v>
      </c>
      <c r="D1112" s="206">
        <v>563.62</v>
      </c>
      <c r="E1112" s="206">
        <v>28.79</v>
      </c>
      <c r="F1112" s="206">
        <v>36</v>
      </c>
      <c r="G1112" s="200"/>
    </row>
    <row r="1113" spans="1:7">
      <c r="A1113" s="198" t="s">
        <v>1765</v>
      </c>
      <c r="B1113" s="205" t="s">
        <v>2772</v>
      </c>
      <c r="C1113" s="206">
        <v>570.72</v>
      </c>
      <c r="D1113" s="206">
        <v>563.62</v>
      </c>
      <c r="E1113" s="206"/>
      <c r="F1113" s="206">
        <v>7.1</v>
      </c>
      <c r="G1113" s="200"/>
    </row>
    <row r="1114" spans="1:7">
      <c r="A1114" s="198" t="s">
        <v>1766</v>
      </c>
      <c r="B1114" s="205" t="s">
        <v>2773</v>
      </c>
      <c r="C1114" s="206">
        <v>72.45</v>
      </c>
      <c r="D1114" s="206">
        <v>72.45</v>
      </c>
      <c r="E1114" s="206"/>
      <c r="F1114" s="206"/>
      <c r="G1114" s="200"/>
    </row>
    <row r="1115" spans="1:7">
      <c r="A1115" s="198" t="s">
        <v>1767</v>
      </c>
      <c r="B1115" s="205" t="s">
        <v>2774</v>
      </c>
      <c r="C1115" s="206">
        <v>264.01</v>
      </c>
      <c r="D1115" s="206">
        <v>264.01</v>
      </c>
      <c r="E1115" s="206"/>
      <c r="F1115" s="206"/>
      <c r="G1115" s="200"/>
    </row>
    <row r="1116" spans="1:7">
      <c r="A1116" s="198" t="s">
        <v>1768</v>
      </c>
      <c r="B1116" s="205" t="s">
        <v>2775</v>
      </c>
      <c r="C1116" s="206">
        <v>55.54</v>
      </c>
      <c r="D1116" s="206">
        <v>55.54</v>
      </c>
      <c r="E1116" s="206"/>
      <c r="F1116" s="206"/>
      <c r="G1116" s="200"/>
    </row>
    <row r="1117" spans="1:7">
      <c r="A1117" s="198" t="s">
        <v>1769</v>
      </c>
      <c r="B1117" s="205" t="s">
        <v>2776</v>
      </c>
      <c r="C1117" s="206">
        <v>58.28</v>
      </c>
      <c r="D1117" s="206">
        <v>58.28</v>
      </c>
      <c r="E1117" s="206"/>
      <c r="F1117" s="206"/>
      <c r="G1117" s="200"/>
    </row>
    <row r="1118" spans="1:7">
      <c r="A1118" s="198" t="s">
        <v>1770</v>
      </c>
      <c r="B1118" s="205" t="s">
        <v>2778</v>
      </c>
      <c r="C1118" s="206">
        <v>28.05</v>
      </c>
      <c r="D1118" s="206">
        <v>28.05</v>
      </c>
      <c r="E1118" s="206"/>
      <c r="F1118" s="206"/>
      <c r="G1118" s="200"/>
    </row>
    <row r="1119" spans="1:7">
      <c r="A1119" s="198" t="s">
        <v>1771</v>
      </c>
      <c r="B1119" s="205" t="s">
        <v>2779</v>
      </c>
      <c r="C1119" s="206">
        <v>7.28</v>
      </c>
      <c r="D1119" s="206">
        <v>7.28</v>
      </c>
      <c r="E1119" s="206"/>
      <c r="F1119" s="206"/>
      <c r="G1119" s="200"/>
    </row>
    <row r="1120" spans="1:7">
      <c r="A1120" s="198" t="s">
        <v>1772</v>
      </c>
      <c r="B1120" s="205" t="s">
        <v>2780</v>
      </c>
      <c r="C1120" s="206">
        <v>7.46</v>
      </c>
      <c r="D1120" s="206">
        <v>0.36</v>
      </c>
      <c r="E1120" s="206"/>
      <c r="F1120" s="206">
        <v>7.1</v>
      </c>
      <c r="G1120" s="200"/>
    </row>
    <row r="1121" spans="1:7">
      <c r="A1121" s="198" t="s">
        <v>1773</v>
      </c>
      <c r="B1121" s="205" t="s">
        <v>2781</v>
      </c>
      <c r="C1121" s="206">
        <v>43.71</v>
      </c>
      <c r="D1121" s="206">
        <v>43.71</v>
      </c>
      <c r="E1121" s="206"/>
      <c r="F1121" s="206"/>
      <c r="G1121" s="200"/>
    </row>
    <row r="1122" spans="1:7">
      <c r="A1122" s="198" t="s">
        <v>1774</v>
      </c>
      <c r="B1122" s="205" t="s">
        <v>2782</v>
      </c>
      <c r="C1122" s="206">
        <v>33.94</v>
      </c>
      <c r="D1122" s="206">
        <v>33.94</v>
      </c>
      <c r="E1122" s="206"/>
      <c r="F1122" s="206"/>
      <c r="G1122" s="200"/>
    </row>
    <row r="1123" spans="1:7">
      <c r="A1123" s="198" t="s">
        <v>1775</v>
      </c>
      <c r="B1123" s="205" t="s">
        <v>2783</v>
      </c>
      <c r="C1123" s="206">
        <v>28.9</v>
      </c>
      <c r="D1123" s="206"/>
      <c r="E1123" s="206"/>
      <c r="F1123" s="206">
        <v>28.9</v>
      </c>
      <c r="G1123" s="200"/>
    </row>
    <row r="1124" spans="1:7">
      <c r="A1124" s="198" t="s">
        <v>1776</v>
      </c>
      <c r="B1124" s="205" t="s">
        <v>2784</v>
      </c>
      <c r="C1124" s="206">
        <v>3</v>
      </c>
      <c r="D1124" s="206"/>
      <c r="E1124" s="206"/>
      <c r="F1124" s="206">
        <v>3</v>
      </c>
      <c r="G1124" s="200"/>
    </row>
    <row r="1125" spans="1:7">
      <c r="A1125" s="198" t="s">
        <v>1777</v>
      </c>
      <c r="B1125" s="205" t="s">
        <v>2785</v>
      </c>
      <c r="C1125" s="206">
        <v>1</v>
      </c>
      <c r="D1125" s="206"/>
      <c r="E1125" s="206"/>
      <c r="F1125" s="206">
        <v>1</v>
      </c>
      <c r="G1125" s="200"/>
    </row>
    <row r="1126" spans="1:7">
      <c r="A1126" s="198" t="s">
        <v>1780</v>
      </c>
      <c r="B1126" s="205" t="s">
        <v>2788</v>
      </c>
      <c r="C1126" s="206">
        <v>1</v>
      </c>
      <c r="D1126" s="206"/>
      <c r="E1126" s="206"/>
      <c r="F1126" s="206">
        <v>1</v>
      </c>
      <c r="G1126" s="200"/>
    </row>
    <row r="1127" spans="1:7">
      <c r="A1127" s="198" t="s">
        <v>1781</v>
      </c>
      <c r="B1127" s="205" t="s">
        <v>2789</v>
      </c>
      <c r="C1127" s="206">
        <v>1</v>
      </c>
      <c r="D1127" s="206"/>
      <c r="E1127" s="206"/>
      <c r="F1127" s="206">
        <v>1</v>
      </c>
      <c r="G1127" s="200"/>
    </row>
    <row r="1128" spans="1:7">
      <c r="A1128" s="198" t="s">
        <v>1783</v>
      </c>
      <c r="B1128" s="205" t="s">
        <v>2791</v>
      </c>
      <c r="C1128" s="206">
        <v>0.44</v>
      </c>
      <c r="D1128" s="206"/>
      <c r="E1128" s="206"/>
      <c r="F1128" s="206">
        <v>0.44</v>
      </c>
      <c r="G1128" s="200"/>
    </row>
    <row r="1129" spans="1:7">
      <c r="A1129" s="198" t="s">
        <v>1784</v>
      </c>
      <c r="B1129" s="205" t="s">
        <v>2792</v>
      </c>
      <c r="C1129" s="206">
        <v>6.73</v>
      </c>
      <c r="D1129" s="206"/>
      <c r="E1129" s="206"/>
      <c r="F1129" s="206">
        <v>6.73</v>
      </c>
      <c r="G1129" s="200"/>
    </row>
    <row r="1130" spans="1:7">
      <c r="A1130" s="198" t="s">
        <v>1785</v>
      </c>
      <c r="B1130" s="205" t="s">
        <v>2793</v>
      </c>
      <c r="C1130" s="206">
        <v>7.7</v>
      </c>
      <c r="D1130" s="206"/>
      <c r="E1130" s="206"/>
      <c r="F1130" s="206">
        <v>7.7</v>
      </c>
      <c r="G1130" s="200"/>
    </row>
    <row r="1131" spans="1:7">
      <c r="A1131" s="198" t="s">
        <v>1786</v>
      </c>
      <c r="B1131" s="205" t="s">
        <v>2794</v>
      </c>
      <c r="C1131" s="206">
        <v>8.02</v>
      </c>
      <c r="D1131" s="206"/>
      <c r="E1131" s="206"/>
      <c r="F1131" s="206">
        <v>8.02</v>
      </c>
      <c r="G1131" s="200"/>
    </row>
    <row r="1132" spans="1:7">
      <c r="A1132" s="198" t="s">
        <v>1787</v>
      </c>
      <c r="B1132" s="205" t="s">
        <v>2795</v>
      </c>
      <c r="C1132" s="206">
        <v>28.79</v>
      </c>
      <c r="D1132" s="206"/>
      <c r="E1132" s="206">
        <v>28.79</v>
      </c>
      <c r="F1132" s="206"/>
      <c r="G1132" s="200"/>
    </row>
    <row r="1133" spans="1:7">
      <c r="A1133" s="198" t="s">
        <v>1788</v>
      </c>
      <c r="B1133" s="205" t="s">
        <v>2796</v>
      </c>
      <c r="C1133" s="206">
        <v>7.67</v>
      </c>
      <c r="D1133" s="206"/>
      <c r="E1133" s="206">
        <v>7.67</v>
      </c>
      <c r="F1133" s="206"/>
      <c r="G1133" s="200"/>
    </row>
    <row r="1134" spans="1:7">
      <c r="A1134" s="198" t="s">
        <v>1789</v>
      </c>
      <c r="B1134" s="205" t="s">
        <v>2797</v>
      </c>
      <c r="C1134" s="206">
        <v>2.52</v>
      </c>
      <c r="D1134" s="206"/>
      <c r="E1134" s="206">
        <v>2.52</v>
      </c>
      <c r="F1134" s="206"/>
      <c r="G1134" s="200"/>
    </row>
    <row r="1135" spans="1:7">
      <c r="A1135" s="198" t="s">
        <v>1790</v>
      </c>
      <c r="B1135" s="205" t="s">
        <v>2798</v>
      </c>
      <c r="C1135" s="206">
        <v>18.600000000000001</v>
      </c>
      <c r="D1135" s="206"/>
      <c r="E1135" s="206">
        <v>18.600000000000001</v>
      </c>
      <c r="F1135" s="206"/>
      <c r="G1135" s="200"/>
    </row>
    <row r="1136" spans="1:7">
      <c r="A1136" s="198" t="s">
        <v>1633</v>
      </c>
      <c r="B1136" s="205" t="s">
        <v>2857</v>
      </c>
      <c r="C1136" s="206">
        <v>1280.05</v>
      </c>
      <c r="D1136" s="206">
        <v>1140.78</v>
      </c>
      <c r="E1136" s="206">
        <v>43.86</v>
      </c>
      <c r="F1136" s="206">
        <v>95.41</v>
      </c>
      <c r="G1136" s="200"/>
    </row>
    <row r="1137" spans="1:7">
      <c r="A1137" s="198" t="s">
        <v>1765</v>
      </c>
      <c r="B1137" s="205" t="s">
        <v>2772</v>
      </c>
      <c r="C1137" s="206">
        <v>1151.28</v>
      </c>
      <c r="D1137" s="206">
        <v>1140.78</v>
      </c>
      <c r="E1137" s="206"/>
      <c r="F1137" s="206">
        <v>10.5</v>
      </c>
      <c r="G1137" s="200"/>
    </row>
    <row r="1138" spans="1:7">
      <c r="A1138" s="198" t="s">
        <v>1766</v>
      </c>
      <c r="B1138" s="205" t="s">
        <v>2773</v>
      </c>
      <c r="C1138" s="206">
        <v>147.52000000000001</v>
      </c>
      <c r="D1138" s="206">
        <v>147.52000000000001</v>
      </c>
      <c r="E1138" s="206"/>
      <c r="F1138" s="206"/>
      <c r="G1138" s="200"/>
    </row>
    <row r="1139" spans="1:7">
      <c r="A1139" s="198" t="s">
        <v>1767</v>
      </c>
      <c r="B1139" s="205" t="s">
        <v>2774</v>
      </c>
      <c r="C1139" s="206">
        <v>520.46</v>
      </c>
      <c r="D1139" s="206">
        <v>520.46</v>
      </c>
      <c r="E1139" s="206"/>
      <c r="F1139" s="206"/>
      <c r="G1139" s="200"/>
    </row>
    <row r="1140" spans="1:7">
      <c r="A1140" s="198" t="s">
        <v>1768</v>
      </c>
      <c r="B1140" s="205" t="s">
        <v>2775</v>
      </c>
      <c r="C1140" s="206">
        <v>109.8</v>
      </c>
      <c r="D1140" s="206">
        <v>109.8</v>
      </c>
      <c r="E1140" s="206"/>
      <c r="F1140" s="206"/>
      <c r="G1140" s="200"/>
    </row>
    <row r="1141" spans="1:7">
      <c r="A1141" s="198" t="s">
        <v>1769</v>
      </c>
      <c r="B1141" s="205" t="s">
        <v>2776</v>
      </c>
      <c r="C1141" s="206">
        <v>115.66</v>
      </c>
      <c r="D1141" s="206">
        <v>115.66</v>
      </c>
      <c r="E1141" s="206"/>
      <c r="F1141" s="206"/>
      <c r="G1141" s="200"/>
    </row>
    <row r="1142" spans="1:7">
      <c r="A1142" s="198" t="s">
        <v>1770</v>
      </c>
      <c r="B1142" s="205" t="s">
        <v>2778</v>
      </c>
      <c r="C1142" s="206">
        <v>55.66</v>
      </c>
      <c r="D1142" s="206">
        <v>55.66</v>
      </c>
      <c r="E1142" s="206"/>
      <c r="F1142" s="206"/>
      <c r="G1142" s="200"/>
    </row>
    <row r="1143" spans="1:7">
      <c r="A1143" s="198" t="s">
        <v>1771</v>
      </c>
      <c r="B1143" s="205" t="s">
        <v>2779</v>
      </c>
      <c r="C1143" s="206">
        <v>14.46</v>
      </c>
      <c r="D1143" s="206">
        <v>14.46</v>
      </c>
      <c r="E1143" s="206"/>
      <c r="F1143" s="206"/>
      <c r="G1143" s="200"/>
    </row>
    <row r="1144" spans="1:7">
      <c r="A1144" s="198" t="s">
        <v>1772</v>
      </c>
      <c r="B1144" s="205" t="s">
        <v>2780</v>
      </c>
      <c r="C1144" s="206">
        <v>14.83</v>
      </c>
      <c r="D1144" s="206">
        <v>4.33</v>
      </c>
      <c r="E1144" s="206"/>
      <c r="F1144" s="206">
        <v>10.5</v>
      </c>
      <c r="G1144" s="200"/>
    </row>
    <row r="1145" spans="1:7">
      <c r="A1145" s="198" t="s">
        <v>1773</v>
      </c>
      <c r="B1145" s="205" t="s">
        <v>2781</v>
      </c>
      <c r="C1145" s="206">
        <v>86.75</v>
      </c>
      <c r="D1145" s="206">
        <v>86.75</v>
      </c>
      <c r="E1145" s="206"/>
      <c r="F1145" s="206"/>
      <c r="G1145" s="200"/>
    </row>
    <row r="1146" spans="1:7">
      <c r="A1146" s="198" t="s">
        <v>1774</v>
      </c>
      <c r="B1146" s="205" t="s">
        <v>2782</v>
      </c>
      <c r="C1146" s="206">
        <v>86.14</v>
      </c>
      <c r="D1146" s="206">
        <v>86.14</v>
      </c>
      <c r="E1146" s="206"/>
      <c r="F1146" s="206"/>
      <c r="G1146" s="200"/>
    </row>
    <row r="1147" spans="1:7">
      <c r="A1147" s="198" t="s">
        <v>1775</v>
      </c>
      <c r="B1147" s="205" t="s">
        <v>2783</v>
      </c>
      <c r="C1147" s="206">
        <v>84.91</v>
      </c>
      <c r="D1147" s="206"/>
      <c r="E1147" s="206"/>
      <c r="F1147" s="206">
        <v>84.91</v>
      </c>
      <c r="G1147" s="200"/>
    </row>
    <row r="1148" spans="1:7">
      <c r="A1148" s="198" t="s">
        <v>1776</v>
      </c>
      <c r="B1148" s="205" t="s">
        <v>2784</v>
      </c>
      <c r="C1148" s="206">
        <v>9.8000000000000007</v>
      </c>
      <c r="D1148" s="206"/>
      <c r="E1148" s="206"/>
      <c r="F1148" s="206">
        <v>9.8000000000000007</v>
      </c>
      <c r="G1148" s="200"/>
    </row>
    <row r="1149" spans="1:7">
      <c r="A1149" s="198" t="s">
        <v>1777</v>
      </c>
      <c r="B1149" s="205" t="s">
        <v>2785</v>
      </c>
      <c r="C1149" s="206">
        <v>4</v>
      </c>
      <c r="D1149" s="206"/>
      <c r="E1149" s="206"/>
      <c r="F1149" s="206">
        <v>4</v>
      </c>
      <c r="G1149" s="200"/>
    </row>
    <row r="1150" spans="1:7">
      <c r="A1150" s="198" t="s">
        <v>1780</v>
      </c>
      <c r="B1150" s="205" t="s">
        <v>2788</v>
      </c>
      <c r="C1150" s="206">
        <v>2</v>
      </c>
      <c r="D1150" s="206"/>
      <c r="E1150" s="206"/>
      <c r="F1150" s="206">
        <v>2</v>
      </c>
      <c r="G1150" s="200"/>
    </row>
    <row r="1151" spans="1:7">
      <c r="A1151" s="198" t="s">
        <v>1781</v>
      </c>
      <c r="B1151" s="205" t="s">
        <v>2789</v>
      </c>
      <c r="C1151" s="206">
        <v>5</v>
      </c>
      <c r="D1151" s="206"/>
      <c r="E1151" s="206"/>
      <c r="F1151" s="206">
        <v>5</v>
      </c>
      <c r="G1151" s="200"/>
    </row>
    <row r="1152" spans="1:7">
      <c r="A1152" s="198" t="s">
        <v>1791</v>
      </c>
      <c r="B1152" s="205" t="s">
        <v>2803</v>
      </c>
      <c r="C1152" s="206">
        <v>2</v>
      </c>
      <c r="D1152" s="206"/>
      <c r="E1152" s="206"/>
      <c r="F1152" s="206">
        <v>2</v>
      </c>
      <c r="G1152" s="200"/>
    </row>
    <row r="1153" spans="1:7">
      <c r="A1153" s="198" t="s">
        <v>1784</v>
      </c>
      <c r="B1153" s="205" t="s">
        <v>2792</v>
      </c>
      <c r="C1153" s="206">
        <v>13.36</v>
      </c>
      <c r="D1153" s="206"/>
      <c r="E1153" s="206"/>
      <c r="F1153" s="206">
        <v>13.36</v>
      </c>
      <c r="G1153" s="200"/>
    </row>
    <row r="1154" spans="1:7">
      <c r="A1154" s="198" t="s">
        <v>1800</v>
      </c>
      <c r="B1154" s="205" t="s">
        <v>2809</v>
      </c>
      <c r="C1154" s="206">
        <v>1</v>
      </c>
      <c r="D1154" s="206"/>
      <c r="E1154" s="206"/>
      <c r="F1154" s="206">
        <v>1</v>
      </c>
      <c r="G1154" s="200"/>
    </row>
    <row r="1155" spans="1:7">
      <c r="A1155" s="198" t="s">
        <v>1785</v>
      </c>
      <c r="B1155" s="205" t="s">
        <v>2793</v>
      </c>
      <c r="C1155" s="206">
        <v>10.210000000000001</v>
      </c>
      <c r="D1155" s="206"/>
      <c r="E1155" s="206"/>
      <c r="F1155" s="206">
        <v>10.210000000000001</v>
      </c>
      <c r="G1155" s="200"/>
    </row>
    <row r="1156" spans="1:7">
      <c r="A1156" s="198" t="s">
        <v>1786</v>
      </c>
      <c r="B1156" s="205" t="s">
        <v>2794</v>
      </c>
      <c r="C1156" s="206">
        <v>37.54</v>
      </c>
      <c r="D1156" s="206"/>
      <c r="E1156" s="206"/>
      <c r="F1156" s="206">
        <v>37.54</v>
      </c>
      <c r="G1156" s="200"/>
    </row>
    <row r="1157" spans="1:7">
      <c r="A1157" s="198" t="s">
        <v>1787</v>
      </c>
      <c r="B1157" s="205" t="s">
        <v>2795</v>
      </c>
      <c r="C1157" s="206">
        <v>43.86</v>
      </c>
      <c r="D1157" s="206"/>
      <c r="E1157" s="206">
        <v>43.86</v>
      </c>
      <c r="F1157" s="206"/>
      <c r="G1157" s="200"/>
    </row>
    <row r="1158" spans="1:7">
      <c r="A1158" s="198" t="s">
        <v>1789</v>
      </c>
      <c r="B1158" s="205" t="s">
        <v>2797</v>
      </c>
      <c r="C1158" s="206">
        <v>7.2</v>
      </c>
      <c r="D1158" s="206"/>
      <c r="E1158" s="206">
        <v>7.2</v>
      </c>
      <c r="F1158" s="206"/>
      <c r="G1158" s="200"/>
    </row>
    <row r="1159" spans="1:7">
      <c r="A1159" s="198" t="s">
        <v>1790</v>
      </c>
      <c r="B1159" s="205" t="s">
        <v>2798</v>
      </c>
      <c r="C1159" s="206">
        <v>36.659999999999997</v>
      </c>
      <c r="D1159" s="206"/>
      <c r="E1159" s="206">
        <v>36.659999999999997</v>
      </c>
      <c r="F1159" s="206"/>
      <c r="G1159" s="200"/>
    </row>
    <row r="1160" spans="1:7">
      <c r="A1160" s="198" t="s">
        <v>1635</v>
      </c>
      <c r="B1160" s="205" t="s">
        <v>2858</v>
      </c>
      <c r="C1160" s="206">
        <v>616.35</v>
      </c>
      <c r="D1160" s="206">
        <v>554.09</v>
      </c>
      <c r="E1160" s="206">
        <v>16.21</v>
      </c>
      <c r="F1160" s="206">
        <v>46.05</v>
      </c>
      <c r="G1160" s="200"/>
    </row>
    <row r="1161" spans="1:7">
      <c r="A1161" s="198" t="s">
        <v>1765</v>
      </c>
      <c r="B1161" s="205" t="s">
        <v>2772</v>
      </c>
      <c r="C1161" s="206">
        <v>558.19000000000005</v>
      </c>
      <c r="D1161" s="206">
        <v>554.09</v>
      </c>
      <c r="E1161" s="206"/>
      <c r="F1161" s="206">
        <v>4.0999999999999996</v>
      </c>
      <c r="G1161" s="200"/>
    </row>
    <row r="1162" spans="1:7">
      <c r="A1162" s="198" t="s">
        <v>1766</v>
      </c>
      <c r="B1162" s="205" t="s">
        <v>2773</v>
      </c>
      <c r="C1162" s="206">
        <v>77.56</v>
      </c>
      <c r="D1162" s="206">
        <v>77.56</v>
      </c>
      <c r="E1162" s="206"/>
      <c r="F1162" s="206"/>
      <c r="G1162" s="200"/>
    </row>
    <row r="1163" spans="1:7">
      <c r="A1163" s="198" t="s">
        <v>1767</v>
      </c>
      <c r="B1163" s="205" t="s">
        <v>2774</v>
      </c>
      <c r="C1163" s="206">
        <v>250.32</v>
      </c>
      <c r="D1163" s="206">
        <v>250.32</v>
      </c>
      <c r="E1163" s="206"/>
      <c r="F1163" s="206"/>
      <c r="G1163" s="200"/>
    </row>
    <row r="1164" spans="1:7">
      <c r="A1164" s="198" t="s">
        <v>1768</v>
      </c>
      <c r="B1164" s="205" t="s">
        <v>2775</v>
      </c>
      <c r="C1164" s="206">
        <v>54</v>
      </c>
      <c r="D1164" s="206">
        <v>54</v>
      </c>
      <c r="E1164" s="206"/>
      <c r="F1164" s="206"/>
      <c r="G1164" s="200"/>
    </row>
    <row r="1165" spans="1:7">
      <c r="A1165" s="198" t="s">
        <v>1769</v>
      </c>
      <c r="B1165" s="205" t="s">
        <v>2776</v>
      </c>
      <c r="C1165" s="206">
        <v>56.78</v>
      </c>
      <c r="D1165" s="206">
        <v>56.78</v>
      </c>
      <c r="E1165" s="206"/>
      <c r="F1165" s="206"/>
      <c r="G1165" s="200"/>
    </row>
    <row r="1166" spans="1:7">
      <c r="A1166" s="198" t="s">
        <v>1770</v>
      </c>
      <c r="B1166" s="205" t="s">
        <v>2778</v>
      </c>
      <c r="C1166" s="206">
        <v>27.33</v>
      </c>
      <c r="D1166" s="206">
        <v>27.33</v>
      </c>
      <c r="E1166" s="206"/>
      <c r="F1166" s="206"/>
      <c r="G1166" s="200"/>
    </row>
    <row r="1167" spans="1:7">
      <c r="A1167" s="198" t="s">
        <v>1771</v>
      </c>
      <c r="B1167" s="205" t="s">
        <v>2779</v>
      </c>
      <c r="C1167" s="206">
        <v>7.1</v>
      </c>
      <c r="D1167" s="206">
        <v>7.1</v>
      </c>
      <c r="E1167" s="206"/>
      <c r="F1167" s="206"/>
      <c r="G1167" s="200"/>
    </row>
    <row r="1168" spans="1:7">
      <c r="A1168" s="198" t="s">
        <v>1772</v>
      </c>
      <c r="B1168" s="205" t="s">
        <v>2780</v>
      </c>
      <c r="C1168" s="206">
        <v>4.45</v>
      </c>
      <c r="D1168" s="206">
        <v>0.35</v>
      </c>
      <c r="E1168" s="206"/>
      <c r="F1168" s="206">
        <v>4.0999999999999996</v>
      </c>
      <c r="G1168" s="200"/>
    </row>
    <row r="1169" spans="1:7">
      <c r="A1169" s="198" t="s">
        <v>1773</v>
      </c>
      <c r="B1169" s="205" t="s">
        <v>2781</v>
      </c>
      <c r="C1169" s="206">
        <v>42.59</v>
      </c>
      <c r="D1169" s="206">
        <v>42.59</v>
      </c>
      <c r="E1169" s="206"/>
      <c r="F1169" s="206"/>
      <c r="G1169" s="200"/>
    </row>
    <row r="1170" spans="1:7">
      <c r="A1170" s="198" t="s">
        <v>1774</v>
      </c>
      <c r="B1170" s="205" t="s">
        <v>2782</v>
      </c>
      <c r="C1170" s="206">
        <v>38.06</v>
      </c>
      <c r="D1170" s="206">
        <v>38.06</v>
      </c>
      <c r="E1170" s="206"/>
      <c r="F1170" s="206"/>
      <c r="G1170" s="200"/>
    </row>
    <row r="1171" spans="1:7">
      <c r="A1171" s="198" t="s">
        <v>1775</v>
      </c>
      <c r="B1171" s="205" t="s">
        <v>2783</v>
      </c>
      <c r="C1171" s="206">
        <v>41.95</v>
      </c>
      <c r="D1171" s="206"/>
      <c r="E1171" s="206"/>
      <c r="F1171" s="206">
        <v>41.95</v>
      </c>
      <c r="G1171" s="200"/>
    </row>
    <row r="1172" spans="1:7">
      <c r="A1172" s="198" t="s">
        <v>1776</v>
      </c>
      <c r="B1172" s="205" t="s">
        <v>2784</v>
      </c>
      <c r="C1172" s="206">
        <v>5.6</v>
      </c>
      <c r="D1172" s="206"/>
      <c r="E1172" s="206"/>
      <c r="F1172" s="206">
        <v>5.6</v>
      </c>
      <c r="G1172" s="200"/>
    </row>
    <row r="1173" spans="1:7">
      <c r="A1173" s="198" t="s">
        <v>1777</v>
      </c>
      <c r="B1173" s="205" t="s">
        <v>2785</v>
      </c>
      <c r="C1173" s="206">
        <v>1</v>
      </c>
      <c r="D1173" s="206"/>
      <c r="E1173" s="206"/>
      <c r="F1173" s="206">
        <v>1</v>
      </c>
      <c r="G1173" s="200"/>
    </row>
    <row r="1174" spans="1:7">
      <c r="A1174" s="198" t="s">
        <v>1780</v>
      </c>
      <c r="B1174" s="205" t="s">
        <v>2788</v>
      </c>
      <c r="C1174" s="206">
        <v>1.1000000000000001</v>
      </c>
      <c r="D1174" s="206"/>
      <c r="E1174" s="206"/>
      <c r="F1174" s="206">
        <v>1.1000000000000001</v>
      </c>
      <c r="G1174" s="200"/>
    </row>
    <row r="1175" spans="1:7">
      <c r="A1175" s="198" t="s">
        <v>1793</v>
      </c>
      <c r="B1175" s="205" t="s">
        <v>2821</v>
      </c>
      <c r="C1175" s="206">
        <v>0.45</v>
      </c>
      <c r="D1175" s="206"/>
      <c r="E1175" s="206"/>
      <c r="F1175" s="206">
        <v>0.45</v>
      </c>
      <c r="G1175" s="200"/>
    </row>
    <row r="1176" spans="1:7">
      <c r="A1176" s="198" t="s">
        <v>1781</v>
      </c>
      <c r="B1176" s="205" t="s">
        <v>2789</v>
      </c>
      <c r="C1176" s="206">
        <v>6</v>
      </c>
      <c r="D1176" s="206"/>
      <c r="E1176" s="206"/>
      <c r="F1176" s="206">
        <v>6</v>
      </c>
      <c r="G1176" s="200"/>
    </row>
    <row r="1177" spans="1:7">
      <c r="A1177" s="198" t="s">
        <v>1784</v>
      </c>
      <c r="B1177" s="205" t="s">
        <v>2792</v>
      </c>
      <c r="C1177" s="206">
        <v>6.56</v>
      </c>
      <c r="D1177" s="206"/>
      <c r="E1177" s="206"/>
      <c r="F1177" s="206">
        <v>6.56</v>
      </c>
      <c r="G1177" s="200"/>
    </row>
    <row r="1178" spans="1:7">
      <c r="A1178" s="198" t="s">
        <v>1785</v>
      </c>
      <c r="B1178" s="205" t="s">
        <v>2793</v>
      </c>
      <c r="C1178" s="206">
        <v>7</v>
      </c>
      <c r="D1178" s="206"/>
      <c r="E1178" s="206"/>
      <c r="F1178" s="206">
        <v>7</v>
      </c>
      <c r="G1178" s="200"/>
    </row>
    <row r="1179" spans="1:7">
      <c r="A1179" s="198" t="s">
        <v>1786</v>
      </c>
      <c r="B1179" s="205" t="s">
        <v>2794</v>
      </c>
      <c r="C1179" s="206">
        <v>14.24</v>
      </c>
      <c r="D1179" s="206"/>
      <c r="E1179" s="206"/>
      <c r="F1179" s="206">
        <v>14.24</v>
      </c>
      <c r="G1179" s="200"/>
    </row>
    <row r="1180" spans="1:7">
      <c r="A1180" s="198" t="s">
        <v>1787</v>
      </c>
      <c r="B1180" s="205" t="s">
        <v>2795</v>
      </c>
      <c r="C1180" s="206">
        <v>16.21</v>
      </c>
      <c r="D1180" s="206"/>
      <c r="E1180" s="206">
        <v>16.21</v>
      </c>
      <c r="F1180" s="206"/>
      <c r="G1180" s="200"/>
    </row>
    <row r="1181" spans="1:7">
      <c r="A1181" s="198" t="s">
        <v>1788</v>
      </c>
      <c r="B1181" s="205" t="s">
        <v>2796</v>
      </c>
      <c r="C1181" s="206">
        <v>1.54</v>
      </c>
      <c r="D1181" s="206"/>
      <c r="E1181" s="206">
        <v>1.54</v>
      </c>
      <c r="F1181" s="206"/>
      <c r="G1181" s="200"/>
    </row>
    <row r="1182" spans="1:7">
      <c r="A1182" s="198" t="s">
        <v>1789</v>
      </c>
      <c r="B1182" s="205" t="s">
        <v>2797</v>
      </c>
      <c r="C1182" s="206">
        <v>3.06</v>
      </c>
      <c r="D1182" s="206"/>
      <c r="E1182" s="206">
        <v>3.06</v>
      </c>
      <c r="F1182" s="206"/>
      <c r="G1182" s="200"/>
    </row>
    <row r="1183" spans="1:7">
      <c r="A1183" s="198" t="s">
        <v>1790</v>
      </c>
      <c r="B1183" s="205" t="s">
        <v>2798</v>
      </c>
      <c r="C1183" s="206">
        <v>11.61</v>
      </c>
      <c r="D1183" s="206"/>
      <c r="E1183" s="206">
        <v>11.61</v>
      </c>
      <c r="F1183" s="206"/>
      <c r="G1183" s="200"/>
    </row>
    <row r="1184" spans="1:7">
      <c r="A1184" s="198" t="s">
        <v>1637</v>
      </c>
      <c r="B1184" s="205" t="s">
        <v>2859</v>
      </c>
      <c r="C1184" s="206">
        <v>2513.7800000000002</v>
      </c>
      <c r="D1184" s="206">
        <v>2283.16</v>
      </c>
      <c r="E1184" s="206">
        <v>58.61</v>
      </c>
      <c r="F1184" s="206">
        <v>172.01</v>
      </c>
      <c r="G1184" s="200"/>
    </row>
    <row r="1185" spans="1:7">
      <c r="A1185" s="198" t="s">
        <v>1765</v>
      </c>
      <c r="B1185" s="205" t="s">
        <v>2772</v>
      </c>
      <c r="C1185" s="206">
        <v>2283.16</v>
      </c>
      <c r="D1185" s="206">
        <v>2283.16</v>
      </c>
      <c r="E1185" s="206"/>
      <c r="F1185" s="206"/>
      <c r="G1185" s="200"/>
    </row>
    <row r="1186" spans="1:7">
      <c r="A1186" s="198" t="s">
        <v>1766</v>
      </c>
      <c r="B1186" s="205" t="s">
        <v>2773</v>
      </c>
      <c r="C1186" s="206">
        <v>284.86</v>
      </c>
      <c r="D1186" s="206">
        <v>284.86</v>
      </c>
      <c r="E1186" s="206"/>
      <c r="F1186" s="206"/>
      <c r="G1186" s="200"/>
    </row>
    <row r="1187" spans="1:7">
      <c r="A1187" s="198" t="s">
        <v>1767</v>
      </c>
      <c r="B1187" s="205" t="s">
        <v>2774</v>
      </c>
      <c r="C1187" s="206">
        <v>961.42</v>
      </c>
      <c r="D1187" s="206">
        <v>961.42</v>
      </c>
      <c r="E1187" s="206"/>
      <c r="F1187" s="206"/>
      <c r="G1187" s="200"/>
    </row>
    <row r="1188" spans="1:7">
      <c r="A1188" s="198" t="s">
        <v>1768</v>
      </c>
      <c r="B1188" s="205" t="s">
        <v>2775</v>
      </c>
      <c r="C1188" s="206">
        <v>205.4</v>
      </c>
      <c r="D1188" s="206">
        <v>205.4</v>
      </c>
      <c r="E1188" s="206"/>
      <c r="F1188" s="206"/>
      <c r="G1188" s="200"/>
    </row>
    <row r="1189" spans="1:7">
      <c r="A1189" s="198" t="s">
        <v>1769</v>
      </c>
      <c r="B1189" s="205" t="s">
        <v>2776</v>
      </c>
      <c r="C1189" s="206">
        <v>215.84</v>
      </c>
      <c r="D1189" s="206">
        <v>215.84</v>
      </c>
      <c r="E1189" s="206"/>
      <c r="F1189" s="206"/>
      <c r="G1189" s="200"/>
    </row>
    <row r="1190" spans="1:7">
      <c r="A1190" s="198" t="s">
        <v>1803</v>
      </c>
      <c r="B1190" s="205" t="s">
        <v>2777</v>
      </c>
      <c r="C1190" s="206">
        <v>60</v>
      </c>
      <c r="D1190" s="206">
        <v>60</v>
      </c>
      <c r="E1190" s="206"/>
      <c r="F1190" s="206"/>
      <c r="G1190" s="200"/>
    </row>
    <row r="1191" spans="1:7">
      <c r="A1191" s="198" t="s">
        <v>1770</v>
      </c>
      <c r="B1191" s="205" t="s">
        <v>2778</v>
      </c>
      <c r="C1191" s="206">
        <v>103.87</v>
      </c>
      <c r="D1191" s="206">
        <v>103.87</v>
      </c>
      <c r="E1191" s="206"/>
      <c r="F1191" s="206"/>
      <c r="G1191" s="200"/>
    </row>
    <row r="1192" spans="1:7">
      <c r="A1192" s="198" t="s">
        <v>1771</v>
      </c>
      <c r="B1192" s="205" t="s">
        <v>2779</v>
      </c>
      <c r="C1192" s="206">
        <v>26.98</v>
      </c>
      <c r="D1192" s="206">
        <v>26.98</v>
      </c>
      <c r="E1192" s="206"/>
      <c r="F1192" s="206"/>
      <c r="G1192" s="200"/>
    </row>
    <row r="1193" spans="1:7">
      <c r="A1193" s="198" t="s">
        <v>1772</v>
      </c>
      <c r="B1193" s="205" t="s">
        <v>2780</v>
      </c>
      <c r="C1193" s="206">
        <v>1.35</v>
      </c>
      <c r="D1193" s="206">
        <v>1.35</v>
      </c>
      <c r="E1193" s="206"/>
      <c r="F1193" s="206"/>
      <c r="G1193" s="200"/>
    </row>
    <row r="1194" spans="1:7">
      <c r="A1194" s="198" t="s">
        <v>1773</v>
      </c>
      <c r="B1194" s="205" t="s">
        <v>2781</v>
      </c>
      <c r="C1194" s="206">
        <v>161.88</v>
      </c>
      <c r="D1194" s="206">
        <v>161.88</v>
      </c>
      <c r="E1194" s="206"/>
      <c r="F1194" s="206"/>
      <c r="G1194" s="200"/>
    </row>
    <row r="1195" spans="1:7">
      <c r="A1195" s="198" t="s">
        <v>1774</v>
      </c>
      <c r="B1195" s="205" t="s">
        <v>2782</v>
      </c>
      <c r="C1195" s="206">
        <v>261.56</v>
      </c>
      <c r="D1195" s="206">
        <v>261.56</v>
      </c>
      <c r="E1195" s="206"/>
      <c r="F1195" s="206"/>
      <c r="G1195" s="200"/>
    </row>
    <row r="1196" spans="1:7">
      <c r="A1196" s="198" t="s">
        <v>1775</v>
      </c>
      <c r="B1196" s="205" t="s">
        <v>2783</v>
      </c>
      <c r="C1196" s="206">
        <v>172.01</v>
      </c>
      <c r="D1196" s="206"/>
      <c r="E1196" s="206"/>
      <c r="F1196" s="206">
        <v>172.01</v>
      </c>
      <c r="G1196" s="200"/>
    </row>
    <row r="1197" spans="1:7">
      <c r="A1197" s="198" t="s">
        <v>1776</v>
      </c>
      <c r="B1197" s="205" t="s">
        <v>2784</v>
      </c>
      <c r="C1197" s="206">
        <v>10</v>
      </c>
      <c r="D1197" s="206"/>
      <c r="E1197" s="206"/>
      <c r="F1197" s="206">
        <v>10</v>
      </c>
      <c r="G1197" s="200"/>
    </row>
    <row r="1198" spans="1:7">
      <c r="A1198" s="198" t="s">
        <v>1777</v>
      </c>
      <c r="B1198" s="205" t="s">
        <v>2785</v>
      </c>
      <c r="C1198" s="206">
        <v>3</v>
      </c>
      <c r="D1198" s="206"/>
      <c r="E1198" s="206"/>
      <c r="F1198" s="206">
        <v>3</v>
      </c>
      <c r="G1198" s="200"/>
    </row>
    <row r="1199" spans="1:7">
      <c r="A1199" s="198" t="s">
        <v>1796</v>
      </c>
      <c r="B1199" s="205" t="s">
        <v>2814</v>
      </c>
      <c r="C1199" s="206">
        <v>3</v>
      </c>
      <c r="D1199" s="206"/>
      <c r="E1199" s="206"/>
      <c r="F1199" s="206">
        <v>3</v>
      </c>
      <c r="G1199" s="200"/>
    </row>
    <row r="1200" spans="1:7">
      <c r="A1200" s="198" t="s">
        <v>1780</v>
      </c>
      <c r="B1200" s="205" t="s">
        <v>2788</v>
      </c>
      <c r="C1200" s="206">
        <v>1</v>
      </c>
      <c r="D1200" s="206"/>
      <c r="E1200" s="206"/>
      <c r="F1200" s="206">
        <v>1</v>
      </c>
      <c r="G1200" s="200"/>
    </row>
    <row r="1201" spans="1:7">
      <c r="A1201" s="198" t="s">
        <v>1781</v>
      </c>
      <c r="B1201" s="205" t="s">
        <v>2789</v>
      </c>
      <c r="C1201" s="206">
        <v>11.19</v>
      </c>
      <c r="D1201" s="206"/>
      <c r="E1201" s="206"/>
      <c r="F1201" s="206">
        <v>11.19</v>
      </c>
      <c r="G1201" s="200"/>
    </row>
    <row r="1202" spans="1:7">
      <c r="A1202" s="198" t="s">
        <v>1782</v>
      </c>
      <c r="B1202" s="205" t="s">
        <v>2790</v>
      </c>
      <c r="C1202" s="206">
        <v>10</v>
      </c>
      <c r="D1202" s="206"/>
      <c r="E1202" s="206"/>
      <c r="F1202" s="206">
        <v>10</v>
      </c>
      <c r="G1202" s="200"/>
    </row>
    <row r="1203" spans="1:7">
      <c r="A1203" s="198" t="s">
        <v>1791</v>
      </c>
      <c r="B1203" s="205" t="s">
        <v>2803</v>
      </c>
      <c r="C1203" s="206">
        <v>7.5</v>
      </c>
      <c r="D1203" s="206"/>
      <c r="E1203" s="206"/>
      <c r="F1203" s="206">
        <v>7.5</v>
      </c>
      <c r="G1203" s="200"/>
    </row>
    <row r="1204" spans="1:7">
      <c r="A1204" s="198" t="s">
        <v>1783</v>
      </c>
      <c r="B1204" s="205" t="s">
        <v>2791</v>
      </c>
      <c r="C1204" s="206">
        <v>1</v>
      </c>
      <c r="D1204" s="206"/>
      <c r="E1204" s="206"/>
      <c r="F1204" s="206">
        <v>1</v>
      </c>
      <c r="G1204" s="200"/>
    </row>
    <row r="1205" spans="1:7">
      <c r="A1205" s="198" t="s">
        <v>1794</v>
      </c>
      <c r="B1205" s="205" t="s">
        <v>2806</v>
      </c>
      <c r="C1205" s="206">
        <v>15.5</v>
      </c>
      <c r="D1205" s="206"/>
      <c r="E1205" s="206"/>
      <c r="F1205" s="206">
        <v>15.5</v>
      </c>
      <c r="G1205" s="200"/>
    </row>
    <row r="1206" spans="1:7">
      <c r="A1206" s="198" t="s">
        <v>1799</v>
      </c>
      <c r="B1206" s="205" t="s">
        <v>2804</v>
      </c>
      <c r="C1206" s="206">
        <v>10</v>
      </c>
      <c r="D1206" s="206"/>
      <c r="E1206" s="206"/>
      <c r="F1206" s="206">
        <v>10</v>
      </c>
      <c r="G1206" s="200"/>
    </row>
    <row r="1207" spans="1:7">
      <c r="A1207" s="198" t="s">
        <v>1784</v>
      </c>
      <c r="B1207" s="205" t="s">
        <v>2792</v>
      </c>
      <c r="C1207" s="206">
        <v>24.93</v>
      </c>
      <c r="D1207" s="206"/>
      <c r="E1207" s="206"/>
      <c r="F1207" s="206">
        <v>24.93</v>
      </c>
      <c r="G1207" s="200"/>
    </row>
    <row r="1208" spans="1:7">
      <c r="A1208" s="198" t="s">
        <v>1800</v>
      </c>
      <c r="B1208" s="205" t="s">
        <v>2809</v>
      </c>
      <c r="C1208" s="206">
        <v>1.2</v>
      </c>
      <c r="D1208" s="206"/>
      <c r="E1208" s="206"/>
      <c r="F1208" s="206">
        <v>1.2</v>
      </c>
      <c r="G1208" s="200"/>
    </row>
    <row r="1209" spans="1:7">
      <c r="A1209" s="198" t="s">
        <v>1785</v>
      </c>
      <c r="B1209" s="205" t="s">
        <v>2793</v>
      </c>
      <c r="C1209" s="206">
        <v>11</v>
      </c>
      <c r="D1209" s="206"/>
      <c r="E1209" s="206"/>
      <c r="F1209" s="206">
        <v>11</v>
      </c>
      <c r="G1209" s="200"/>
    </row>
    <row r="1210" spans="1:7">
      <c r="A1210" s="198" t="s">
        <v>1786</v>
      </c>
      <c r="B1210" s="205" t="s">
        <v>2794</v>
      </c>
      <c r="C1210" s="206">
        <v>62.69</v>
      </c>
      <c r="D1210" s="206"/>
      <c r="E1210" s="206"/>
      <c r="F1210" s="206">
        <v>62.69</v>
      </c>
      <c r="G1210" s="200"/>
    </row>
    <row r="1211" spans="1:7">
      <c r="A1211" s="198" t="s">
        <v>1787</v>
      </c>
      <c r="B1211" s="205" t="s">
        <v>2795</v>
      </c>
      <c r="C1211" s="206">
        <v>58.61</v>
      </c>
      <c r="D1211" s="206"/>
      <c r="E1211" s="206">
        <v>58.61</v>
      </c>
      <c r="F1211" s="206"/>
      <c r="G1211" s="200"/>
    </row>
    <row r="1212" spans="1:7">
      <c r="A1212" s="198" t="s">
        <v>1788</v>
      </c>
      <c r="B1212" s="205" t="s">
        <v>2796</v>
      </c>
      <c r="C1212" s="206">
        <v>14.13</v>
      </c>
      <c r="D1212" s="206"/>
      <c r="E1212" s="206">
        <v>14.13</v>
      </c>
      <c r="F1212" s="206"/>
      <c r="G1212" s="200"/>
    </row>
    <row r="1213" spans="1:7">
      <c r="A1213" s="198" t="s">
        <v>1789</v>
      </c>
      <c r="B1213" s="205" t="s">
        <v>2797</v>
      </c>
      <c r="C1213" s="206">
        <v>10.99</v>
      </c>
      <c r="D1213" s="206"/>
      <c r="E1213" s="206">
        <v>10.99</v>
      </c>
      <c r="F1213" s="206"/>
      <c r="G1213" s="200"/>
    </row>
    <row r="1214" spans="1:7">
      <c r="A1214" s="198" t="s">
        <v>1790</v>
      </c>
      <c r="B1214" s="205" t="s">
        <v>2798</v>
      </c>
      <c r="C1214" s="206">
        <v>33.49</v>
      </c>
      <c r="D1214" s="206"/>
      <c r="E1214" s="206">
        <v>33.49</v>
      </c>
      <c r="F1214" s="206"/>
      <c r="G1214" s="200"/>
    </row>
    <row r="1215" spans="1:7">
      <c r="A1215" s="198" t="s">
        <v>1639</v>
      </c>
      <c r="B1215" s="205" t="s">
        <v>2860</v>
      </c>
      <c r="C1215" s="206">
        <v>2636.26</v>
      </c>
      <c r="D1215" s="206">
        <v>2364.39</v>
      </c>
      <c r="E1215" s="206">
        <v>78.959999999999994</v>
      </c>
      <c r="F1215" s="206">
        <v>192.91</v>
      </c>
      <c r="G1215" s="200"/>
    </row>
    <row r="1216" spans="1:7">
      <c r="A1216" s="198" t="s">
        <v>1765</v>
      </c>
      <c r="B1216" s="205" t="s">
        <v>2772</v>
      </c>
      <c r="C1216" s="206">
        <v>2364.39</v>
      </c>
      <c r="D1216" s="206">
        <v>2364.39</v>
      </c>
      <c r="E1216" s="206"/>
      <c r="F1216" s="206"/>
      <c r="G1216" s="200"/>
    </row>
    <row r="1217" spans="1:7">
      <c r="A1217" s="198" t="s">
        <v>1766</v>
      </c>
      <c r="B1217" s="205" t="s">
        <v>2773</v>
      </c>
      <c r="C1217" s="206">
        <v>315.89999999999998</v>
      </c>
      <c r="D1217" s="206">
        <v>315.89999999999998</v>
      </c>
      <c r="E1217" s="206"/>
      <c r="F1217" s="206"/>
      <c r="G1217" s="200"/>
    </row>
    <row r="1218" spans="1:7">
      <c r="A1218" s="198" t="s">
        <v>1767</v>
      </c>
      <c r="B1218" s="205" t="s">
        <v>2774</v>
      </c>
      <c r="C1218" s="206">
        <v>1023.51</v>
      </c>
      <c r="D1218" s="206">
        <v>1023.51</v>
      </c>
      <c r="E1218" s="206"/>
      <c r="F1218" s="206"/>
      <c r="G1218" s="200"/>
    </row>
    <row r="1219" spans="1:7">
      <c r="A1219" s="198" t="s">
        <v>1768</v>
      </c>
      <c r="B1219" s="205" t="s">
        <v>2775</v>
      </c>
      <c r="C1219" s="206">
        <v>216.54</v>
      </c>
      <c r="D1219" s="206">
        <v>216.54</v>
      </c>
      <c r="E1219" s="206"/>
      <c r="F1219" s="206"/>
      <c r="G1219" s="200"/>
    </row>
    <row r="1220" spans="1:7">
      <c r="A1220" s="198" t="s">
        <v>1769</v>
      </c>
      <c r="B1220" s="205" t="s">
        <v>2776</v>
      </c>
      <c r="C1220" s="206">
        <v>231.63</v>
      </c>
      <c r="D1220" s="206">
        <v>231.63</v>
      </c>
      <c r="E1220" s="206"/>
      <c r="F1220" s="206"/>
      <c r="G1220" s="200"/>
    </row>
    <row r="1221" spans="1:7">
      <c r="A1221" s="198" t="s">
        <v>1803</v>
      </c>
      <c r="B1221" s="205" t="s">
        <v>2777</v>
      </c>
      <c r="C1221" s="206">
        <v>40</v>
      </c>
      <c r="D1221" s="206">
        <v>40</v>
      </c>
      <c r="E1221" s="206"/>
      <c r="F1221" s="206"/>
      <c r="G1221" s="200"/>
    </row>
    <row r="1222" spans="1:7">
      <c r="A1222" s="198" t="s">
        <v>1770</v>
      </c>
      <c r="B1222" s="205" t="s">
        <v>2778</v>
      </c>
      <c r="C1222" s="206">
        <v>111.47</v>
      </c>
      <c r="D1222" s="206">
        <v>111.47</v>
      </c>
      <c r="E1222" s="206"/>
      <c r="F1222" s="206"/>
      <c r="G1222" s="200"/>
    </row>
    <row r="1223" spans="1:7">
      <c r="A1223" s="198" t="s">
        <v>1771</v>
      </c>
      <c r="B1223" s="205" t="s">
        <v>2779</v>
      </c>
      <c r="C1223" s="206">
        <v>28.95</v>
      </c>
      <c r="D1223" s="206">
        <v>28.95</v>
      </c>
      <c r="E1223" s="206"/>
      <c r="F1223" s="206"/>
      <c r="G1223" s="200"/>
    </row>
    <row r="1224" spans="1:7">
      <c r="A1224" s="198" t="s">
        <v>1772</v>
      </c>
      <c r="B1224" s="205" t="s">
        <v>2780</v>
      </c>
      <c r="C1224" s="206">
        <v>1.45</v>
      </c>
      <c r="D1224" s="206">
        <v>1.45</v>
      </c>
      <c r="E1224" s="206"/>
      <c r="F1224" s="206"/>
      <c r="G1224" s="200"/>
    </row>
    <row r="1225" spans="1:7">
      <c r="A1225" s="198" t="s">
        <v>1773</v>
      </c>
      <c r="B1225" s="205" t="s">
        <v>2781</v>
      </c>
      <c r="C1225" s="206">
        <v>173.72</v>
      </c>
      <c r="D1225" s="206">
        <v>173.72</v>
      </c>
      <c r="E1225" s="206"/>
      <c r="F1225" s="206"/>
      <c r="G1225" s="200"/>
    </row>
    <row r="1226" spans="1:7">
      <c r="A1226" s="198" t="s">
        <v>1774</v>
      </c>
      <c r="B1226" s="205" t="s">
        <v>2782</v>
      </c>
      <c r="C1226" s="206">
        <v>221.22</v>
      </c>
      <c r="D1226" s="206">
        <v>221.22</v>
      </c>
      <c r="E1226" s="206"/>
      <c r="F1226" s="206"/>
      <c r="G1226" s="200"/>
    </row>
    <row r="1227" spans="1:7">
      <c r="A1227" s="198" t="s">
        <v>1775</v>
      </c>
      <c r="B1227" s="205" t="s">
        <v>2783</v>
      </c>
      <c r="C1227" s="206">
        <v>192.91</v>
      </c>
      <c r="D1227" s="206"/>
      <c r="E1227" s="206"/>
      <c r="F1227" s="206">
        <v>192.91</v>
      </c>
      <c r="G1227" s="200"/>
    </row>
    <row r="1228" spans="1:7">
      <c r="A1228" s="198" t="s">
        <v>1776</v>
      </c>
      <c r="B1228" s="205" t="s">
        <v>2784</v>
      </c>
      <c r="C1228" s="206">
        <v>15.71</v>
      </c>
      <c r="D1228" s="206"/>
      <c r="E1228" s="206"/>
      <c r="F1228" s="206">
        <v>15.71</v>
      </c>
      <c r="G1228" s="200"/>
    </row>
    <row r="1229" spans="1:7">
      <c r="A1229" s="198" t="s">
        <v>1777</v>
      </c>
      <c r="B1229" s="205" t="s">
        <v>2785</v>
      </c>
      <c r="C1229" s="206">
        <v>0.6</v>
      </c>
      <c r="D1229" s="206"/>
      <c r="E1229" s="206"/>
      <c r="F1229" s="206">
        <v>0.6</v>
      </c>
      <c r="G1229" s="200"/>
    </row>
    <row r="1230" spans="1:7">
      <c r="A1230" s="198" t="s">
        <v>1778</v>
      </c>
      <c r="B1230" s="205" t="s">
        <v>2786</v>
      </c>
      <c r="C1230" s="206">
        <v>8.1</v>
      </c>
      <c r="D1230" s="206"/>
      <c r="E1230" s="206"/>
      <c r="F1230" s="206">
        <v>8.1</v>
      </c>
      <c r="G1230" s="200"/>
    </row>
    <row r="1231" spans="1:7">
      <c r="A1231" s="198" t="s">
        <v>1779</v>
      </c>
      <c r="B1231" s="205" t="s">
        <v>2787</v>
      </c>
      <c r="C1231" s="206">
        <v>14.16</v>
      </c>
      <c r="D1231" s="206"/>
      <c r="E1231" s="206"/>
      <c r="F1231" s="206">
        <v>14.16</v>
      </c>
      <c r="G1231" s="200"/>
    </row>
    <row r="1232" spans="1:7">
      <c r="A1232" s="198" t="s">
        <v>1780</v>
      </c>
      <c r="B1232" s="205" t="s">
        <v>2788</v>
      </c>
      <c r="C1232" s="206">
        <v>4.7</v>
      </c>
      <c r="D1232" s="206"/>
      <c r="E1232" s="206"/>
      <c r="F1232" s="206">
        <v>4.7</v>
      </c>
      <c r="G1232" s="200"/>
    </row>
    <row r="1233" spans="1:7">
      <c r="A1233" s="198" t="s">
        <v>1781</v>
      </c>
      <c r="B1233" s="205" t="s">
        <v>2789</v>
      </c>
      <c r="C1233" s="206">
        <v>7</v>
      </c>
      <c r="D1233" s="206"/>
      <c r="E1233" s="206"/>
      <c r="F1233" s="206">
        <v>7</v>
      </c>
      <c r="G1233" s="200"/>
    </row>
    <row r="1234" spans="1:7">
      <c r="A1234" s="198" t="s">
        <v>1782</v>
      </c>
      <c r="B1234" s="205" t="s">
        <v>2790</v>
      </c>
      <c r="C1234" s="206">
        <v>7.8</v>
      </c>
      <c r="D1234" s="206"/>
      <c r="E1234" s="206"/>
      <c r="F1234" s="206">
        <v>7.8</v>
      </c>
      <c r="G1234" s="200"/>
    </row>
    <row r="1235" spans="1:7">
      <c r="A1235" s="198" t="s">
        <v>1783</v>
      </c>
      <c r="B1235" s="205" t="s">
        <v>2791</v>
      </c>
      <c r="C1235" s="206">
        <v>1.9</v>
      </c>
      <c r="D1235" s="206"/>
      <c r="E1235" s="206"/>
      <c r="F1235" s="206">
        <v>1.9</v>
      </c>
      <c r="G1235" s="200"/>
    </row>
    <row r="1236" spans="1:7">
      <c r="A1236" s="198" t="s">
        <v>1784</v>
      </c>
      <c r="B1236" s="205" t="s">
        <v>2792</v>
      </c>
      <c r="C1236" s="206">
        <v>26.79</v>
      </c>
      <c r="D1236" s="206"/>
      <c r="E1236" s="206"/>
      <c r="F1236" s="206">
        <v>26.79</v>
      </c>
      <c r="G1236" s="200"/>
    </row>
    <row r="1237" spans="1:7">
      <c r="A1237" s="198" t="s">
        <v>1800</v>
      </c>
      <c r="B1237" s="205" t="s">
        <v>2809</v>
      </c>
      <c r="C1237" s="206">
        <v>0.41</v>
      </c>
      <c r="D1237" s="206"/>
      <c r="E1237" s="206"/>
      <c r="F1237" s="206">
        <v>0.41</v>
      </c>
      <c r="G1237" s="200"/>
    </row>
    <row r="1238" spans="1:7">
      <c r="A1238" s="198" t="s">
        <v>1785</v>
      </c>
      <c r="B1238" s="205" t="s">
        <v>2793</v>
      </c>
      <c r="C1238" s="206">
        <v>47.91</v>
      </c>
      <c r="D1238" s="206"/>
      <c r="E1238" s="206"/>
      <c r="F1238" s="206">
        <v>47.91</v>
      </c>
      <c r="G1238" s="200"/>
    </row>
    <row r="1239" spans="1:7">
      <c r="A1239" s="198" t="s">
        <v>1786</v>
      </c>
      <c r="B1239" s="205" t="s">
        <v>2794</v>
      </c>
      <c r="C1239" s="206">
        <v>57.83</v>
      </c>
      <c r="D1239" s="206"/>
      <c r="E1239" s="206"/>
      <c r="F1239" s="206">
        <v>57.83</v>
      </c>
      <c r="G1239" s="200"/>
    </row>
    <row r="1240" spans="1:7">
      <c r="A1240" s="198" t="s">
        <v>1787</v>
      </c>
      <c r="B1240" s="205" t="s">
        <v>2795</v>
      </c>
      <c r="C1240" s="206">
        <v>78.959999999999994</v>
      </c>
      <c r="D1240" s="206"/>
      <c r="E1240" s="206">
        <v>78.959999999999994</v>
      </c>
      <c r="F1240" s="206"/>
      <c r="G1240" s="200"/>
    </row>
    <row r="1241" spans="1:7">
      <c r="A1241" s="198" t="s">
        <v>1788</v>
      </c>
      <c r="B1241" s="205" t="s">
        <v>2796</v>
      </c>
      <c r="C1241" s="206">
        <v>15.39</v>
      </c>
      <c r="D1241" s="206"/>
      <c r="E1241" s="206">
        <v>15.39</v>
      </c>
      <c r="F1241" s="206"/>
      <c r="G1241" s="200"/>
    </row>
    <row r="1242" spans="1:7">
      <c r="A1242" s="198" t="s">
        <v>1789</v>
      </c>
      <c r="B1242" s="205" t="s">
        <v>2797</v>
      </c>
      <c r="C1242" s="206">
        <v>12.6</v>
      </c>
      <c r="D1242" s="206"/>
      <c r="E1242" s="206">
        <v>12.6</v>
      </c>
      <c r="F1242" s="206"/>
      <c r="G1242" s="200"/>
    </row>
    <row r="1243" spans="1:7">
      <c r="A1243" s="198" t="s">
        <v>1790</v>
      </c>
      <c r="B1243" s="205" t="s">
        <v>2798</v>
      </c>
      <c r="C1243" s="206">
        <v>50.97</v>
      </c>
      <c r="D1243" s="206"/>
      <c r="E1243" s="206">
        <v>50.97</v>
      </c>
      <c r="F1243" s="206"/>
      <c r="G1243" s="200"/>
    </row>
    <row r="1244" spans="1:7">
      <c r="A1244" s="198" t="s">
        <v>1641</v>
      </c>
      <c r="B1244" s="205" t="s">
        <v>2861</v>
      </c>
      <c r="C1244" s="206">
        <v>696.31</v>
      </c>
      <c r="D1244" s="206">
        <v>636.55999999999995</v>
      </c>
      <c r="E1244" s="206">
        <v>15.98</v>
      </c>
      <c r="F1244" s="206">
        <v>43.77</v>
      </c>
      <c r="G1244" s="200"/>
    </row>
    <row r="1245" spans="1:7">
      <c r="A1245" s="198" t="s">
        <v>1765</v>
      </c>
      <c r="B1245" s="205" t="s">
        <v>2772</v>
      </c>
      <c r="C1245" s="206">
        <v>636.55999999999995</v>
      </c>
      <c r="D1245" s="206">
        <v>636.55999999999995</v>
      </c>
      <c r="E1245" s="206"/>
      <c r="F1245" s="206"/>
      <c r="G1245" s="200"/>
    </row>
    <row r="1246" spans="1:7">
      <c r="A1246" s="198" t="s">
        <v>1766</v>
      </c>
      <c r="B1246" s="205" t="s">
        <v>2773</v>
      </c>
      <c r="C1246" s="206">
        <v>112.06</v>
      </c>
      <c r="D1246" s="206">
        <v>112.06</v>
      </c>
      <c r="E1246" s="206"/>
      <c r="F1246" s="206"/>
      <c r="G1246" s="200"/>
    </row>
    <row r="1247" spans="1:7">
      <c r="A1247" s="198" t="s">
        <v>1767</v>
      </c>
      <c r="B1247" s="205" t="s">
        <v>2774</v>
      </c>
      <c r="C1247" s="206">
        <v>248.72</v>
      </c>
      <c r="D1247" s="206">
        <v>248.72</v>
      </c>
      <c r="E1247" s="206"/>
      <c r="F1247" s="206"/>
      <c r="G1247" s="200"/>
    </row>
    <row r="1248" spans="1:7">
      <c r="A1248" s="198" t="s">
        <v>1768</v>
      </c>
      <c r="B1248" s="205" t="s">
        <v>2775</v>
      </c>
      <c r="C1248" s="206">
        <v>59.26</v>
      </c>
      <c r="D1248" s="206">
        <v>59.26</v>
      </c>
      <c r="E1248" s="206"/>
      <c r="F1248" s="206"/>
      <c r="G1248" s="200"/>
    </row>
    <row r="1249" spans="1:7">
      <c r="A1249" s="198" t="s">
        <v>1769</v>
      </c>
      <c r="B1249" s="205" t="s">
        <v>2776</v>
      </c>
      <c r="C1249" s="206">
        <v>62.47</v>
      </c>
      <c r="D1249" s="206">
        <v>62.47</v>
      </c>
      <c r="E1249" s="206"/>
      <c r="F1249" s="206"/>
      <c r="G1249" s="200"/>
    </row>
    <row r="1250" spans="1:7">
      <c r="A1250" s="198" t="s">
        <v>1803</v>
      </c>
      <c r="B1250" s="205" t="s">
        <v>2777</v>
      </c>
      <c r="C1250" s="206">
        <v>25</v>
      </c>
      <c r="D1250" s="206">
        <v>25</v>
      </c>
      <c r="E1250" s="206"/>
      <c r="F1250" s="206"/>
      <c r="G1250" s="200"/>
    </row>
    <row r="1251" spans="1:7">
      <c r="A1251" s="198" t="s">
        <v>1770</v>
      </c>
      <c r="B1251" s="205" t="s">
        <v>2778</v>
      </c>
      <c r="C1251" s="206">
        <v>30.06</v>
      </c>
      <c r="D1251" s="206">
        <v>30.06</v>
      </c>
      <c r="E1251" s="206"/>
      <c r="F1251" s="206"/>
      <c r="G1251" s="200"/>
    </row>
    <row r="1252" spans="1:7">
      <c r="A1252" s="198" t="s">
        <v>1771</v>
      </c>
      <c r="B1252" s="205" t="s">
        <v>2779</v>
      </c>
      <c r="C1252" s="206">
        <v>7.81</v>
      </c>
      <c r="D1252" s="206">
        <v>7.81</v>
      </c>
      <c r="E1252" s="206"/>
      <c r="F1252" s="206"/>
      <c r="G1252" s="200"/>
    </row>
    <row r="1253" spans="1:7">
      <c r="A1253" s="198" t="s">
        <v>1772</v>
      </c>
      <c r="B1253" s="205" t="s">
        <v>2780</v>
      </c>
      <c r="C1253" s="206">
        <v>0.39</v>
      </c>
      <c r="D1253" s="206">
        <v>0.39</v>
      </c>
      <c r="E1253" s="206"/>
      <c r="F1253" s="206"/>
      <c r="G1253" s="200"/>
    </row>
    <row r="1254" spans="1:7">
      <c r="A1254" s="198" t="s">
        <v>1773</v>
      </c>
      <c r="B1254" s="205" t="s">
        <v>2781</v>
      </c>
      <c r="C1254" s="206">
        <v>46.85</v>
      </c>
      <c r="D1254" s="206">
        <v>46.85</v>
      </c>
      <c r="E1254" s="206"/>
      <c r="F1254" s="206"/>
      <c r="G1254" s="200"/>
    </row>
    <row r="1255" spans="1:7">
      <c r="A1255" s="198" t="s">
        <v>1774</v>
      </c>
      <c r="B1255" s="205" t="s">
        <v>2782</v>
      </c>
      <c r="C1255" s="206">
        <v>43.94</v>
      </c>
      <c r="D1255" s="206">
        <v>43.94</v>
      </c>
      <c r="E1255" s="206"/>
      <c r="F1255" s="206"/>
      <c r="G1255" s="200"/>
    </row>
    <row r="1256" spans="1:7">
      <c r="A1256" s="198" t="s">
        <v>1775</v>
      </c>
      <c r="B1256" s="205" t="s">
        <v>2783</v>
      </c>
      <c r="C1256" s="206">
        <v>43.77</v>
      </c>
      <c r="D1256" s="206"/>
      <c r="E1256" s="206"/>
      <c r="F1256" s="206">
        <v>43.77</v>
      </c>
      <c r="G1256" s="200"/>
    </row>
    <row r="1257" spans="1:7">
      <c r="A1257" s="198" t="s">
        <v>1776</v>
      </c>
      <c r="B1257" s="205" t="s">
        <v>2784</v>
      </c>
      <c r="C1257" s="206">
        <v>2.6</v>
      </c>
      <c r="D1257" s="206"/>
      <c r="E1257" s="206"/>
      <c r="F1257" s="206">
        <v>2.6</v>
      </c>
      <c r="G1257" s="200"/>
    </row>
    <row r="1258" spans="1:7">
      <c r="A1258" s="198" t="s">
        <v>1778</v>
      </c>
      <c r="B1258" s="205" t="s">
        <v>2786</v>
      </c>
      <c r="C1258" s="206">
        <v>2</v>
      </c>
      <c r="D1258" s="206"/>
      <c r="E1258" s="206"/>
      <c r="F1258" s="206">
        <v>2</v>
      </c>
      <c r="G1258" s="200"/>
    </row>
    <row r="1259" spans="1:7">
      <c r="A1259" s="198" t="s">
        <v>1779</v>
      </c>
      <c r="B1259" s="205" t="s">
        <v>2787</v>
      </c>
      <c r="C1259" s="206">
        <v>5.5</v>
      </c>
      <c r="D1259" s="206"/>
      <c r="E1259" s="206"/>
      <c r="F1259" s="206">
        <v>5.5</v>
      </c>
      <c r="G1259" s="200"/>
    </row>
    <row r="1260" spans="1:7">
      <c r="A1260" s="198" t="s">
        <v>1780</v>
      </c>
      <c r="B1260" s="205" t="s">
        <v>2788</v>
      </c>
      <c r="C1260" s="206">
        <v>1</v>
      </c>
      <c r="D1260" s="206"/>
      <c r="E1260" s="206"/>
      <c r="F1260" s="206">
        <v>1</v>
      </c>
      <c r="G1260" s="200"/>
    </row>
    <row r="1261" spans="1:7">
      <c r="A1261" s="198" t="s">
        <v>1794</v>
      </c>
      <c r="B1261" s="205" t="s">
        <v>2806</v>
      </c>
      <c r="C1261" s="206">
        <v>5.27</v>
      </c>
      <c r="D1261" s="206"/>
      <c r="E1261" s="206"/>
      <c r="F1261" s="206">
        <v>5.27</v>
      </c>
      <c r="G1261" s="200"/>
    </row>
    <row r="1262" spans="1:7">
      <c r="A1262" s="198" t="s">
        <v>1784</v>
      </c>
      <c r="B1262" s="205" t="s">
        <v>2792</v>
      </c>
      <c r="C1262" s="206">
        <v>7.22</v>
      </c>
      <c r="D1262" s="206"/>
      <c r="E1262" s="206"/>
      <c r="F1262" s="206">
        <v>7.22</v>
      </c>
      <c r="G1262" s="200"/>
    </row>
    <row r="1263" spans="1:7">
      <c r="A1263" s="198" t="s">
        <v>1785</v>
      </c>
      <c r="B1263" s="205" t="s">
        <v>2793</v>
      </c>
      <c r="C1263" s="206">
        <v>2.5</v>
      </c>
      <c r="D1263" s="206"/>
      <c r="E1263" s="206"/>
      <c r="F1263" s="206">
        <v>2.5</v>
      </c>
      <c r="G1263" s="200"/>
    </row>
    <row r="1264" spans="1:7">
      <c r="A1264" s="198" t="s">
        <v>1786</v>
      </c>
      <c r="B1264" s="205" t="s">
        <v>2794</v>
      </c>
      <c r="C1264" s="206">
        <v>17.68</v>
      </c>
      <c r="D1264" s="206"/>
      <c r="E1264" s="206"/>
      <c r="F1264" s="206">
        <v>17.68</v>
      </c>
      <c r="G1264" s="200"/>
    </row>
    <row r="1265" spans="1:7">
      <c r="A1265" s="198" t="s">
        <v>1787</v>
      </c>
      <c r="B1265" s="205" t="s">
        <v>2795</v>
      </c>
      <c r="C1265" s="206">
        <v>15.98</v>
      </c>
      <c r="D1265" s="206"/>
      <c r="E1265" s="206">
        <v>15.98</v>
      </c>
      <c r="F1265" s="206"/>
      <c r="G1265" s="200"/>
    </row>
    <row r="1266" spans="1:7">
      <c r="A1266" s="198" t="s">
        <v>1788</v>
      </c>
      <c r="B1266" s="205" t="s">
        <v>2796</v>
      </c>
      <c r="C1266" s="206">
        <v>2.2799999999999998</v>
      </c>
      <c r="D1266" s="206"/>
      <c r="E1266" s="206">
        <v>2.2799999999999998</v>
      </c>
      <c r="F1266" s="206"/>
      <c r="G1266" s="200"/>
    </row>
    <row r="1267" spans="1:7">
      <c r="A1267" s="198" t="s">
        <v>1789</v>
      </c>
      <c r="B1267" s="205" t="s">
        <v>2797</v>
      </c>
      <c r="C1267" s="206">
        <v>4.1399999999999997</v>
      </c>
      <c r="D1267" s="206"/>
      <c r="E1267" s="206">
        <v>4.1399999999999997</v>
      </c>
      <c r="F1267" s="206"/>
      <c r="G1267" s="200"/>
    </row>
    <row r="1268" spans="1:7">
      <c r="A1268" s="198" t="s">
        <v>1790</v>
      </c>
      <c r="B1268" s="205" t="s">
        <v>2798</v>
      </c>
      <c r="C1268" s="206">
        <v>9.56</v>
      </c>
      <c r="D1268" s="206"/>
      <c r="E1268" s="206">
        <v>9.56</v>
      </c>
      <c r="F1268" s="206"/>
      <c r="G1268" s="200"/>
    </row>
    <row r="1269" spans="1:7">
      <c r="A1269" s="198" t="s">
        <v>1643</v>
      </c>
      <c r="B1269" s="205" t="s">
        <v>2862</v>
      </c>
      <c r="C1269" s="206">
        <v>501.58</v>
      </c>
      <c r="D1269" s="206">
        <v>457.89</v>
      </c>
      <c r="E1269" s="206">
        <v>11.1</v>
      </c>
      <c r="F1269" s="206">
        <v>32.590000000000003</v>
      </c>
      <c r="G1269" s="200"/>
    </row>
    <row r="1270" spans="1:7">
      <c r="A1270" s="198" t="s">
        <v>1765</v>
      </c>
      <c r="B1270" s="205" t="s">
        <v>2772</v>
      </c>
      <c r="C1270" s="206">
        <v>461.18</v>
      </c>
      <c r="D1270" s="206">
        <v>457.89</v>
      </c>
      <c r="E1270" s="206"/>
      <c r="F1270" s="206">
        <v>3.29</v>
      </c>
      <c r="G1270" s="200"/>
    </row>
    <row r="1271" spans="1:7">
      <c r="A1271" s="198" t="s">
        <v>1766</v>
      </c>
      <c r="B1271" s="205" t="s">
        <v>2773</v>
      </c>
      <c r="C1271" s="206">
        <v>57.79</v>
      </c>
      <c r="D1271" s="206">
        <v>57.79</v>
      </c>
      <c r="E1271" s="206"/>
      <c r="F1271" s="206"/>
      <c r="G1271" s="200"/>
    </row>
    <row r="1272" spans="1:7">
      <c r="A1272" s="198" t="s">
        <v>1767</v>
      </c>
      <c r="B1272" s="205" t="s">
        <v>2774</v>
      </c>
      <c r="C1272" s="206">
        <v>198.55</v>
      </c>
      <c r="D1272" s="206">
        <v>198.55</v>
      </c>
      <c r="E1272" s="206"/>
      <c r="F1272" s="206"/>
      <c r="G1272" s="200"/>
    </row>
    <row r="1273" spans="1:7">
      <c r="A1273" s="198" t="s">
        <v>1768</v>
      </c>
      <c r="B1273" s="205" t="s">
        <v>2775</v>
      </c>
      <c r="C1273" s="206">
        <v>41.86</v>
      </c>
      <c r="D1273" s="206">
        <v>41.86</v>
      </c>
      <c r="E1273" s="206"/>
      <c r="F1273" s="206"/>
      <c r="G1273" s="200"/>
    </row>
    <row r="1274" spans="1:7">
      <c r="A1274" s="198" t="s">
        <v>1769</v>
      </c>
      <c r="B1274" s="205" t="s">
        <v>2776</v>
      </c>
      <c r="C1274" s="206">
        <v>44.36</v>
      </c>
      <c r="D1274" s="206">
        <v>44.36</v>
      </c>
      <c r="E1274" s="206"/>
      <c r="F1274" s="206"/>
      <c r="G1274" s="200"/>
    </row>
    <row r="1275" spans="1:7">
      <c r="A1275" s="198" t="s">
        <v>1803</v>
      </c>
      <c r="B1275" s="205" t="s">
        <v>2777</v>
      </c>
      <c r="C1275" s="206">
        <v>22.18</v>
      </c>
      <c r="D1275" s="206">
        <v>22.18</v>
      </c>
      <c r="E1275" s="206"/>
      <c r="F1275" s="206"/>
      <c r="G1275" s="200"/>
    </row>
    <row r="1276" spans="1:7">
      <c r="A1276" s="198" t="s">
        <v>1770</v>
      </c>
      <c r="B1276" s="205" t="s">
        <v>2778</v>
      </c>
      <c r="C1276" s="206">
        <v>21.35</v>
      </c>
      <c r="D1276" s="206">
        <v>21.35</v>
      </c>
      <c r="E1276" s="206"/>
      <c r="F1276" s="206"/>
      <c r="G1276" s="200"/>
    </row>
    <row r="1277" spans="1:7">
      <c r="A1277" s="198" t="s">
        <v>1771</v>
      </c>
      <c r="B1277" s="205" t="s">
        <v>2779</v>
      </c>
      <c r="C1277" s="206">
        <v>5.55</v>
      </c>
      <c r="D1277" s="206">
        <v>5.55</v>
      </c>
      <c r="E1277" s="206"/>
      <c r="F1277" s="206"/>
      <c r="G1277" s="200"/>
    </row>
    <row r="1278" spans="1:7">
      <c r="A1278" s="198" t="s">
        <v>1772</v>
      </c>
      <c r="B1278" s="205" t="s">
        <v>2780</v>
      </c>
      <c r="C1278" s="206">
        <v>4.96</v>
      </c>
      <c r="D1278" s="206">
        <v>1.67</v>
      </c>
      <c r="E1278" s="206"/>
      <c r="F1278" s="206">
        <v>3.29</v>
      </c>
      <c r="G1278" s="200"/>
    </row>
    <row r="1279" spans="1:7">
      <c r="A1279" s="198" t="s">
        <v>1773</v>
      </c>
      <c r="B1279" s="205" t="s">
        <v>2781</v>
      </c>
      <c r="C1279" s="206">
        <v>33.270000000000003</v>
      </c>
      <c r="D1279" s="206">
        <v>33.270000000000003</v>
      </c>
      <c r="E1279" s="206"/>
      <c r="F1279" s="206"/>
      <c r="G1279" s="200"/>
    </row>
    <row r="1280" spans="1:7">
      <c r="A1280" s="198" t="s">
        <v>1774</v>
      </c>
      <c r="B1280" s="205" t="s">
        <v>2782</v>
      </c>
      <c r="C1280" s="206">
        <v>31.31</v>
      </c>
      <c r="D1280" s="206">
        <v>31.31</v>
      </c>
      <c r="E1280" s="206"/>
      <c r="F1280" s="206"/>
      <c r="G1280" s="200"/>
    </row>
    <row r="1281" spans="1:7">
      <c r="A1281" s="198" t="s">
        <v>1775</v>
      </c>
      <c r="B1281" s="205" t="s">
        <v>2783</v>
      </c>
      <c r="C1281" s="206">
        <v>29.3</v>
      </c>
      <c r="D1281" s="206"/>
      <c r="E1281" s="206"/>
      <c r="F1281" s="206">
        <v>29.3</v>
      </c>
      <c r="G1281" s="200"/>
    </row>
    <row r="1282" spans="1:7">
      <c r="A1282" s="198" t="s">
        <v>1776</v>
      </c>
      <c r="B1282" s="205" t="s">
        <v>2784</v>
      </c>
      <c r="C1282" s="206">
        <v>6.41</v>
      </c>
      <c r="D1282" s="206"/>
      <c r="E1282" s="206"/>
      <c r="F1282" s="206">
        <v>6.41</v>
      </c>
      <c r="G1282" s="200"/>
    </row>
    <row r="1283" spans="1:7">
      <c r="A1283" s="198" t="s">
        <v>1781</v>
      </c>
      <c r="B1283" s="205" t="s">
        <v>2789</v>
      </c>
      <c r="C1283" s="206">
        <v>2.5</v>
      </c>
      <c r="D1283" s="206"/>
      <c r="E1283" s="206"/>
      <c r="F1283" s="206">
        <v>2.5</v>
      </c>
      <c r="G1283" s="200"/>
    </row>
    <row r="1284" spans="1:7">
      <c r="A1284" s="198" t="s">
        <v>1794</v>
      </c>
      <c r="B1284" s="205" t="s">
        <v>2806</v>
      </c>
      <c r="C1284" s="206">
        <v>1.03</v>
      </c>
      <c r="D1284" s="206"/>
      <c r="E1284" s="206"/>
      <c r="F1284" s="206">
        <v>1.03</v>
      </c>
      <c r="G1284" s="200"/>
    </row>
    <row r="1285" spans="1:7">
      <c r="A1285" s="198" t="s">
        <v>1784</v>
      </c>
      <c r="B1285" s="205" t="s">
        <v>2792</v>
      </c>
      <c r="C1285" s="206">
        <v>5.13</v>
      </c>
      <c r="D1285" s="206"/>
      <c r="E1285" s="206"/>
      <c r="F1285" s="206">
        <v>5.13</v>
      </c>
      <c r="G1285" s="200"/>
    </row>
    <row r="1286" spans="1:7">
      <c r="A1286" s="198" t="s">
        <v>1785</v>
      </c>
      <c r="B1286" s="205" t="s">
        <v>2793</v>
      </c>
      <c r="C1286" s="206">
        <v>2.04</v>
      </c>
      <c r="D1286" s="206"/>
      <c r="E1286" s="206"/>
      <c r="F1286" s="206">
        <v>2.04</v>
      </c>
      <c r="G1286" s="200"/>
    </row>
    <row r="1287" spans="1:7">
      <c r="A1287" s="198" t="s">
        <v>1786</v>
      </c>
      <c r="B1287" s="205" t="s">
        <v>2794</v>
      </c>
      <c r="C1287" s="206">
        <v>12.2</v>
      </c>
      <c r="D1287" s="206"/>
      <c r="E1287" s="206"/>
      <c r="F1287" s="206">
        <v>12.2</v>
      </c>
      <c r="G1287" s="200"/>
    </row>
    <row r="1288" spans="1:7">
      <c r="A1288" s="198" t="s">
        <v>1787</v>
      </c>
      <c r="B1288" s="205" t="s">
        <v>2795</v>
      </c>
      <c r="C1288" s="206">
        <v>11.1</v>
      </c>
      <c r="D1288" s="206"/>
      <c r="E1288" s="206">
        <v>11.1</v>
      </c>
      <c r="F1288" s="206"/>
      <c r="G1288" s="200"/>
    </row>
    <row r="1289" spans="1:7">
      <c r="A1289" s="198" t="s">
        <v>1788</v>
      </c>
      <c r="B1289" s="205" t="s">
        <v>2796</v>
      </c>
      <c r="C1289" s="206">
        <v>1.44</v>
      </c>
      <c r="D1289" s="206"/>
      <c r="E1289" s="206">
        <v>1.44</v>
      </c>
      <c r="F1289" s="206"/>
      <c r="G1289" s="200"/>
    </row>
    <row r="1290" spans="1:7">
      <c r="A1290" s="198" t="s">
        <v>1789</v>
      </c>
      <c r="B1290" s="205" t="s">
        <v>2797</v>
      </c>
      <c r="C1290" s="206">
        <v>2.7</v>
      </c>
      <c r="D1290" s="206"/>
      <c r="E1290" s="206">
        <v>2.7</v>
      </c>
      <c r="F1290" s="206"/>
      <c r="G1290" s="200"/>
    </row>
    <row r="1291" spans="1:7">
      <c r="A1291" s="198" t="s">
        <v>1790</v>
      </c>
      <c r="B1291" s="205" t="s">
        <v>2798</v>
      </c>
      <c r="C1291" s="206">
        <v>6.96</v>
      </c>
      <c r="D1291" s="206"/>
      <c r="E1291" s="206">
        <v>6.96</v>
      </c>
      <c r="F1291" s="206"/>
      <c r="G1291" s="200"/>
    </row>
    <row r="1292" spans="1:7">
      <c r="A1292" s="198" t="s">
        <v>1644</v>
      </c>
      <c r="B1292" s="205" t="s">
        <v>2863</v>
      </c>
      <c r="C1292" s="206">
        <v>1012.47</v>
      </c>
      <c r="D1292" s="206">
        <v>902.52</v>
      </c>
      <c r="E1292" s="206">
        <v>35.22</v>
      </c>
      <c r="F1292" s="206">
        <v>74.73</v>
      </c>
      <c r="G1292" s="200"/>
    </row>
    <row r="1293" spans="1:7">
      <c r="A1293" s="198" t="s">
        <v>1765</v>
      </c>
      <c r="B1293" s="205" t="s">
        <v>2772</v>
      </c>
      <c r="C1293" s="206">
        <v>902.52</v>
      </c>
      <c r="D1293" s="206">
        <v>902.52</v>
      </c>
      <c r="E1293" s="206"/>
      <c r="F1293" s="206"/>
      <c r="G1293" s="200"/>
    </row>
    <row r="1294" spans="1:7">
      <c r="A1294" s="198" t="s">
        <v>1766</v>
      </c>
      <c r="B1294" s="205" t="s">
        <v>2773</v>
      </c>
      <c r="C1294" s="206">
        <v>141.43</v>
      </c>
      <c r="D1294" s="206">
        <v>141.43</v>
      </c>
      <c r="E1294" s="206"/>
      <c r="F1294" s="206"/>
      <c r="G1294" s="200"/>
    </row>
    <row r="1295" spans="1:7">
      <c r="A1295" s="198" t="s">
        <v>1767</v>
      </c>
      <c r="B1295" s="205" t="s">
        <v>2774</v>
      </c>
      <c r="C1295" s="206">
        <v>390.16</v>
      </c>
      <c r="D1295" s="206">
        <v>390.16</v>
      </c>
      <c r="E1295" s="206"/>
      <c r="F1295" s="206"/>
      <c r="G1295" s="200"/>
    </row>
    <row r="1296" spans="1:7">
      <c r="A1296" s="198" t="s">
        <v>1768</v>
      </c>
      <c r="B1296" s="205" t="s">
        <v>2775</v>
      </c>
      <c r="C1296" s="206">
        <v>87.42</v>
      </c>
      <c r="D1296" s="206">
        <v>87.42</v>
      </c>
      <c r="E1296" s="206"/>
      <c r="F1296" s="206"/>
      <c r="G1296" s="200"/>
    </row>
    <row r="1297" spans="1:7">
      <c r="A1297" s="198" t="s">
        <v>1769</v>
      </c>
      <c r="B1297" s="205" t="s">
        <v>2776</v>
      </c>
      <c r="C1297" s="206">
        <v>92.05</v>
      </c>
      <c r="D1297" s="206">
        <v>92.05</v>
      </c>
      <c r="E1297" s="206"/>
      <c r="F1297" s="206"/>
      <c r="G1297" s="200"/>
    </row>
    <row r="1298" spans="1:7">
      <c r="A1298" s="198" t="s">
        <v>1770</v>
      </c>
      <c r="B1298" s="205" t="s">
        <v>2778</v>
      </c>
      <c r="C1298" s="206">
        <v>44.3</v>
      </c>
      <c r="D1298" s="206">
        <v>44.3</v>
      </c>
      <c r="E1298" s="206"/>
      <c r="F1298" s="206"/>
      <c r="G1298" s="200"/>
    </row>
    <row r="1299" spans="1:7">
      <c r="A1299" s="198" t="s">
        <v>1771</v>
      </c>
      <c r="B1299" s="205" t="s">
        <v>2779</v>
      </c>
      <c r="C1299" s="206">
        <v>11.51</v>
      </c>
      <c r="D1299" s="206">
        <v>11.51</v>
      </c>
      <c r="E1299" s="206"/>
      <c r="F1299" s="206"/>
      <c r="G1299" s="200"/>
    </row>
    <row r="1300" spans="1:7">
      <c r="A1300" s="198" t="s">
        <v>1772</v>
      </c>
      <c r="B1300" s="205" t="s">
        <v>2780</v>
      </c>
      <c r="C1300" s="206">
        <v>3.46</v>
      </c>
      <c r="D1300" s="206">
        <v>3.46</v>
      </c>
      <c r="E1300" s="206"/>
      <c r="F1300" s="206"/>
      <c r="G1300" s="200"/>
    </row>
    <row r="1301" spans="1:7">
      <c r="A1301" s="198" t="s">
        <v>1773</v>
      </c>
      <c r="B1301" s="205" t="s">
        <v>2781</v>
      </c>
      <c r="C1301" s="206">
        <v>69.040000000000006</v>
      </c>
      <c r="D1301" s="206">
        <v>69.040000000000006</v>
      </c>
      <c r="E1301" s="206"/>
      <c r="F1301" s="206"/>
      <c r="G1301" s="200"/>
    </row>
    <row r="1302" spans="1:7">
      <c r="A1302" s="198" t="s">
        <v>1774</v>
      </c>
      <c r="B1302" s="205" t="s">
        <v>2782</v>
      </c>
      <c r="C1302" s="206">
        <v>63.15</v>
      </c>
      <c r="D1302" s="206">
        <v>63.15</v>
      </c>
      <c r="E1302" s="206"/>
      <c r="F1302" s="206"/>
      <c r="G1302" s="200"/>
    </row>
    <row r="1303" spans="1:7">
      <c r="A1303" s="198" t="s">
        <v>1775</v>
      </c>
      <c r="B1303" s="205" t="s">
        <v>2783</v>
      </c>
      <c r="C1303" s="206">
        <v>74.73</v>
      </c>
      <c r="D1303" s="206"/>
      <c r="E1303" s="206"/>
      <c r="F1303" s="206">
        <v>74.73</v>
      </c>
      <c r="G1303" s="200"/>
    </row>
    <row r="1304" spans="1:7">
      <c r="A1304" s="198" t="s">
        <v>1776</v>
      </c>
      <c r="B1304" s="205" t="s">
        <v>2784</v>
      </c>
      <c r="C1304" s="206">
        <v>1.28</v>
      </c>
      <c r="D1304" s="206"/>
      <c r="E1304" s="206"/>
      <c r="F1304" s="206">
        <v>1.28</v>
      </c>
      <c r="G1304" s="200"/>
    </row>
    <row r="1305" spans="1:7">
      <c r="A1305" s="198" t="s">
        <v>1778</v>
      </c>
      <c r="B1305" s="205" t="s">
        <v>2786</v>
      </c>
      <c r="C1305" s="206">
        <v>10</v>
      </c>
      <c r="D1305" s="206"/>
      <c r="E1305" s="206"/>
      <c r="F1305" s="206">
        <v>10</v>
      </c>
      <c r="G1305" s="200"/>
    </row>
    <row r="1306" spans="1:7">
      <c r="A1306" s="198" t="s">
        <v>1779</v>
      </c>
      <c r="B1306" s="205" t="s">
        <v>2787</v>
      </c>
      <c r="C1306" s="206">
        <v>11</v>
      </c>
      <c r="D1306" s="206"/>
      <c r="E1306" s="206"/>
      <c r="F1306" s="206">
        <v>11</v>
      </c>
      <c r="G1306" s="200"/>
    </row>
    <row r="1307" spans="1:7">
      <c r="A1307" s="198" t="s">
        <v>1780</v>
      </c>
      <c r="B1307" s="205" t="s">
        <v>2788</v>
      </c>
      <c r="C1307" s="206">
        <v>4</v>
      </c>
      <c r="D1307" s="206"/>
      <c r="E1307" s="206"/>
      <c r="F1307" s="206">
        <v>4</v>
      </c>
      <c r="G1307" s="200"/>
    </row>
    <row r="1308" spans="1:7">
      <c r="A1308" s="198" t="s">
        <v>1781</v>
      </c>
      <c r="B1308" s="205" t="s">
        <v>2789</v>
      </c>
      <c r="C1308" s="206">
        <v>1.6</v>
      </c>
      <c r="D1308" s="206"/>
      <c r="E1308" s="206"/>
      <c r="F1308" s="206">
        <v>1.6</v>
      </c>
      <c r="G1308" s="200"/>
    </row>
    <row r="1309" spans="1:7">
      <c r="A1309" s="198" t="s">
        <v>1784</v>
      </c>
      <c r="B1309" s="205" t="s">
        <v>2792</v>
      </c>
      <c r="C1309" s="206">
        <v>10.63</v>
      </c>
      <c r="D1309" s="206"/>
      <c r="E1309" s="206"/>
      <c r="F1309" s="206">
        <v>10.63</v>
      </c>
      <c r="G1309" s="200"/>
    </row>
    <row r="1310" spans="1:7">
      <c r="A1310" s="198" t="s">
        <v>1785</v>
      </c>
      <c r="B1310" s="205" t="s">
        <v>2793</v>
      </c>
      <c r="C1310" s="206">
        <v>11</v>
      </c>
      <c r="D1310" s="206"/>
      <c r="E1310" s="206"/>
      <c r="F1310" s="206">
        <v>11</v>
      </c>
      <c r="G1310" s="200"/>
    </row>
    <row r="1311" spans="1:7">
      <c r="A1311" s="198" t="s">
        <v>1786</v>
      </c>
      <c r="B1311" s="205" t="s">
        <v>2794</v>
      </c>
      <c r="C1311" s="206">
        <v>25.22</v>
      </c>
      <c r="D1311" s="206"/>
      <c r="E1311" s="206"/>
      <c r="F1311" s="206">
        <v>25.22</v>
      </c>
      <c r="G1311" s="200"/>
    </row>
    <row r="1312" spans="1:7">
      <c r="A1312" s="198" t="s">
        <v>1787</v>
      </c>
      <c r="B1312" s="205" t="s">
        <v>2795</v>
      </c>
      <c r="C1312" s="206">
        <v>35.22</v>
      </c>
      <c r="D1312" s="206"/>
      <c r="E1312" s="206">
        <v>35.22</v>
      </c>
      <c r="F1312" s="206"/>
      <c r="G1312" s="200"/>
    </row>
    <row r="1313" spans="1:7">
      <c r="A1313" s="198" t="s">
        <v>1788</v>
      </c>
      <c r="B1313" s="205" t="s">
        <v>2796</v>
      </c>
      <c r="C1313" s="206">
        <v>6.45</v>
      </c>
      <c r="D1313" s="206"/>
      <c r="E1313" s="206">
        <v>6.45</v>
      </c>
      <c r="F1313" s="206"/>
      <c r="G1313" s="200"/>
    </row>
    <row r="1314" spans="1:7">
      <c r="A1314" s="198" t="s">
        <v>1789</v>
      </c>
      <c r="B1314" s="205" t="s">
        <v>2797</v>
      </c>
      <c r="C1314" s="206">
        <v>5.58</v>
      </c>
      <c r="D1314" s="206"/>
      <c r="E1314" s="206">
        <v>5.58</v>
      </c>
      <c r="F1314" s="206"/>
      <c r="G1314" s="200"/>
    </row>
    <row r="1315" spans="1:7">
      <c r="A1315" s="198" t="s">
        <v>1790</v>
      </c>
      <c r="B1315" s="205" t="s">
        <v>2798</v>
      </c>
      <c r="C1315" s="206">
        <v>23.19</v>
      </c>
      <c r="D1315" s="206"/>
      <c r="E1315" s="206">
        <v>23.19</v>
      </c>
      <c r="F1315" s="206"/>
      <c r="G1315" s="200"/>
    </row>
    <row r="1316" spans="1:7">
      <c r="A1316" s="198" t="s">
        <v>1646</v>
      </c>
      <c r="B1316" s="205" t="s">
        <v>2864</v>
      </c>
      <c r="C1316" s="206">
        <v>1429.29</v>
      </c>
      <c r="D1316" s="206">
        <v>1301.6300000000001</v>
      </c>
      <c r="E1316" s="206">
        <v>38.36</v>
      </c>
      <c r="F1316" s="206">
        <v>89.3</v>
      </c>
      <c r="G1316" s="200"/>
    </row>
    <row r="1317" spans="1:7">
      <c r="A1317" s="198" t="s">
        <v>1765</v>
      </c>
      <c r="B1317" s="205" t="s">
        <v>2772</v>
      </c>
      <c r="C1317" s="206">
        <v>1301.6300000000001</v>
      </c>
      <c r="D1317" s="206">
        <v>1301.6300000000001</v>
      </c>
      <c r="E1317" s="206"/>
      <c r="F1317" s="206"/>
      <c r="G1317" s="200"/>
    </row>
    <row r="1318" spans="1:7">
      <c r="A1318" s="198" t="s">
        <v>1766</v>
      </c>
      <c r="B1318" s="205" t="s">
        <v>2773</v>
      </c>
      <c r="C1318" s="206">
        <v>167.65</v>
      </c>
      <c r="D1318" s="206">
        <v>167.65</v>
      </c>
      <c r="E1318" s="206"/>
      <c r="F1318" s="206"/>
      <c r="G1318" s="200"/>
    </row>
    <row r="1319" spans="1:7">
      <c r="A1319" s="198" t="s">
        <v>1767</v>
      </c>
      <c r="B1319" s="205" t="s">
        <v>2774</v>
      </c>
      <c r="C1319" s="206">
        <v>544.70000000000005</v>
      </c>
      <c r="D1319" s="206">
        <v>544.70000000000005</v>
      </c>
      <c r="E1319" s="206"/>
      <c r="F1319" s="206"/>
      <c r="G1319" s="200"/>
    </row>
    <row r="1320" spans="1:7">
      <c r="A1320" s="198" t="s">
        <v>1768</v>
      </c>
      <c r="B1320" s="205" t="s">
        <v>2775</v>
      </c>
      <c r="C1320" s="206">
        <v>117.32</v>
      </c>
      <c r="D1320" s="206">
        <v>117.32</v>
      </c>
      <c r="E1320" s="206"/>
      <c r="F1320" s="206"/>
      <c r="G1320" s="200"/>
    </row>
    <row r="1321" spans="1:7">
      <c r="A1321" s="198" t="s">
        <v>1769</v>
      </c>
      <c r="B1321" s="205" t="s">
        <v>2776</v>
      </c>
      <c r="C1321" s="206">
        <v>123.36</v>
      </c>
      <c r="D1321" s="206">
        <v>123.36</v>
      </c>
      <c r="E1321" s="206"/>
      <c r="F1321" s="206"/>
      <c r="G1321" s="200"/>
    </row>
    <row r="1322" spans="1:7">
      <c r="A1322" s="198" t="s">
        <v>1803</v>
      </c>
      <c r="B1322" s="205" t="s">
        <v>2777</v>
      </c>
      <c r="C1322" s="206">
        <v>17</v>
      </c>
      <c r="D1322" s="206">
        <v>17</v>
      </c>
      <c r="E1322" s="206"/>
      <c r="F1322" s="206"/>
      <c r="G1322" s="200"/>
    </row>
    <row r="1323" spans="1:7">
      <c r="A1323" s="198" t="s">
        <v>1770</v>
      </c>
      <c r="B1323" s="205" t="s">
        <v>2778</v>
      </c>
      <c r="C1323" s="206">
        <v>59.37</v>
      </c>
      <c r="D1323" s="206">
        <v>59.37</v>
      </c>
      <c r="E1323" s="206"/>
      <c r="F1323" s="206"/>
      <c r="G1323" s="200"/>
    </row>
    <row r="1324" spans="1:7">
      <c r="A1324" s="198" t="s">
        <v>1771</v>
      </c>
      <c r="B1324" s="205" t="s">
        <v>2779</v>
      </c>
      <c r="C1324" s="206">
        <v>15.42</v>
      </c>
      <c r="D1324" s="206">
        <v>15.42</v>
      </c>
      <c r="E1324" s="206"/>
      <c r="F1324" s="206"/>
      <c r="G1324" s="200"/>
    </row>
    <row r="1325" spans="1:7">
      <c r="A1325" s="198" t="s">
        <v>1772</v>
      </c>
      <c r="B1325" s="205" t="s">
        <v>2780</v>
      </c>
      <c r="C1325" s="206">
        <v>0.77</v>
      </c>
      <c r="D1325" s="206">
        <v>0.77</v>
      </c>
      <c r="E1325" s="206"/>
      <c r="F1325" s="206"/>
      <c r="G1325" s="200"/>
    </row>
    <row r="1326" spans="1:7">
      <c r="A1326" s="198" t="s">
        <v>1773</v>
      </c>
      <c r="B1326" s="205" t="s">
        <v>2781</v>
      </c>
      <c r="C1326" s="206">
        <v>92.52</v>
      </c>
      <c r="D1326" s="206">
        <v>92.52</v>
      </c>
      <c r="E1326" s="206"/>
      <c r="F1326" s="206"/>
      <c r="G1326" s="200"/>
    </row>
    <row r="1327" spans="1:7">
      <c r="A1327" s="198" t="s">
        <v>1774</v>
      </c>
      <c r="B1327" s="205" t="s">
        <v>2782</v>
      </c>
      <c r="C1327" s="206">
        <v>163.52000000000001</v>
      </c>
      <c r="D1327" s="206">
        <v>163.52000000000001</v>
      </c>
      <c r="E1327" s="206"/>
      <c r="F1327" s="206"/>
      <c r="G1327" s="200"/>
    </row>
    <row r="1328" spans="1:7">
      <c r="A1328" s="198" t="s">
        <v>1775</v>
      </c>
      <c r="B1328" s="205" t="s">
        <v>2783</v>
      </c>
      <c r="C1328" s="206">
        <v>89.3</v>
      </c>
      <c r="D1328" s="206"/>
      <c r="E1328" s="206"/>
      <c r="F1328" s="206">
        <v>89.3</v>
      </c>
      <c r="G1328" s="200"/>
    </row>
    <row r="1329" spans="1:7">
      <c r="A1329" s="198" t="s">
        <v>1776</v>
      </c>
      <c r="B1329" s="205" t="s">
        <v>2784</v>
      </c>
      <c r="C1329" s="206">
        <v>5.36</v>
      </c>
      <c r="D1329" s="206"/>
      <c r="E1329" s="206"/>
      <c r="F1329" s="206">
        <v>5.36</v>
      </c>
      <c r="G1329" s="200"/>
    </row>
    <row r="1330" spans="1:7">
      <c r="A1330" s="198" t="s">
        <v>1777</v>
      </c>
      <c r="B1330" s="205" t="s">
        <v>2785</v>
      </c>
      <c r="C1330" s="206">
        <v>3.5</v>
      </c>
      <c r="D1330" s="206"/>
      <c r="E1330" s="206"/>
      <c r="F1330" s="206">
        <v>3.5</v>
      </c>
      <c r="G1330" s="200"/>
    </row>
    <row r="1331" spans="1:7">
      <c r="A1331" s="198" t="s">
        <v>1778</v>
      </c>
      <c r="B1331" s="205" t="s">
        <v>2786</v>
      </c>
      <c r="C1331" s="206">
        <v>1.2</v>
      </c>
      <c r="D1331" s="206"/>
      <c r="E1331" s="206"/>
      <c r="F1331" s="206">
        <v>1.2</v>
      </c>
      <c r="G1331" s="200"/>
    </row>
    <row r="1332" spans="1:7">
      <c r="A1332" s="198" t="s">
        <v>1779</v>
      </c>
      <c r="B1332" s="205" t="s">
        <v>2787</v>
      </c>
      <c r="C1332" s="206">
        <v>6</v>
      </c>
      <c r="D1332" s="206"/>
      <c r="E1332" s="206"/>
      <c r="F1332" s="206">
        <v>6</v>
      </c>
      <c r="G1332" s="200"/>
    </row>
    <row r="1333" spans="1:7">
      <c r="A1333" s="198" t="s">
        <v>1780</v>
      </c>
      <c r="B1333" s="205" t="s">
        <v>2788</v>
      </c>
      <c r="C1333" s="206">
        <v>2.52</v>
      </c>
      <c r="D1333" s="206"/>
      <c r="E1333" s="206"/>
      <c r="F1333" s="206">
        <v>2.52</v>
      </c>
      <c r="G1333" s="200"/>
    </row>
    <row r="1334" spans="1:7">
      <c r="A1334" s="198" t="s">
        <v>1793</v>
      </c>
      <c r="B1334" s="205" t="s">
        <v>2821</v>
      </c>
      <c r="C1334" s="206">
        <v>0.17</v>
      </c>
      <c r="D1334" s="206"/>
      <c r="E1334" s="206"/>
      <c r="F1334" s="206">
        <v>0.17</v>
      </c>
      <c r="G1334" s="200"/>
    </row>
    <row r="1335" spans="1:7">
      <c r="A1335" s="198" t="s">
        <v>1781</v>
      </c>
      <c r="B1335" s="205" t="s">
        <v>2789</v>
      </c>
      <c r="C1335" s="206">
        <v>3</v>
      </c>
      <c r="D1335" s="206"/>
      <c r="E1335" s="206"/>
      <c r="F1335" s="206">
        <v>3</v>
      </c>
      <c r="G1335" s="200"/>
    </row>
    <row r="1336" spans="1:7">
      <c r="A1336" s="198" t="s">
        <v>1782</v>
      </c>
      <c r="B1336" s="205" t="s">
        <v>2790</v>
      </c>
      <c r="C1336" s="206">
        <v>2</v>
      </c>
      <c r="D1336" s="206"/>
      <c r="E1336" s="206"/>
      <c r="F1336" s="206">
        <v>2</v>
      </c>
      <c r="G1336" s="200"/>
    </row>
    <row r="1337" spans="1:7">
      <c r="A1337" s="198" t="s">
        <v>1783</v>
      </c>
      <c r="B1337" s="205" t="s">
        <v>2791</v>
      </c>
      <c r="C1337" s="206">
        <v>0.3</v>
      </c>
      <c r="D1337" s="206"/>
      <c r="E1337" s="206"/>
      <c r="F1337" s="206">
        <v>0.3</v>
      </c>
      <c r="G1337" s="200"/>
    </row>
    <row r="1338" spans="1:7">
      <c r="A1338" s="198" t="s">
        <v>1799</v>
      </c>
      <c r="B1338" s="205" t="s">
        <v>2804</v>
      </c>
      <c r="C1338" s="206">
        <v>2</v>
      </c>
      <c r="D1338" s="206"/>
      <c r="E1338" s="206"/>
      <c r="F1338" s="206">
        <v>2</v>
      </c>
      <c r="G1338" s="200"/>
    </row>
    <row r="1339" spans="1:7">
      <c r="A1339" s="198" t="s">
        <v>1784</v>
      </c>
      <c r="B1339" s="205" t="s">
        <v>2792</v>
      </c>
      <c r="C1339" s="206">
        <v>14.25</v>
      </c>
      <c r="D1339" s="206"/>
      <c r="E1339" s="206"/>
      <c r="F1339" s="206">
        <v>14.25</v>
      </c>
      <c r="G1339" s="200"/>
    </row>
    <row r="1340" spans="1:7">
      <c r="A1340" s="198" t="s">
        <v>1785</v>
      </c>
      <c r="B1340" s="205" t="s">
        <v>2793</v>
      </c>
      <c r="C1340" s="206">
        <v>18</v>
      </c>
      <c r="D1340" s="206"/>
      <c r="E1340" s="206"/>
      <c r="F1340" s="206">
        <v>18</v>
      </c>
      <c r="G1340" s="200"/>
    </row>
    <row r="1341" spans="1:7">
      <c r="A1341" s="198" t="s">
        <v>1786</v>
      </c>
      <c r="B1341" s="205" t="s">
        <v>2794</v>
      </c>
      <c r="C1341" s="206">
        <v>30.99</v>
      </c>
      <c r="D1341" s="206"/>
      <c r="E1341" s="206"/>
      <c r="F1341" s="206">
        <v>30.99</v>
      </c>
      <c r="G1341" s="200"/>
    </row>
    <row r="1342" spans="1:7">
      <c r="A1342" s="198" t="s">
        <v>1787</v>
      </c>
      <c r="B1342" s="205" t="s">
        <v>2795</v>
      </c>
      <c r="C1342" s="206">
        <v>38.36</v>
      </c>
      <c r="D1342" s="206"/>
      <c r="E1342" s="206">
        <v>38.36</v>
      </c>
      <c r="F1342" s="206"/>
      <c r="G1342" s="200"/>
    </row>
    <row r="1343" spans="1:7">
      <c r="A1343" s="198" t="s">
        <v>1788</v>
      </c>
      <c r="B1343" s="205" t="s">
        <v>2796</v>
      </c>
      <c r="C1343" s="206">
        <v>7.79</v>
      </c>
      <c r="D1343" s="206"/>
      <c r="E1343" s="206">
        <v>7.79</v>
      </c>
      <c r="F1343" s="206"/>
      <c r="G1343" s="200"/>
    </row>
    <row r="1344" spans="1:7">
      <c r="A1344" s="198" t="s">
        <v>1789</v>
      </c>
      <c r="B1344" s="205" t="s">
        <v>2797</v>
      </c>
      <c r="C1344" s="206">
        <v>6.67</v>
      </c>
      <c r="D1344" s="206"/>
      <c r="E1344" s="206">
        <v>6.67</v>
      </c>
      <c r="F1344" s="206"/>
      <c r="G1344" s="200"/>
    </row>
    <row r="1345" spans="1:7">
      <c r="A1345" s="198" t="s">
        <v>1790</v>
      </c>
      <c r="B1345" s="205" t="s">
        <v>2798</v>
      </c>
      <c r="C1345" s="206">
        <v>23.9</v>
      </c>
      <c r="D1345" s="206"/>
      <c r="E1345" s="206">
        <v>23.9</v>
      </c>
      <c r="F1345" s="206"/>
      <c r="G1345" s="200"/>
    </row>
    <row r="1346" spans="1:7">
      <c r="A1346" s="198" t="s">
        <v>1648</v>
      </c>
      <c r="B1346" s="205" t="s">
        <v>2865</v>
      </c>
      <c r="C1346" s="206">
        <v>577.30999999999995</v>
      </c>
      <c r="D1346" s="206">
        <v>521.19000000000005</v>
      </c>
      <c r="E1346" s="206">
        <v>8.9499999999999993</v>
      </c>
      <c r="F1346" s="206">
        <v>47.17</v>
      </c>
      <c r="G1346" s="200"/>
    </row>
    <row r="1347" spans="1:7">
      <c r="A1347" s="198" t="s">
        <v>1765</v>
      </c>
      <c r="B1347" s="205" t="s">
        <v>2772</v>
      </c>
      <c r="C1347" s="206">
        <v>521.19000000000005</v>
      </c>
      <c r="D1347" s="206">
        <v>521.19000000000005</v>
      </c>
      <c r="E1347" s="206"/>
      <c r="F1347" s="206"/>
      <c r="G1347" s="200"/>
    </row>
    <row r="1348" spans="1:7">
      <c r="A1348" s="198" t="s">
        <v>1766</v>
      </c>
      <c r="B1348" s="205" t="s">
        <v>2773</v>
      </c>
      <c r="C1348" s="206">
        <v>76.09</v>
      </c>
      <c r="D1348" s="206">
        <v>76.09</v>
      </c>
      <c r="E1348" s="206"/>
      <c r="F1348" s="206"/>
      <c r="G1348" s="200"/>
    </row>
    <row r="1349" spans="1:7">
      <c r="A1349" s="198" t="s">
        <v>1767</v>
      </c>
      <c r="B1349" s="205" t="s">
        <v>2774</v>
      </c>
      <c r="C1349" s="206">
        <v>236.17</v>
      </c>
      <c r="D1349" s="206">
        <v>236.17</v>
      </c>
      <c r="E1349" s="206"/>
      <c r="F1349" s="206"/>
      <c r="G1349" s="200"/>
    </row>
    <row r="1350" spans="1:7">
      <c r="A1350" s="198" t="s">
        <v>1768</v>
      </c>
      <c r="B1350" s="205" t="s">
        <v>2775</v>
      </c>
      <c r="C1350" s="206">
        <v>51.48</v>
      </c>
      <c r="D1350" s="206">
        <v>51.48</v>
      </c>
      <c r="E1350" s="206"/>
      <c r="F1350" s="206"/>
      <c r="G1350" s="200"/>
    </row>
    <row r="1351" spans="1:7">
      <c r="A1351" s="198" t="s">
        <v>1769</v>
      </c>
      <c r="B1351" s="205" t="s">
        <v>2776</v>
      </c>
      <c r="C1351" s="206">
        <v>54.08</v>
      </c>
      <c r="D1351" s="206">
        <v>54.08</v>
      </c>
      <c r="E1351" s="206"/>
      <c r="F1351" s="206"/>
      <c r="G1351" s="200"/>
    </row>
    <row r="1352" spans="1:7">
      <c r="A1352" s="198" t="s">
        <v>1770</v>
      </c>
      <c r="B1352" s="205" t="s">
        <v>2778</v>
      </c>
      <c r="C1352" s="206">
        <v>26.03</v>
      </c>
      <c r="D1352" s="206">
        <v>26.03</v>
      </c>
      <c r="E1352" s="206"/>
      <c r="F1352" s="206"/>
      <c r="G1352" s="200"/>
    </row>
    <row r="1353" spans="1:7">
      <c r="A1353" s="198" t="s">
        <v>1771</v>
      </c>
      <c r="B1353" s="205" t="s">
        <v>2779</v>
      </c>
      <c r="C1353" s="206">
        <v>6.76</v>
      </c>
      <c r="D1353" s="206">
        <v>6.76</v>
      </c>
      <c r="E1353" s="206"/>
      <c r="F1353" s="206"/>
      <c r="G1353" s="200"/>
    </row>
    <row r="1354" spans="1:7">
      <c r="A1354" s="198" t="s">
        <v>1772</v>
      </c>
      <c r="B1354" s="205" t="s">
        <v>2780</v>
      </c>
      <c r="C1354" s="206">
        <v>0.34</v>
      </c>
      <c r="D1354" s="206">
        <v>0.34</v>
      </c>
      <c r="E1354" s="206"/>
      <c r="F1354" s="206"/>
      <c r="G1354" s="200"/>
    </row>
    <row r="1355" spans="1:7">
      <c r="A1355" s="198" t="s">
        <v>1773</v>
      </c>
      <c r="B1355" s="205" t="s">
        <v>2781</v>
      </c>
      <c r="C1355" s="206">
        <v>40.56</v>
      </c>
      <c r="D1355" s="206">
        <v>40.56</v>
      </c>
      <c r="E1355" s="206"/>
      <c r="F1355" s="206"/>
      <c r="G1355" s="200"/>
    </row>
    <row r="1356" spans="1:7">
      <c r="A1356" s="198" t="s">
        <v>1774</v>
      </c>
      <c r="B1356" s="205" t="s">
        <v>2782</v>
      </c>
      <c r="C1356" s="206">
        <v>29.68</v>
      </c>
      <c r="D1356" s="206">
        <v>29.68</v>
      </c>
      <c r="E1356" s="206"/>
      <c r="F1356" s="206"/>
      <c r="G1356" s="200"/>
    </row>
    <row r="1357" spans="1:7">
      <c r="A1357" s="198" t="s">
        <v>1775</v>
      </c>
      <c r="B1357" s="205" t="s">
        <v>2783</v>
      </c>
      <c r="C1357" s="206">
        <v>47.17</v>
      </c>
      <c r="D1357" s="206"/>
      <c r="E1357" s="206"/>
      <c r="F1357" s="206">
        <v>47.17</v>
      </c>
      <c r="G1357" s="200"/>
    </row>
    <row r="1358" spans="1:7">
      <c r="A1358" s="198" t="s">
        <v>1776</v>
      </c>
      <c r="B1358" s="205" t="s">
        <v>2784</v>
      </c>
      <c r="C1358" s="206">
        <v>5.46</v>
      </c>
      <c r="D1358" s="206"/>
      <c r="E1358" s="206"/>
      <c r="F1358" s="206">
        <v>5.46</v>
      </c>
      <c r="G1358" s="200"/>
    </row>
    <row r="1359" spans="1:7">
      <c r="A1359" s="198" t="s">
        <v>1777</v>
      </c>
      <c r="B1359" s="205" t="s">
        <v>2785</v>
      </c>
      <c r="C1359" s="206">
        <v>1.3</v>
      </c>
      <c r="D1359" s="206"/>
      <c r="E1359" s="206"/>
      <c r="F1359" s="206">
        <v>1.3</v>
      </c>
      <c r="G1359" s="200"/>
    </row>
    <row r="1360" spans="1:7">
      <c r="A1360" s="198" t="s">
        <v>1778</v>
      </c>
      <c r="B1360" s="205" t="s">
        <v>2786</v>
      </c>
      <c r="C1360" s="206">
        <v>1.4</v>
      </c>
      <c r="D1360" s="206"/>
      <c r="E1360" s="206"/>
      <c r="F1360" s="206">
        <v>1.4</v>
      </c>
      <c r="G1360" s="200"/>
    </row>
    <row r="1361" spans="1:7">
      <c r="A1361" s="198" t="s">
        <v>1780</v>
      </c>
      <c r="B1361" s="205" t="s">
        <v>2788</v>
      </c>
      <c r="C1361" s="206">
        <v>1.5</v>
      </c>
      <c r="D1361" s="206"/>
      <c r="E1361" s="206"/>
      <c r="F1361" s="206">
        <v>1.5</v>
      </c>
      <c r="G1361" s="200"/>
    </row>
    <row r="1362" spans="1:7">
      <c r="A1362" s="198" t="s">
        <v>1793</v>
      </c>
      <c r="B1362" s="205" t="s">
        <v>2821</v>
      </c>
      <c r="C1362" s="206">
        <v>1.2</v>
      </c>
      <c r="D1362" s="206"/>
      <c r="E1362" s="206"/>
      <c r="F1362" s="206">
        <v>1.2</v>
      </c>
      <c r="G1362" s="200"/>
    </row>
    <row r="1363" spans="1:7">
      <c r="A1363" s="198" t="s">
        <v>1781</v>
      </c>
      <c r="B1363" s="205" t="s">
        <v>2789</v>
      </c>
      <c r="C1363" s="206">
        <v>3.1</v>
      </c>
      <c r="D1363" s="206"/>
      <c r="E1363" s="206"/>
      <c r="F1363" s="206">
        <v>3.1</v>
      </c>
      <c r="G1363" s="200"/>
    </row>
    <row r="1364" spans="1:7">
      <c r="A1364" s="198" t="s">
        <v>1782</v>
      </c>
      <c r="B1364" s="205" t="s">
        <v>2790</v>
      </c>
      <c r="C1364" s="206">
        <v>3</v>
      </c>
      <c r="D1364" s="206"/>
      <c r="E1364" s="206"/>
      <c r="F1364" s="206">
        <v>3</v>
      </c>
      <c r="G1364" s="200"/>
    </row>
    <row r="1365" spans="1:7">
      <c r="A1365" s="198" t="s">
        <v>1791</v>
      </c>
      <c r="B1365" s="205" t="s">
        <v>2803</v>
      </c>
      <c r="C1365" s="206">
        <v>0.5</v>
      </c>
      <c r="D1365" s="206"/>
      <c r="E1365" s="206"/>
      <c r="F1365" s="206">
        <v>0.5</v>
      </c>
      <c r="G1365" s="200"/>
    </row>
    <row r="1366" spans="1:7">
      <c r="A1366" s="198" t="s">
        <v>1794</v>
      </c>
      <c r="B1366" s="205" t="s">
        <v>2806</v>
      </c>
      <c r="C1366" s="206">
        <v>5.62</v>
      </c>
      <c r="D1366" s="206"/>
      <c r="E1366" s="206"/>
      <c r="F1366" s="206">
        <v>5.62</v>
      </c>
      <c r="G1366" s="200"/>
    </row>
    <row r="1367" spans="1:7">
      <c r="A1367" s="198" t="s">
        <v>1784</v>
      </c>
      <c r="B1367" s="205" t="s">
        <v>2792</v>
      </c>
      <c r="C1367" s="206">
        <v>6.25</v>
      </c>
      <c r="D1367" s="206"/>
      <c r="E1367" s="206"/>
      <c r="F1367" s="206">
        <v>6.25</v>
      </c>
      <c r="G1367" s="200"/>
    </row>
    <row r="1368" spans="1:7">
      <c r="A1368" s="198" t="s">
        <v>1785</v>
      </c>
      <c r="B1368" s="205" t="s">
        <v>2793</v>
      </c>
      <c r="C1368" s="206">
        <v>4.5</v>
      </c>
      <c r="D1368" s="206"/>
      <c r="E1368" s="206"/>
      <c r="F1368" s="206">
        <v>4.5</v>
      </c>
      <c r="G1368" s="200"/>
    </row>
    <row r="1369" spans="1:7">
      <c r="A1369" s="198" t="s">
        <v>1786</v>
      </c>
      <c r="B1369" s="205" t="s">
        <v>2794</v>
      </c>
      <c r="C1369" s="206">
        <v>13.34</v>
      </c>
      <c r="D1369" s="206"/>
      <c r="E1369" s="206"/>
      <c r="F1369" s="206">
        <v>13.34</v>
      </c>
      <c r="G1369" s="200"/>
    </row>
    <row r="1370" spans="1:7">
      <c r="A1370" s="198" t="s">
        <v>1787</v>
      </c>
      <c r="B1370" s="205" t="s">
        <v>2795</v>
      </c>
      <c r="C1370" s="206">
        <v>8.9499999999999993</v>
      </c>
      <c r="D1370" s="206"/>
      <c r="E1370" s="206">
        <v>8.9499999999999993</v>
      </c>
      <c r="F1370" s="206"/>
      <c r="G1370" s="200"/>
    </row>
    <row r="1371" spans="1:7">
      <c r="A1371" s="198" t="s">
        <v>1788</v>
      </c>
      <c r="B1371" s="205" t="s">
        <v>2796</v>
      </c>
      <c r="C1371" s="206">
        <v>0.12</v>
      </c>
      <c r="D1371" s="206"/>
      <c r="E1371" s="206">
        <v>0.12</v>
      </c>
      <c r="F1371" s="206"/>
      <c r="G1371" s="200"/>
    </row>
    <row r="1372" spans="1:7">
      <c r="A1372" s="198" t="s">
        <v>1789</v>
      </c>
      <c r="B1372" s="205" t="s">
        <v>2797</v>
      </c>
      <c r="C1372" s="206">
        <v>2.7</v>
      </c>
      <c r="D1372" s="206"/>
      <c r="E1372" s="206">
        <v>2.7</v>
      </c>
      <c r="F1372" s="206"/>
      <c r="G1372" s="200"/>
    </row>
    <row r="1373" spans="1:7">
      <c r="A1373" s="198" t="s">
        <v>1790</v>
      </c>
      <c r="B1373" s="205" t="s">
        <v>2798</v>
      </c>
      <c r="C1373" s="206">
        <v>6.13</v>
      </c>
      <c r="D1373" s="206"/>
      <c r="E1373" s="206">
        <v>6.13</v>
      </c>
      <c r="F1373" s="206"/>
      <c r="G1373" s="200"/>
    </row>
    <row r="1374" spans="1:7">
      <c r="A1374" s="198" t="s">
        <v>1650</v>
      </c>
      <c r="B1374" s="205" t="s">
        <v>2866</v>
      </c>
      <c r="C1374" s="206">
        <v>481.6</v>
      </c>
      <c r="D1374" s="206">
        <v>443.12</v>
      </c>
      <c r="E1374" s="206">
        <v>8.8000000000000007</v>
      </c>
      <c r="F1374" s="206">
        <v>29.68</v>
      </c>
      <c r="G1374" s="200"/>
    </row>
    <row r="1375" spans="1:7">
      <c r="A1375" s="198" t="s">
        <v>1765</v>
      </c>
      <c r="B1375" s="205" t="s">
        <v>2772</v>
      </c>
      <c r="C1375" s="206">
        <v>447.14</v>
      </c>
      <c r="D1375" s="206">
        <v>443.12</v>
      </c>
      <c r="E1375" s="206"/>
      <c r="F1375" s="206">
        <v>4.0199999999999996</v>
      </c>
      <c r="G1375" s="200"/>
    </row>
    <row r="1376" spans="1:7">
      <c r="A1376" s="198" t="s">
        <v>1766</v>
      </c>
      <c r="B1376" s="205" t="s">
        <v>2773</v>
      </c>
      <c r="C1376" s="206">
        <v>62.06</v>
      </c>
      <c r="D1376" s="206">
        <v>62.06</v>
      </c>
      <c r="E1376" s="206"/>
      <c r="F1376" s="206"/>
      <c r="G1376" s="200"/>
    </row>
    <row r="1377" spans="1:7">
      <c r="A1377" s="198" t="s">
        <v>1767</v>
      </c>
      <c r="B1377" s="205" t="s">
        <v>2774</v>
      </c>
      <c r="C1377" s="206">
        <v>193.19</v>
      </c>
      <c r="D1377" s="206">
        <v>193.19</v>
      </c>
      <c r="E1377" s="206"/>
      <c r="F1377" s="206"/>
      <c r="G1377" s="200"/>
    </row>
    <row r="1378" spans="1:7">
      <c r="A1378" s="198" t="s">
        <v>1768</v>
      </c>
      <c r="B1378" s="205" t="s">
        <v>2775</v>
      </c>
      <c r="C1378" s="206">
        <v>42.04</v>
      </c>
      <c r="D1378" s="206">
        <v>42.04</v>
      </c>
      <c r="E1378" s="206"/>
      <c r="F1378" s="206"/>
      <c r="G1378" s="200"/>
    </row>
    <row r="1379" spans="1:7">
      <c r="A1379" s="198" t="s">
        <v>1769</v>
      </c>
      <c r="B1379" s="205" t="s">
        <v>2776</v>
      </c>
      <c r="C1379" s="206">
        <v>44.2</v>
      </c>
      <c r="D1379" s="206">
        <v>44.2</v>
      </c>
      <c r="E1379" s="206"/>
      <c r="F1379" s="206"/>
      <c r="G1379" s="200"/>
    </row>
    <row r="1380" spans="1:7">
      <c r="A1380" s="198" t="s">
        <v>1803</v>
      </c>
      <c r="B1380" s="205" t="s">
        <v>2777</v>
      </c>
      <c r="C1380" s="206">
        <v>10</v>
      </c>
      <c r="D1380" s="206">
        <v>10</v>
      </c>
      <c r="E1380" s="206"/>
      <c r="F1380" s="206"/>
      <c r="G1380" s="200"/>
    </row>
    <row r="1381" spans="1:7">
      <c r="A1381" s="198" t="s">
        <v>1770</v>
      </c>
      <c r="B1381" s="205" t="s">
        <v>2778</v>
      </c>
      <c r="C1381" s="206">
        <v>21.27</v>
      </c>
      <c r="D1381" s="206">
        <v>21.27</v>
      </c>
      <c r="E1381" s="206"/>
      <c r="F1381" s="206"/>
      <c r="G1381" s="200"/>
    </row>
    <row r="1382" spans="1:7">
      <c r="A1382" s="198" t="s">
        <v>1771</v>
      </c>
      <c r="B1382" s="205" t="s">
        <v>2779</v>
      </c>
      <c r="C1382" s="206">
        <v>5.53</v>
      </c>
      <c r="D1382" s="206">
        <v>5.53</v>
      </c>
      <c r="E1382" s="206"/>
      <c r="F1382" s="206"/>
      <c r="G1382" s="200"/>
    </row>
    <row r="1383" spans="1:7">
      <c r="A1383" s="198" t="s">
        <v>1772</v>
      </c>
      <c r="B1383" s="205" t="s">
        <v>2780</v>
      </c>
      <c r="C1383" s="206">
        <v>4.3</v>
      </c>
      <c r="D1383" s="206">
        <v>0.28000000000000003</v>
      </c>
      <c r="E1383" s="206"/>
      <c r="F1383" s="206">
        <v>4.0199999999999996</v>
      </c>
      <c r="G1383" s="200"/>
    </row>
    <row r="1384" spans="1:7">
      <c r="A1384" s="198" t="s">
        <v>1773</v>
      </c>
      <c r="B1384" s="205" t="s">
        <v>2781</v>
      </c>
      <c r="C1384" s="206">
        <v>33.15</v>
      </c>
      <c r="D1384" s="206">
        <v>33.15</v>
      </c>
      <c r="E1384" s="206"/>
      <c r="F1384" s="206"/>
      <c r="G1384" s="200"/>
    </row>
    <row r="1385" spans="1:7">
      <c r="A1385" s="198" t="s">
        <v>1774</v>
      </c>
      <c r="B1385" s="205" t="s">
        <v>2782</v>
      </c>
      <c r="C1385" s="206">
        <v>31.4</v>
      </c>
      <c r="D1385" s="206">
        <v>31.4</v>
      </c>
      <c r="E1385" s="206"/>
      <c r="F1385" s="206"/>
      <c r="G1385" s="200"/>
    </row>
    <row r="1386" spans="1:7">
      <c r="A1386" s="198" t="s">
        <v>1775</v>
      </c>
      <c r="B1386" s="205" t="s">
        <v>2783</v>
      </c>
      <c r="C1386" s="206">
        <v>25.66</v>
      </c>
      <c r="D1386" s="206"/>
      <c r="E1386" s="206"/>
      <c r="F1386" s="206">
        <v>25.66</v>
      </c>
      <c r="G1386" s="200"/>
    </row>
    <row r="1387" spans="1:7">
      <c r="A1387" s="198" t="s">
        <v>1776</v>
      </c>
      <c r="B1387" s="205" t="s">
        <v>2784</v>
      </c>
      <c r="C1387" s="206">
        <v>0.8</v>
      </c>
      <c r="D1387" s="206"/>
      <c r="E1387" s="206"/>
      <c r="F1387" s="206">
        <v>0.8</v>
      </c>
      <c r="G1387" s="200"/>
    </row>
    <row r="1388" spans="1:7">
      <c r="A1388" s="198" t="s">
        <v>1777</v>
      </c>
      <c r="B1388" s="205" t="s">
        <v>2785</v>
      </c>
      <c r="C1388" s="206">
        <v>0.5</v>
      </c>
      <c r="D1388" s="206"/>
      <c r="E1388" s="206"/>
      <c r="F1388" s="206">
        <v>0.5</v>
      </c>
      <c r="G1388" s="200"/>
    </row>
    <row r="1389" spans="1:7">
      <c r="A1389" s="198" t="s">
        <v>1792</v>
      </c>
      <c r="B1389" s="205" t="s">
        <v>2815</v>
      </c>
      <c r="C1389" s="206">
        <v>0.2</v>
      </c>
      <c r="D1389" s="206"/>
      <c r="E1389" s="206"/>
      <c r="F1389" s="206">
        <v>0.2</v>
      </c>
      <c r="G1389" s="200"/>
    </row>
    <row r="1390" spans="1:7">
      <c r="A1390" s="198" t="s">
        <v>1778</v>
      </c>
      <c r="B1390" s="205" t="s">
        <v>2786</v>
      </c>
      <c r="C1390" s="206">
        <v>0.3</v>
      </c>
      <c r="D1390" s="206"/>
      <c r="E1390" s="206"/>
      <c r="F1390" s="206">
        <v>0.3</v>
      </c>
      <c r="G1390" s="200"/>
    </row>
    <row r="1391" spans="1:7">
      <c r="A1391" s="198" t="s">
        <v>1779</v>
      </c>
      <c r="B1391" s="205" t="s">
        <v>2787</v>
      </c>
      <c r="C1391" s="206">
        <v>1</v>
      </c>
      <c r="D1391" s="206"/>
      <c r="E1391" s="206"/>
      <c r="F1391" s="206">
        <v>1</v>
      </c>
      <c r="G1391" s="200"/>
    </row>
    <row r="1392" spans="1:7">
      <c r="A1392" s="198" t="s">
        <v>1780</v>
      </c>
      <c r="B1392" s="205" t="s">
        <v>2788</v>
      </c>
      <c r="C1392" s="206">
        <v>1</v>
      </c>
      <c r="D1392" s="206"/>
      <c r="E1392" s="206"/>
      <c r="F1392" s="206">
        <v>1</v>
      </c>
      <c r="G1392" s="200"/>
    </row>
    <row r="1393" spans="1:7">
      <c r="A1393" s="198" t="s">
        <v>1793</v>
      </c>
      <c r="B1393" s="205" t="s">
        <v>2821</v>
      </c>
      <c r="C1393" s="206">
        <v>0.72</v>
      </c>
      <c r="D1393" s="206"/>
      <c r="E1393" s="206"/>
      <c r="F1393" s="206">
        <v>0.72</v>
      </c>
      <c r="G1393" s="200"/>
    </row>
    <row r="1394" spans="1:7">
      <c r="A1394" s="198" t="s">
        <v>1781</v>
      </c>
      <c r="B1394" s="205" t="s">
        <v>2789</v>
      </c>
      <c r="C1394" s="206">
        <v>1</v>
      </c>
      <c r="D1394" s="206"/>
      <c r="E1394" s="206"/>
      <c r="F1394" s="206">
        <v>1</v>
      </c>
      <c r="G1394" s="200"/>
    </row>
    <row r="1395" spans="1:7">
      <c r="A1395" s="198" t="s">
        <v>1794</v>
      </c>
      <c r="B1395" s="205" t="s">
        <v>2806</v>
      </c>
      <c r="C1395" s="206">
        <v>0.38</v>
      </c>
      <c r="D1395" s="206"/>
      <c r="E1395" s="206"/>
      <c r="F1395" s="206">
        <v>0.38</v>
      </c>
      <c r="G1395" s="200"/>
    </row>
    <row r="1396" spans="1:7">
      <c r="A1396" s="198" t="s">
        <v>1799</v>
      </c>
      <c r="B1396" s="205" t="s">
        <v>2804</v>
      </c>
      <c r="C1396" s="206">
        <v>1</v>
      </c>
      <c r="D1396" s="206"/>
      <c r="E1396" s="206"/>
      <c r="F1396" s="206">
        <v>1</v>
      </c>
      <c r="G1396" s="200"/>
    </row>
    <row r="1397" spans="1:7">
      <c r="A1397" s="198" t="s">
        <v>1784</v>
      </c>
      <c r="B1397" s="205" t="s">
        <v>2792</v>
      </c>
      <c r="C1397" s="206">
        <v>5.1100000000000003</v>
      </c>
      <c r="D1397" s="206"/>
      <c r="E1397" s="206"/>
      <c r="F1397" s="206">
        <v>5.1100000000000003</v>
      </c>
      <c r="G1397" s="200"/>
    </row>
    <row r="1398" spans="1:7">
      <c r="A1398" s="198" t="s">
        <v>1785</v>
      </c>
      <c r="B1398" s="205" t="s">
        <v>2793</v>
      </c>
      <c r="C1398" s="206">
        <v>2.6</v>
      </c>
      <c r="D1398" s="206"/>
      <c r="E1398" s="206"/>
      <c r="F1398" s="206">
        <v>2.6</v>
      </c>
      <c r="G1398" s="200"/>
    </row>
    <row r="1399" spans="1:7">
      <c r="A1399" s="198" t="s">
        <v>1786</v>
      </c>
      <c r="B1399" s="205" t="s">
        <v>2794</v>
      </c>
      <c r="C1399" s="206">
        <v>11.05</v>
      </c>
      <c r="D1399" s="206"/>
      <c r="E1399" s="206"/>
      <c r="F1399" s="206">
        <v>11.05</v>
      </c>
      <c r="G1399" s="200"/>
    </row>
    <row r="1400" spans="1:7">
      <c r="A1400" s="198" t="s">
        <v>1787</v>
      </c>
      <c r="B1400" s="205" t="s">
        <v>2795</v>
      </c>
      <c r="C1400" s="206">
        <v>8.8000000000000007</v>
      </c>
      <c r="D1400" s="206"/>
      <c r="E1400" s="206">
        <v>8.8000000000000007</v>
      </c>
      <c r="F1400" s="206"/>
      <c r="G1400" s="200"/>
    </row>
    <row r="1401" spans="1:7">
      <c r="A1401" s="198" t="s">
        <v>1788</v>
      </c>
      <c r="B1401" s="205" t="s">
        <v>2796</v>
      </c>
      <c r="C1401" s="206">
        <v>0.06</v>
      </c>
      <c r="D1401" s="206"/>
      <c r="E1401" s="206">
        <v>0.06</v>
      </c>
      <c r="F1401" s="206"/>
      <c r="G1401" s="200"/>
    </row>
    <row r="1402" spans="1:7">
      <c r="A1402" s="198" t="s">
        <v>1789</v>
      </c>
      <c r="B1402" s="205" t="s">
        <v>2797</v>
      </c>
      <c r="C1402" s="206">
        <v>2.34</v>
      </c>
      <c r="D1402" s="206"/>
      <c r="E1402" s="206">
        <v>2.34</v>
      </c>
      <c r="F1402" s="206"/>
      <c r="G1402" s="200"/>
    </row>
    <row r="1403" spans="1:7">
      <c r="A1403" s="198" t="s">
        <v>1790</v>
      </c>
      <c r="B1403" s="205" t="s">
        <v>2798</v>
      </c>
      <c r="C1403" s="206">
        <v>6.4</v>
      </c>
      <c r="D1403" s="206"/>
      <c r="E1403" s="206">
        <v>6.4</v>
      </c>
      <c r="F1403" s="206"/>
      <c r="G1403" s="200"/>
    </row>
    <row r="1404" spans="1:7">
      <c r="A1404" s="198" t="s">
        <v>1652</v>
      </c>
      <c r="B1404" s="205" t="s">
        <v>2867</v>
      </c>
      <c r="C1404" s="206">
        <v>787.72</v>
      </c>
      <c r="D1404" s="206">
        <v>711.86</v>
      </c>
      <c r="E1404" s="206">
        <v>22.65</v>
      </c>
      <c r="F1404" s="206">
        <v>53.21</v>
      </c>
      <c r="G1404" s="200"/>
    </row>
    <row r="1405" spans="1:7">
      <c r="A1405" s="198" t="s">
        <v>1765</v>
      </c>
      <c r="B1405" s="205" t="s">
        <v>2772</v>
      </c>
      <c r="C1405" s="206">
        <v>711.86</v>
      </c>
      <c r="D1405" s="206">
        <v>711.86</v>
      </c>
      <c r="E1405" s="206"/>
      <c r="F1405" s="206"/>
      <c r="G1405" s="200"/>
    </row>
    <row r="1406" spans="1:7">
      <c r="A1406" s="198" t="s">
        <v>1766</v>
      </c>
      <c r="B1406" s="205" t="s">
        <v>2773</v>
      </c>
      <c r="C1406" s="206">
        <v>94.31</v>
      </c>
      <c r="D1406" s="206">
        <v>94.31</v>
      </c>
      <c r="E1406" s="206"/>
      <c r="F1406" s="206"/>
      <c r="G1406" s="200"/>
    </row>
    <row r="1407" spans="1:7">
      <c r="A1407" s="198" t="s">
        <v>1767</v>
      </c>
      <c r="B1407" s="205" t="s">
        <v>2774</v>
      </c>
      <c r="C1407" s="206">
        <v>316.08</v>
      </c>
      <c r="D1407" s="206">
        <v>316.08</v>
      </c>
      <c r="E1407" s="206"/>
      <c r="F1407" s="206"/>
      <c r="G1407" s="200"/>
    </row>
    <row r="1408" spans="1:7">
      <c r="A1408" s="198" t="s">
        <v>1768</v>
      </c>
      <c r="B1408" s="205" t="s">
        <v>2775</v>
      </c>
      <c r="C1408" s="206">
        <v>67.599999999999994</v>
      </c>
      <c r="D1408" s="206">
        <v>67.599999999999994</v>
      </c>
      <c r="E1408" s="206"/>
      <c r="F1408" s="206"/>
      <c r="G1408" s="200"/>
    </row>
    <row r="1409" spans="1:7">
      <c r="A1409" s="198" t="s">
        <v>1769</v>
      </c>
      <c r="B1409" s="205" t="s">
        <v>2776</v>
      </c>
      <c r="C1409" s="206">
        <v>71.069999999999993</v>
      </c>
      <c r="D1409" s="206">
        <v>71.069999999999993</v>
      </c>
      <c r="E1409" s="206"/>
      <c r="F1409" s="206"/>
      <c r="G1409" s="200"/>
    </row>
    <row r="1410" spans="1:7">
      <c r="A1410" s="198" t="s">
        <v>1803</v>
      </c>
      <c r="B1410" s="205" t="s">
        <v>2777</v>
      </c>
      <c r="C1410" s="206">
        <v>17</v>
      </c>
      <c r="D1410" s="206">
        <v>17</v>
      </c>
      <c r="E1410" s="206"/>
      <c r="F1410" s="206"/>
      <c r="G1410" s="200"/>
    </row>
    <row r="1411" spans="1:7">
      <c r="A1411" s="198" t="s">
        <v>1770</v>
      </c>
      <c r="B1411" s="205" t="s">
        <v>2778</v>
      </c>
      <c r="C1411" s="206">
        <v>34.200000000000003</v>
      </c>
      <c r="D1411" s="206">
        <v>34.200000000000003</v>
      </c>
      <c r="E1411" s="206"/>
      <c r="F1411" s="206"/>
      <c r="G1411" s="200"/>
    </row>
    <row r="1412" spans="1:7">
      <c r="A1412" s="198" t="s">
        <v>1771</v>
      </c>
      <c r="B1412" s="205" t="s">
        <v>2779</v>
      </c>
      <c r="C1412" s="206">
        <v>8.8800000000000008</v>
      </c>
      <c r="D1412" s="206">
        <v>8.8800000000000008</v>
      </c>
      <c r="E1412" s="206"/>
      <c r="F1412" s="206"/>
      <c r="G1412" s="200"/>
    </row>
    <row r="1413" spans="1:7">
      <c r="A1413" s="198" t="s">
        <v>1772</v>
      </c>
      <c r="B1413" s="205" t="s">
        <v>2780</v>
      </c>
      <c r="C1413" s="206">
        <v>0.44</v>
      </c>
      <c r="D1413" s="206">
        <v>0.44</v>
      </c>
      <c r="E1413" s="206"/>
      <c r="F1413" s="206"/>
      <c r="G1413" s="200"/>
    </row>
    <row r="1414" spans="1:7">
      <c r="A1414" s="198" t="s">
        <v>1773</v>
      </c>
      <c r="B1414" s="205" t="s">
        <v>2781</v>
      </c>
      <c r="C1414" s="206">
        <v>53.3</v>
      </c>
      <c r="D1414" s="206">
        <v>53.3</v>
      </c>
      <c r="E1414" s="206"/>
      <c r="F1414" s="206"/>
      <c r="G1414" s="200"/>
    </row>
    <row r="1415" spans="1:7">
      <c r="A1415" s="198" t="s">
        <v>1774</v>
      </c>
      <c r="B1415" s="205" t="s">
        <v>2782</v>
      </c>
      <c r="C1415" s="206">
        <v>48.98</v>
      </c>
      <c r="D1415" s="206">
        <v>48.98</v>
      </c>
      <c r="E1415" s="206"/>
      <c r="F1415" s="206"/>
      <c r="G1415" s="200"/>
    </row>
    <row r="1416" spans="1:7">
      <c r="A1416" s="198" t="s">
        <v>1775</v>
      </c>
      <c r="B1416" s="205" t="s">
        <v>2783</v>
      </c>
      <c r="C1416" s="206">
        <v>53.21</v>
      </c>
      <c r="D1416" s="206"/>
      <c r="E1416" s="206"/>
      <c r="F1416" s="206">
        <v>53.21</v>
      </c>
      <c r="G1416" s="200"/>
    </row>
    <row r="1417" spans="1:7">
      <c r="A1417" s="198" t="s">
        <v>1776</v>
      </c>
      <c r="B1417" s="205" t="s">
        <v>2784</v>
      </c>
      <c r="C1417" s="206">
        <v>2</v>
      </c>
      <c r="D1417" s="206"/>
      <c r="E1417" s="206"/>
      <c r="F1417" s="206">
        <v>2</v>
      </c>
      <c r="G1417" s="200"/>
    </row>
    <row r="1418" spans="1:7">
      <c r="A1418" s="198" t="s">
        <v>1777</v>
      </c>
      <c r="B1418" s="205" t="s">
        <v>2785</v>
      </c>
      <c r="C1418" s="206">
        <v>0.5</v>
      </c>
      <c r="D1418" s="206"/>
      <c r="E1418" s="206"/>
      <c r="F1418" s="206">
        <v>0.5</v>
      </c>
      <c r="G1418" s="200"/>
    </row>
    <row r="1419" spans="1:7">
      <c r="A1419" s="198" t="s">
        <v>1778</v>
      </c>
      <c r="B1419" s="205" t="s">
        <v>2786</v>
      </c>
      <c r="C1419" s="206">
        <v>0.36</v>
      </c>
      <c r="D1419" s="206"/>
      <c r="E1419" s="206"/>
      <c r="F1419" s="206">
        <v>0.36</v>
      </c>
      <c r="G1419" s="200"/>
    </row>
    <row r="1420" spans="1:7">
      <c r="A1420" s="198" t="s">
        <v>1779</v>
      </c>
      <c r="B1420" s="205" t="s">
        <v>2787</v>
      </c>
      <c r="C1420" s="206">
        <v>6.5</v>
      </c>
      <c r="D1420" s="206"/>
      <c r="E1420" s="206"/>
      <c r="F1420" s="206">
        <v>6.5</v>
      </c>
      <c r="G1420" s="200"/>
    </row>
    <row r="1421" spans="1:7">
      <c r="A1421" s="198" t="s">
        <v>1780</v>
      </c>
      <c r="B1421" s="205" t="s">
        <v>2788</v>
      </c>
      <c r="C1421" s="206">
        <v>1.92</v>
      </c>
      <c r="D1421" s="206"/>
      <c r="E1421" s="206"/>
      <c r="F1421" s="206">
        <v>1.92</v>
      </c>
      <c r="G1421" s="200"/>
    </row>
    <row r="1422" spans="1:7">
      <c r="A1422" s="198" t="s">
        <v>1802</v>
      </c>
      <c r="B1422" s="205" t="s">
        <v>2819</v>
      </c>
      <c r="C1422" s="206">
        <v>0.82</v>
      </c>
      <c r="D1422" s="206"/>
      <c r="E1422" s="206"/>
      <c r="F1422" s="206">
        <v>0.82</v>
      </c>
      <c r="G1422" s="200"/>
    </row>
    <row r="1423" spans="1:7">
      <c r="A1423" s="198" t="s">
        <v>1781</v>
      </c>
      <c r="B1423" s="205" t="s">
        <v>2789</v>
      </c>
      <c r="C1423" s="206">
        <v>5.9</v>
      </c>
      <c r="D1423" s="206"/>
      <c r="E1423" s="206"/>
      <c r="F1423" s="206">
        <v>5.9</v>
      </c>
      <c r="G1423" s="200"/>
    </row>
    <row r="1424" spans="1:7">
      <c r="A1424" s="198" t="s">
        <v>1782</v>
      </c>
      <c r="B1424" s="205" t="s">
        <v>2790</v>
      </c>
      <c r="C1424" s="206">
        <v>1</v>
      </c>
      <c r="D1424" s="206"/>
      <c r="E1424" s="206"/>
      <c r="F1424" s="206">
        <v>1</v>
      </c>
      <c r="G1424" s="200"/>
    </row>
    <row r="1425" spans="1:7">
      <c r="A1425" s="198" t="s">
        <v>1783</v>
      </c>
      <c r="B1425" s="205" t="s">
        <v>2791</v>
      </c>
      <c r="C1425" s="206">
        <v>1</v>
      </c>
      <c r="D1425" s="206"/>
      <c r="E1425" s="206"/>
      <c r="F1425" s="206">
        <v>1</v>
      </c>
      <c r="G1425" s="200"/>
    </row>
    <row r="1426" spans="1:7">
      <c r="A1426" s="198" t="s">
        <v>1784</v>
      </c>
      <c r="B1426" s="205" t="s">
        <v>2792</v>
      </c>
      <c r="C1426" s="206">
        <v>8.2100000000000009</v>
      </c>
      <c r="D1426" s="206"/>
      <c r="E1426" s="206"/>
      <c r="F1426" s="206">
        <v>8.2100000000000009</v>
      </c>
      <c r="G1426" s="200"/>
    </row>
    <row r="1427" spans="1:7">
      <c r="A1427" s="198" t="s">
        <v>1785</v>
      </c>
      <c r="B1427" s="205" t="s">
        <v>2793</v>
      </c>
      <c r="C1427" s="206">
        <v>7.4</v>
      </c>
      <c r="D1427" s="206"/>
      <c r="E1427" s="206"/>
      <c r="F1427" s="206">
        <v>7.4</v>
      </c>
      <c r="G1427" s="200"/>
    </row>
    <row r="1428" spans="1:7">
      <c r="A1428" s="198" t="s">
        <v>1786</v>
      </c>
      <c r="B1428" s="205" t="s">
        <v>2794</v>
      </c>
      <c r="C1428" s="206">
        <v>17.600000000000001</v>
      </c>
      <c r="D1428" s="206"/>
      <c r="E1428" s="206"/>
      <c r="F1428" s="206">
        <v>17.600000000000001</v>
      </c>
      <c r="G1428" s="200"/>
    </row>
    <row r="1429" spans="1:7">
      <c r="A1429" s="198" t="s">
        <v>1787</v>
      </c>
      <c r="B1429" s="205" t="s">
        <v>2795</v>
      </c>
      <c r="C1429" s="206">
        <v>22.65</v>
      </c>
      <c r="D1429" s="206"/>
      <c r="E1429" s="206">
        <v>22.65</v>
      </c>
      <c r="F1429" s="206"/>
      <c r="G1429" s="200"/>
    </row>
    <row r="1430" spans="1:7">
      <c r="A1430" s="198" t="s">
        <v>1788</v>
      </c>
      <c r="B1430" s="205" t="s">
        <v>2796</v>
      </c>
      <c r="C1430" s="206">
        <v>5.29</v>
      </c>
      <c r="D1430" s="206"/>
      <c r="E1430" s="206">
        <v>5.29</v>
      </c>
      <c r="F1430" s="206"/>
      <c r="G1430" s="200"/>
    </row>
    <row r="1431" spans="1:7">
      <c r="A1431" s="198" t="s">
        <v>1789</v>
      </c>
      <c r="B1431" s="205" t="s">
        <v>2797</v>
      </c>
      <c r="C1431" s="206">
        <v>3.78</v>
      </c>
      <c r="D1431" s="206"/>
      <c r="E1431" s="206">
        <v>3.78</v>
      </c>
      <c r="F1431" s="206"/>
      <c r="G1431" s="200"/>
    </row>
    <row r="1432" spans="1:7">
      <c r="A1432" s="198" t="s">
        <v>1790</v>
      </c>
      <c r="B1432" s="205" t="s">
        <v>2798</v>
      </c>
      <c r="C1432" s="206">
        <v>13.58</v>
      </c>
      <c r="D1432" s="206"/>
      <c r="E1432" s="206">
        <v>13.58</v>
      </c>
      <c r="F1432" s="206"/>
      <c r="G1432" s="200"/>
    </row>
    <row r="1433" spans="1:7">
      <c r="A1433" s="198" t="s">
        <v>1654</v>
      </c>
      <c r="B1433" s="205" t="s">
        <v>2868</v>
      </c>
      <c r="C1433" s="206">
        <v>893.27</v>
      </c>
      <c r="D1433" s="206">
        <v>810.89</v>
      </c>
      <c r="E1433" s="206">
        <v>38.020000000000003</v>
      </c>
      <c r="F1433" s="206">
        <v>44.36</v>
      </c>
      <c r="G1433" s="200"/>
    </row>
    <row r="1434" spans="1:7">
      <c r="A1434" s="198" t="s">
        <v>1765</v>
      </c>
      <c r="B1434" s="205" t="s">
        <v>2772</v>
      </c>
      <c r="C1434" s="206">
        <v>810.89</v>
      </c>
      <c r="D1434" s="206">
        <v>810.89</v>
      </c>
      <c r="E1434" s="206"/>
      <c r="F1434" s="206"/>
      <c r="G1434" s="200"/>
    </row>
    <row r="1435" spans="1:7">
      <c r="A1435" s="198" t="s">
        <v>1766</v>
      </c>
      <c r="B1435" s="205" t="s">
        <v>2773</v>
      </c>
      <c r="C1435" s="206">
        <v>114.65</v>
      </c>
      <c r="D1435" s="206">
        <v>114.65</v>
      </c>
      <c r="E1435" s="206"/>
      <c r="F1435" s="206"/>
      <c r="G1435" s="200"/>
    </row>
    <row r="1436" spans="1:7">
      <c r="A1436" s="198" t="s">
        <v>1767</v>
      </c>
      <c r="B1436" s="205" t="s">
        <v>2774</v>
      </c>
      <c r="C1436" s="206">
        <v>354.21</v>
      </c>
      <c r="D1436" s="206">
        <v>354.21</v>
      </c>
      <c r="E1436" s="206"/>
      <c r="F1436" s="206"/>
      <c r="G1436" s="200"/>
    </row>
    <row r="1437" spans="1:7">
      <c r="A1437" s="198" t="s">
        <v>1768</v>
      </c>
      <c r="B1437" s="205" t="s">
        <v>2775</v>
      </c>
      <c r="C1437" s="206">
        <v>77.3</v>
      </c>
      <c r="D1437" s="206">
        <v>77.3</v>
      </c>
      <c r="E1437" s="206"/>
      <c r="F1437" s="206"/>
      <c r="G1437" s="200"/>
    </row>
    <row r="1438" spans="1:7">
      <c r="A1438" s="198" t="s">
        <v>1769</v>
      </c>
      <c r="B1438" s="205" t="s">
        <v>2776</v>
      </c>
      <c r="C1438" s="206">
        <v>81.2</v>
      </c>
      <c r="D1438" s="206">
        <v>81.2</v>
      </c>
      <c r="E1438" s="206"/>
      <c r="F1438" s="206"/>
      <c r="G1438" s="200"/>
    </row>
    <row r="1439" spans="1:7">
      <c r="A1439" s="198" t="s">
        <v>1803</v>
      </c>
      <c r="B1439" s="205" t="s">
        <v>2777</v>
      </c>
      <c r="C1439" s="206">
        <v>25</v>
      </c>
      <c r="D1439" s="206">
        <v>25</v>
      </c>
      <c r="E1439" s="206"/>
      <c r="F1439" s="206"/>
      <c r="G1439" s="200"/>
    </row>
    <row r="1440" spans="1:7">
      <c r="A1440" s="198" t="s">
        <v>1770</v>
      </c>
      <c r="B1440" s="205" t="s">
        <v>2778</v>
      </c>
      <c r="C1440" s="206">
        <v>39.08</v>
      </c>
      <c r="D1440" s="206">
        <v>39.08</v>
      </c>
      <c r="E1440" s="206"/>
      <c r="F1440" s="206"/>
      <c r="G1440" s="200"/>
    </row>
    <row r="1441" spans="1:7">
      <c r="A1441" s="198" t="s">
        <v>1771</v>
      </c>
      <c r="B1441" s="205" t="s">
        <v>2779</v>
      </c>
      <c r="C1441" s="206">
        <v>10.15</v>
      </c>
      <c r="D1441" s="206">
        <v>10.15</v>
      </c>
      <c r="E1441" s="206"/>
      <c r="F1441" s="206"/>
      <c r="G1441" s="200"/>
    </row>
    <row r="1442" spans="1:7">
      <c r="A1442" s="198" t="s">
        <v>1772</v>
      </c>
      <c r="B1442" s="205" t="s">
        <v>2780</v>
      </c>
      <c r="C1442" s="206">
        <v>0.51</v>
      </c>
      <c r="D1442" s="206">
        <v>0.51</v>
      </c>
      <c r="E1442" s="206"/>
      <c r="F1442" s="206"/>
      <c r="G1442" s="200"/>
    </row>
    <row r="1443" spans="1:7">
      <c r="A1443" s="198" t="s">
        <v>1773</v>
      </c>
      <c r="B1443" s="205" t="s">
        <v>2781</v>
      </c>
      <c r="C1443" s="206">
        <v>60.9</v>
      </c>
      <c r="D1443" s="206">
        <v>60.9</v>
      </c>
      <c r="E1443" s="206"/>
      <c r="F1443" s="206"/>
      <c r="G1443" s="200"/>
    </row>
    <row r="1444" spans="1:7">
      <c r="A1444" s="198" t="s">
        <v>1774</v>
      </c>
      <c r="B1444" s="205" t="s">
        <v>2782</v>
      </c>
      <c r="C1444" s="206">
        <v>47.89</v>
      </c>
      <c r="D1444" s="206">
        <v>47.89</v>
      </c>
      <c r="E1444" s="206"/>
      <c r="F1444" s="206"/>
      <c r="G1444" s="200"/>
    </row>
    <row r="1445" spans="1:7">
      <c r="A1445" s="198" t="s">
        <v>1775</v>
      </c>
      <c r="B1445" s="205" t="s">
        <v>2783</v>
      </c>
      <c r="C1445" s="206">
        <v>44.36</v>
      </c>
      <c r="D1445" s="206"/>
      <c r="E1445" s="206"/>
      <c r="F1445" s="206">
        <v>44.36</v>
      </c>
      <c r="G1445" s="200"/>
    </row>
    <row r="1446" spans="1:7">
      <c r="A1446" s="198" t="s">
        <v>1781</v>
      </c>
      <c r="B1446" s="205" t="s">
        <v>2789</v>
      </c>
      <c r="C1446" s="206">
        <v>3.57</v>
      </c>
      <c r="D1446" s="206"/>
      <c r="E1446" s="206"/>
      <c r="F1446" s="206">
        <v>3.57</v>
      </c>
      <c r="G1446" s="200"/>
    </row>
    <row r="1447" spans="1:7">
      <c r="A1447" s="198" t="s">
        <v>1794</v>
      </c>
      <c r="B1447" s="205" t="s">
        <v>2806</v>
      </c>
      <c r="C1447" s="206">
        <v>15.12</v>
      </c>
      <c r="D1447" s="206"/>
      <c r="E1447" s="206"/>
      <c r="F1447" s="206">
        <v>15.12</v>
      </c>
      <c r="G1447" s="200"/>
    </row>
    <row r="1448" spans="1:7">
      <c r="A1448" s="198" t="s">
        <v>1784</v>
      </c>
      <c r="B1448" s="205" t="s">
        <v>2792</v>
      </c>
      <c r="C1448" s="206">
        <v>9.3800000000000008</v>
      </c>
      <c r="D1448" s="206"/>
      <c r="E1448" s="206"/>
      <c r="F1448" s="206">
        <v>9.3800000000000008</v>
      </c>
      <c r="G1448" s="200"/>
    </row>
    <row r="1449" spans="1:7">
      <c r="A1449" s="198" t="s">
        <v>1786</v>
      </c>
      <c r="B1449" s="205" t="s">
        <v>2794</v>
      </c>
      <c r="C1449" s="206">
        <v>16.29</v>
      </c>
      <c r="D1449" s="206"/>
      <c r="E1449" s="206"/>
      <c r="F1449" s="206">
        <v>16.29</v>
      </c>
      <c r="G1449" s="200"/>
    </row>
    <row r="1450" spans="1:7">
      <c r="A1450" s="198" t="s">
        <v>1787</v>
      </c>
      <c r="B1450" s="205" t="s">
        <v>2795</v>
      </c>
      <c r="C1450" s="206">
        <v>38.020000000000003</v>
      </c>
      <c r="D1450" s="206"/>
      <c r="E1450" s="206">
        <v>38.020000000000003</v>
      </c>
      <c r="F1450" s="206"/>
      <c r="G1450" s="200"/>
    </row>
    <row r="1451" spans="1:7">
      <c r="A1451" s="198" t="s">
        <v>1788</v>
      </c>
      <c r="B1451" s="205" t="s">
        <v>2796</v>
      </c>
      <c r="C1451" s="206">
        <v>10.039999999999999</v>
      </c>
      <c r="D1451" s="206"/>
      <c r="E1451" s="206">
        <v>10.039999999999999</v>
      </c>
      <c r="F1451" s="206"/>
      <c r="G1451" s="200"/>
    </row>
    <row r="1452" spans="1:7">
      <c r="A1452" s="198" t="s">
        <v>1789</v>
      </c>
      <c r="B1452" s="205" t="s">
        <v>2797</v>
      </c>
      <c r="C1452" s="206">
        <v>16.96</v>
      </c>
      <c r="D1452" s="206"/>
      <c r="E1452" s="206">
        <v>16.96</v>
      </c>
      <c r="F1452" s="206"/>
      <c r="G1452" s="200"/>
    </row>
    <row r="1453" spans="1:7">
      <c r="A1453" s="198" t="s">
        <v>1790</v>
      </c>
      <c r="B1453" s="205" t="s">
        <v>2798</v>
      </c>
      <c r="C1453" s="206">
        <v>11.02</v>
      </c>
      <c r="D1453" s="206"/>
      <c r="E1453" s="206">
        <v>11.02</v>
      </c>
      <c r="F1453" s="206"/>
      <c r="G1453" s="200"/>
    </row>
    <row r="1454" spans="1:7">
      <c r="A1454" s="198" t="s">
        <v>1655</v>
      </c>
      <c r="B1454" s="205" t="s">
        <v>2869</v>
      </c>
      <c r="C1454" s="206">
        <v>652.91</v>
      </c>
      <c r="D1454" s="206">
        <v>590.04</v>
      </c>
      <c r="E1454" s="206">
        <v>20.55</v>
      </c>
      <c r="F1454" s="206">
        <v>42.32</v>
      </c>
      <c r="G1454" s="200"/>
    </row>
    <row r="1455" spans="1:7">
      <c r="A1455" s="198" t="s">
        <v>1765</v>
      </c>
      <c r="B1455" s="205" t="s">
        <v>2772</v>
      </c>
      <c r="C1455" s="206">
        <v>595.04</v>
      </c>
      <c r="D1455" s="206">
        <v>590.04</v>
      </c>
      <c r="E1455" s="206"/>
      <c r="F1455" s="206">
        <v>5</v>
      </c>
      <c r="G1455" s="200"/>
    </row>
    <row r="1456" spans="1:7">
      <c r="A1456" s="198" t="s">
        <v>1766</v>
      </c>
      <c r="B1456" s="205" t="s">
        <v>2773</v>
      </c>
      <c r="C1456" s="206">
        <v>77.55</v>
      </c>
      <c r="D1456" s="206">
        <v>77.55</v>
      </c>
      <c r="E1456" s="206"/>
      <c r="F1456" s="206"/>
      <c r="G1456" s="200"/>
    </row>
    <row r="1457" spans="1:7">
      <c r="A1457" s="198" t="s">
        <v>1767</v>
      </c>
      <c r="B1457" s="205" t="s">
        <v>2774</v>
      </c>
      <c r="C1457" s="206">
        <v>245.08</v>
      </c>
      <c r="D1457" s="206">
        <v>245.08</v>
      </c>
      <c r="E1457" s="206"/>
      <c r="F1457" s="206"/>
      <c r="G1457" s="200"/>
    </row>
    <row r="1458" spans="1:7">
      <c r="A1458" s="198" t="s">
        <v>1768</v>
      </c>
      <c r="B1458" s="205" t="s">
        <v>2775</v>
      </c>
      <c r="C1458" s="206">
        <v>53.08</v>
      </c>
      <c r="D1458" s="206">
        <v>53.08</v>
      </c>
      <c r="E1458" s="206"/>
      <c r="F1458" s="206"/>
      <c r="G1458" s="200"/>
    </row>
    <row r="1459" spans="1:7">
      <c r="A1459" s="198" t="s">
        <v>1769</v>
      </c>
      <c r="B1459" s="205" t="s">
        <v>2776</v>
      </c>
      <c r="C1459" s="206">
        <v>55.87</v>
      </c>
      <c r="D1459" s="206">
        <v>55.87</v>
      </c>
      <c r="E1459" s="206"/>
      <c r="F1459" s="206"/>
      <c r="G1459" s="200"/>
    </row>
    <row r="1460" spans="1:7">
      <c r="A1460" s="198" t="s">
        <v>1803</v>
      </c>
      <c r="B1460" s="205" t="s">
        <v>2777</v>
      </c>
      <c r="C1460" s="206">
        <v>40.659999999999997</v>
      </c>
      <c r="D1460" s="206">
        <v>40.659999999999997</v>
      </c>
      <c r="E1460" s="206"/>
      <c r="F1460" s="206"/>
      <c r="G1460" s="200"/>
    </row>
    <row r="1461" spans="1:7">
      <c r="A1461" s="198" t="s">
        <v>1770</v>
      </c>
      <c r="B1461" s="205" t="s">
        <v>2778</v>
      </c>
      <c r="C1461" s="206">
        <v>26.89</v>
      </c>
      <c r="D1461" s="206">
        <v>26.89</v>
      </c>
      <c r="E1461" s="206"/>
      <c r="F1461" s="206"/>
      <c r="G1461" s="200"/>
    </row>
    <row r="1462" spans="1:7">
      <c r="A1462" s="198" t="s">
        <v>1771</v>
      </c>
      <c r="B1462" s="205" t="s">
        <v>2779</v>
      </c>
      <c r="C1462" s="206">
        <v>6.98</v>
      </c>
      <c r="D1462" s="206">
        <v>6.98</v>
      </c>
      <c r="E1462" s="206"/>
      <c r="F1462" s="206"/>
      <c r="G1462" s="200"/>
    </row>
    <row r="1463" spans="1:7">
      <c r="A1463" s="198" t="s">
        <v>1772</v>
      </c>
      <c r="B1463" s="205" t="s">
        <v>2780</v>
      </c>
      <c r="C1463" s="206">
        <v>5.35</v>
      </c>
      <c r="D1463" s="206">
        <v>0.35</v>
      </c>
      <c r="E1463" s="206"/>
      <c r="F1463" s="206">
        <v>5</v>
      </c>
      <c r="G1463" s="200"/>
    </row>
    <row r="1464" spans="1:7">
      <c r="A1464" s="198" t="s">
        <v>1773</v>
      </c>
      <c r="B1464" s="205" t="s">
        <v>2781</v>
      </c>
      <c r="C1464" s="206">
        <v>41.9</v>
      </c>
      <c r="D1464" s="206">
        <v>41.9</v>
      </c>
      <c r="E1464" s="206"/>
      <c r="F1464" s="206"/>
      <c r="G1464" s="200"/>
    </row>
    <row r="1465" spans="1:7">
      <c r="A1465" s="198" t="s">
        <v>1774</v>
      </c>
      <c r="B1465" s="205" t="s">
        <v>2782</v>
      </c>
      <c r="C1465" s="206">
        <v>41.68</v>
      </c>
      <c r="D1465" s="206">
        <v>41.68</v>
      </c>
      <c r="E1465" s="206"/>
      <c r="F1465" s="206"/>
      <c r="G1465" s="200"/>
    </row>
    <row r="1466" spans="1:7">
      <c r="A1466" s="198" t="s">
        <v>1775</v>
      </c>
      <c r="B1466" s="205" t="s">
        <v>2783</v>
      </c>
      <c r="C1466" s="206">
        <v>37.32</v>
      </c>
      <c r="D1466" s="206"/>
      <c r="E1466" s="206"/>
      <c r="F1466" s="206">
        <v>37.32</v>
      </c>
      <c r="G1466" s="200"/>
    </row>
    <row r="1467" spans="1:7">
      <c r="A1467" s="198" t="s">
        <v>1776</v>
      </c>
      <c r="B1467" s="205" t="s">
        <v>2784</v>
      </c>
      <c r="C1467" s="206">
        <v>1.45</v>
      </c>
      <c r="D1467" s="206"/>
      <c r="E1467" s="206"/>
      <c r="F1467" s="206">
        <v>1.45</v>
      </c>
      <c r="G1467" s="200"/>
    </row>
    <row r="1468" spans="1:7">
      <c r="A1468" s="198" t="s">
        <v>1780</v>
      </c>
      <c r="B1468" s="205" t="s">
        <v>2788</v>
      </c>
      <c r="C1468" s="206">
        <v>1.41</v>
      </c>
      <c r="D1468" s="206"/>
      <c r="E1468" s="206"/>
      <c r="F1468" s="206">
        <v>1.41</v>
      </c>
      <c r="G1468" s="200"/>
    </row>
    <row r="1469" spans="1:7">
      <c r="A1469" s="198" t="s">
        <v>1781</v>
      </c>
      <c r="B1469" s="205" t="s">
        <v>2789</v>
      </c>
      <c r="C1469" s="206">
        <v>2</v>
      </c>
      <c r="D1469" s="206"/>
      <c r="E1469" s="206"/>
      <c r="F1469" s="206">
        <v>2</v>
      </c>
      <c r="G1469" s="200"/>
    </row>
    <row r="1470" spans="1:7">
      <c r="A1470" s="198" t="s">
        <v>1782</v>
      </c>
      <c r="B1470" s="205" t="s">
        <v>2790</v>
      </c>
      <c r="C1470" s="206">
        <v>0.5</v>
      </c>
      <c r="D1470" s="206"/>
      <c r="E1470" s="206"/>
      <c r="F1470" s="206">
        <v>0.5</v>
      </c>
      <c r="G1470" s="200"/>
    </row>
    <row r="1471" spans="1:7">
      <c r="A1471" s="198" t="s">
        <v>1791</v>
      </c>
      <c r="B1471" s="205" t="s">
        <v>2803</v>
      </c>
      <c r="C1471" s="206">
        <v>0.2</v>
      </c>
      <c r="D1471" s="206"/>
      <c r="E1471" s="206"/>
      <c r="F1471" s="206">
        <v>0.2</v>
      </c>
      <c r="G1471" s="200"/>
    </row>
    <row r="1472" spans="1:7">
      <c r="A1472" s="198" t="s">
        <v>1783</v>
      </c>
      <c r="B1472" s="205" t="s">
        <v>2791</v>
      </c>
      <c r="C1472" s="206">
        <v>0.97</v>
      </c>
      <c r="D1472" s="206"/>
      <c r="E1472" s="206"/>
      <c r="F1472" s="206">
        <v>0.97</v>
      </c>
      <c r="G1472" s="200"/>
    </row>
    <row r="1473" spans="1:7">
      <c r="A1473" s="198" t="s">
        <v>1794</v>
      </c>
      <c r="B1473" s="205" t="s">
        <v>2806</v>
      </c>
      <c r="C1473" s="206">
        <v>4.0199999999999996</v>
      </c>
      <c r="D1473" s="206"/>
      <c r="E1473" s="206"/>
      <c r="F1473" s="206">
        <v>4.0199999999999996</v>
      </c>
      <c r="G1473" s="200"/>
    </row>
    <row r="1474" spans="1:7">
      <c r="A1474" s="198" t="s">
        <v>1784</v>
      </c>
      <c r="B1474" s="205" t="s">
        <v>2792</v>
      </c>
      <c r="C1474" s="206">
        <v>6.45</v>
      </c>
      <c r="D1474" s="206"/>
      <c r="E1474" s="206"/>
      <c r="F1474" s="206">
        <v>6.45</v>
      </c>
      <c r="G1474" s="200"/>
    </row>
    <row r="1475" spans="1:7">
      <c r="A1475" s="198" t="s">
        <v>1785</v>
      </c>
      <c r="B1475" s="205" t="s">
        <v>2793</v>
      </c>
      <c r="C1475" s="206">
        <v>5.24</v>
      </c>
      <c r="D1475" s="206"/>
      <c r="E1475" s="206"/>
      <c r="F1475" s="206">
        <v>5.24</v>
      </c>
      <c r="G1475" s="200"/>
    </row>
    <row r="1476" spans="1:7">
      <c r="A1476" s="198" t="s">
        <v>1786</v>
      </c>
      <c r="B1476" s="205" t="s">
        <v>2794</v>
      </c>
      <c r="C1476" s="206">
        <v>15.08</v>
      </c>
      <c r="D1476" s="206"/>
      <c r="E1476" s="206"/>
      <c r="F1476" s="206">
        <v>15.08</v>
      </c>
      <c r="G1476" s="200"/>
    </row>
    <row r="1477" spans="1:7">
      <c r="A1477" s="198" t="s">
        <v>1787</v>
      </c>
      <c r="B1477" s="205" t="s">
        <v>2795</v>
      </c>
      <c r="C1477" s="206">
        <v>20.55</v>
      </c>
      <c r="D1477" s="206"/>
      <c r="E1477" s="206">
        <v>20.55</v>
      </c>
      <c r="F1477" s="206"/>
      <c r="G1477" s="200"/>
    </row>
    <row r="1478" spans="1:7">
      <c r="A1478" s="198" t="s">
        <v>1788</v>
      </c>
      <c r="B1478" s="205" t="s">
        <v>2796</v>
      </c>
      <c r="C1478" s="206">
        <v>7.67</v>
      </c>
      <c r="D1478" s="206"/>
      <c r="E1478" s="206">
        <v>7.67</v>
      </c>
      <c r="F1478" s="206"/>
      <c r="G1478" s="200"/>
    </row>
    <row r="1479" spans="1:7">
      <c r="A1479" s="198" t="s">
        <v>1789</v>
      </c>
      <c r="B1479" s="205" t="s">
        <v>2797</v>
      </c>
      <c r="C1479" s="206">
        <v>3.24</v>
      </c>
      <c r="D1479" s="206"/>
      <c r="E1479" s="206">
        <v>3.24</v>
      </c>
      <c r="F1479" s="206"/>
      <c r="G1479" s="200"/>
    </row>
    <row r="1480" spans="1:7">
      <c r="A1480" s="198" t="s">
        <v>1790</v>
      </c>
      <c r="B1480" s="205" t="s">
        <v>2798</v>
      </c>
      <c r="C1480" s="206">
        <v>9.64</v>
      </c>
      <c r="D1480" s="206"/>
      <c r="E1480" s="206">
        <v>9.64</v>
      </c>
      <c r="F1480" s="206"/>
      <c r="G1480" s="200"/>
    </row>
    <row r="1481" spans="1:7">
      <c r="A1481" s="198" t="s">
        <v>1657</v>
      </c>
      <c r="B1481" s="205" t="s">
        <v>2870</v>
      </c>
      <c r="C1481" s="206">
        <v>571.22</v>
      </c>
      <c r="D1481" s="206">
        <v>519.92999999999995</v>
      </c>
      <c r="E1481" s="206">
        <v>11.98</v>
      </c>
      <c r="F1481" s="206">
        <v>39.31</v>
      </c>
      <c r="G1481" s="200"/>
    </row>
    <row r="1482" spans="1:7">
      <c r="A1482" s="198" t="s">
        <v>1765</v>
      </c>
      <c r="B1482" s="205" t="s">
        <v>2772</v>
      </c>
      <c r="C1482" s="206">
        <v>519.92999999999995</v>
      </c>
      <c r="D1482" s="206">
        <v>519.92999999999995</v>
      </c>
      <c r="E1482" s="206"/>
      <c r="F1482" s="206"/>
      <c r="G1482" s="200"/>
    </row>
    <row r="1483" spans="1:7">
      <c r="A1483" s="198" t="s">
        <v>1766</v>
      </c>
      <c r="B1483" s="205" t="s">
        <v>2773</v>
      </c>
      <c r="C1483" s="206">
        <v>67.86</v>
      </c>
      <c r="D1483" s="206">
        <v>67.86</v>
      </c>
      <c r="E1483" s="206"/>
      <c r="F1483" s="206"/>
      <c r="G1483" s="200"/>
    </row>
    <row r="1484" spans="1:7">
      <c r="A1484" s="198" t="s">
        <v>1767</v>
      </c>
      <c r="B1484" s="205" t="s">
        <v>2774</v>
      </c>
      <c r="C1484" s="206">
        <v>219.79</v>
      </c>
      <c r="D1484" s="206">
        <v>219.79</v>
      </c>
      <c r="E1484" s="206"/>
      <c r="F1484" s="206"/>
      <c r="G1484" s="200"/>
    </row>
    <row r="1485" spans="1:7">
      <c r="A1485" s="198" t="s">
        <v>1768</v>
      </c>
      <c r="B1485" s="205" t="s">
        <v>2775</v>
      </c>
      <c r="C1485" s="206">
        <v>47.22</v>
      </c>
      <c r="D1485" s="206">
        <v>47.22</v>
      </c>
      <c r="E1485" s="206"/>
      <c r="F1485" s="206"/>
      <c r="G1485" s="200"/>
    </row>
    <row r="1486" spans="1:7">
      <c r="A1486" s="198" t="s">
        <v>1769</v>
      </c>
      <c r="B1486" s="205" t="s">
        <v>2776</v>
      </c>
      <c r="C1486" s="206">
        <v>49.8</v>
      </c>
      <c r="D1486" s="206">
        <v>49.8</v>
      </c>
      <c r="E1486" s="206"/>
      <c r="F1486" s="206"/>
      <c r="G1486" s="200"/>
    </row>
    <row r="1487" spans="1:7">
      <c r="A1487" s="198" t="s">
        <v>1803</v>
      </c>
      <c r="B1487" s="205" t="s">
        <v>2777</v>
      </c>
      <c r="C1487" s="206">
        <v>24.9</v>
      </c>
      <c r="D1487" s="206">
        <v>24.9</v>
      </c>
      <c r="E1487" s="206"/>
      <c r="F1487" s="206"/>
      <c r="G1487" s="200"/>
    </row>
    <row r="1488" spans="1:7">
      <c r="A1488" s="198" t="s">
        <v>1770</v>
      </c>
      <c r="B1488" s="205" t="s">
        <v>2778</v>
      </c>
      <c r="C1488" s="206">
        <v>23.97</v>
      </c>
      <c r="D1488" s="206">
        <v>23.97</v>
      </c>
      <c r="E1488" s="206"/>
      <c r="F1488" s="206"/>
      <c r="G1488" s="200"/>
    </row>
    <row r="1489" spans="1:7">
      <c r="A1489" s="198" t="s">
        <v>1771</v>
      </c>
      <c r="B1489" s="205" t="s">
        <v>2779</v>
      </c>
      <c r="C1489" s="206">
        <v>6.23</v>
      </c>
      <c r="D1489" s="206">
        <v>6.23</v>
      </c>
      <c r="E1489" s="206"/>
      <c r="F1489" s="206"/>
      <c r="G1489" s="200"/>
    </row>
    <row r="1490" spans="1:7">
      <c r="A1490" s="198" t="s">
        <v>1772</v>
      </c>
      <c r="B1490" s="205" t="s">
        <v>2780</v>
      </c>
      <c r="C1490" s="206">
        <v>1.87</v>
      </c>
      <c r="D1490" s="206">
        <v>1.87</v>
      </c>
      <c r="E1490" s="206"/>
      <c r="F1490" s="206"/>
      <c r="G1490" s="200"/>
    </row>
    <row r="1491" spans="1:7">
      <c r="A1491" s="198" t="s">
        <v>1773</v>
      </c>
      <c r="B1491" s="205" t="s">
        <v>2781</v>
      </c>
      <c r="C1491" s="206">
        <v>37.35</v>
      </c>
      <c r="D1491" s="206">
        <v>37.35</v>
      </c>
      <c r="E1491" s="206"/>
      <c r="F1491" s="206"/>
      <c r="G1491" s="200"/>
    </row>
    <row r="1492" spans="1:7">
      <c r="A1492" s="198" t="s">
        <v>1774</v>
      </c>
      <c r="B1492" s="205" t="s">
        <v>2782</v>
      </c>
      <c r="C1492" s="206">
        <v>40.94</v>
      </c>
      <c r="D1492" s="206">
        <v>40.94</v>
      </c>
      <c r="E1492" s="206"/>
      <c r="F1492" s="206"/>
      <c r="G1492" s="200"/>
    </row>
    <row r="1493" spans="1:7">
      <c r="A1493" s="198" t="s">
        <v>1775</v>
      </c>
      <c r="B1493" s="205" t="s">
        <v>2783</v>
      </c>
      <c r="C1493" s="206">
        <v>39.31</v>
      </c>
      <c r="D1493" s="206"/>
      <c r="E1493" s="206"/>
      <c r="F1493" s="206">
        <v>39.31</v>
      </c>
      <c r="G1493" s="200"/>
    </row>
    <row r="1494" spans="1:7">
      <c r="A1494" s="198" t="s">
        <v>1776</v>
      </c>
      <c r="B1494" s="205" t="s">
        <v>2784</v>
      </c>
      <c r="C1494" s="206">
        <v>4</v>
      </c>
      <c r="D1494" s="206"/>
      <c r="E1494" s="206"/>
      <c r="F1494" s="206">
        <v>4</v>
      </c>
      <c r="G1494" s="200"/>
    </row>
    <row r="1495" spans="1:7">
      <c r="A1495" s="198" t="s">
        <v>1777</v>
      </c>
      <c r="B1495" s="205" t="s">
        <v>2785</v>
      </c>
      <c r="C1495" s="206">
        <v>0.5</v>
      </c>
      <c r="D1495" s="206"/>
      <c r="E1495" s="206"/>
      <c r="F1495" s="206">
        <v>0.5</v>
      </c>
      <c r="G1495" s="200"/>
    </row>
    <row r="1496" spans="1:7">
      <c r="A1496" s="198" t="s">
        <v>1796</v>
      </c>
      <c r="B1496" s="205" t="s">
        <v>2814</v>
      </c>
      <c r="C1496" s="206">
        <v>2</v>
      </c>
      <c r="D1496" s="206"/>
      <c r="E1496" s="206"/>
      <c r="F1496" s="206">
        <v>2</v>
      </c>
      <c r="G1496" s="200"/>
    </row>
    <row r="1497" spans="1:7">
      <c r="A1497" s="198" t="s">
        <v>1778</v>
      </c>
      <c r="B1497" s="205" t="s">
        <v>2786</v>
      </c>
      <c r="C1497" s="206">
        <v>0.6</v>
      </c>
      <c r="D1497" s="206"/>
      <c r="E1497" s="206"/>
      <c r="F1497" s="206">
        <v>0.6</v>
      </c>
      <c r="G1497" s="200"/>
    </row>
    <row r="1498" spans="1:7">
      <c r="A1498" s="198" t="s">
        <v>1779</v>
      </c>
      <c r="B1498" s="205" t="s">
        <v>2787</v>
      </c>
      <c r="C1498" s="206">
        <v>1.5</v>
      </c>
      <c r="D1498" s="206"/>
      <c r="E1498" s="206"/>
      <c r="F1498" s="206">
        <v>1.5</v>
      </c>
      <c r="G1498" s="200"/>
    </row>
    <row r="1499" spans="1:7">
      <c r="A1499" s="198" t="s">
        <v>1780</v>
      </c>
      <c r="B1499" s="205" t="s">
        <v>2788</v>
      </c>
      <c r="C1499" s="206">
        <v>0.4</v>
      </c>
      <c r="D1499" s="206"/>
      <c r="E1499" s="206"/>
      <c r="F1499" s="206">
        <v>0.4</v>
      </c>
      <c r="G1499" s="200"/>
    </row>
    <row r="1500" spans="1:7">
      <c r="A1500" s="198" t="s">
        <v>1793</v>
      </c>
      <c r="B1500" s="205" t="s">
        <v>2821</v>
      </c>
      <c r="C1500" s="206">
        <v>0.72</v>
      </c>
      <c r="D1500" s="206"/>
      <c r="E1500" s="206"/>
      <c r="F1500" s="206">
        <v>0.72</v>
      </c>
      <c r="G1500" s="200"/>
    </row>
    <row r="1501" spans="1:7">
      <c r="A1501" s="198" t="s">
        <v>1781</v>
      </c>
      <c r="B1501" s="205" t="s">
        <v>2789</v>
      </c>
      <c r="C1501" s="206">
        <v>0.6</v>
      </c>
      <c r="D1501" s="206"/>
      <c r="E1501" s="206"/>
      <c r="F1501" s="206">
        <v>0.6</v>
      </c>
      <c r="G1501" s="200"/>
    </row>
    <row r="1502" spans="1:7">
      <c r="A1502" s="198" t="s">
        <v>1782</v>
      </c>
      <c r="B1502" s="205" t="s">
        <v>2790</v>
      </c>
      <c r="C1502" s="206">
        <v>3</v>
      </c>
      <c r="D1502" s="206"/>
      <c r="E1502" s="206"/>
      <c r="F1502" s="206">
        <v>3</v>
      </c>
      <c r="G1502" s="200"/>
    </row>
    <row r="1503" spans="1:7">
      <c r="A1503" s="198" t="s">
        <v>1797</v>
      </c>
      <c r="B1503" s="205" t="s">
        <v>2808</v>
      </c>
      <c r="C1503" s="206">
        <v>0.2</v>
      </c>
      <c r="D1503" s="206"/>
      <c r="E1503" s="206"/>
      <c r="F1503" s="206">
        <v>0.2</v>
      </c>
      <c r="G1503" s="200"/>
    </row>
    <row r="1504" spans="1:7">
      <c r="A1504" s="198" t="s">
        <v>1791</v>
      </c>
      <c r="B1504" s="205" t="s">
        <v>2803</v>
      </c>
      <c r="C1504" s="206">
        <v>0.2</v>
      </c>
      <c r="D1504" s="206"/>
      <c r="E1504" s="206"/>
      <c r="F1504" s="206">
        <v>0.2</v>
      </c>
      <c r="G1504" s="200"/>
    </row>
    <row r="1505" spans="1:7">
      <c r="A1505" s="198" t="s">
        <v>1783</v>
      </c>
      <c r="B1505" s="205" t="s">
        <v>2791</v>
      </c>
      <c r="C1505" s="206">
        <v>0.2</v>
      </c>
      <c r="D1505" s="206"/>
      <c r="E1505" s="206"/>
      <c r="F1505" s="206">
        <v>0.2</v>
      </c>
      <c r="G1505" s="200"/>
    </row>
    <row r="1506" spans="1:7">
      <c r="A1506" s="198" t="s">
        <v>1794</v>
      </c>
      <c r="B1506" s="205" t="s">
        <v>2806</v>
      </c>
      <c r="C1506" s="206">
        <v>1.42</v>
      </c>
      <c r="D1506" s="206"/>
      <c r="E1506" s="206"/>
      <c r="F1506" s="206">
        <v>1.42</v>
      </c>
      <c r="G1506" s="200"/>
    </row>
    <row r="1507" spans="1:7">
      <c r="A1507" s="198" t="s">
        <v>1784</v>
      </c>
      <c r="B1507" s="205" t="s">
        <v>2792</v>
      </c>
      <c r="C1507" s="206">
        <v>5.75</v>
      </c>
      <c r="D1507" s="206"/>
      <c r="E1507" s="206"/>
      <c r="F1507" s="206">
        <v>5.75</v>
      </c>
      <c r="G1507" s="200"/>
    </row>
    <row r="1508" spans="1:7">
      <c r="A1508" s="198" t="s">
        <v>1785</v>
      </c>
      <c r="B1508" s="205" t="s">
        <v>2793</v>
      </c>
      <c r="C1508" s="206">
        <v>3</v>
      </c>
      <c r="D1508" s="206"/>
      <c r="E1508" s="206"/>
      <c r="F1508" s="206">
        <v>3</v>
      </c>
      <c r="G1508" s="200"/>
    </row>
    <row r="1509" spans="1:7">
      <c r="A1509" s="198" t="s">
        <v>1786</v>
      </c>
      <c r="B1509" s="205" t="s">
        <v>2794</v>
      </c>
      <c r="C1509" s="206">
        <v>15.22</v>
      </c>
      <c r="D1509" s="206"/>
      <c r="E1509" s="206"/>
      <c r="F1509" s="206">
        <v>15.22</v>
      </c>
      <c r="G1509" s="200"/>
    </row>
    <row r="1510" spans="1:7">
      <c r="A1510" s="198" t="s">
        <v>1787</v>
      </c>
      <c r="B1510" s="205" t="s">
        <v>2795</v>
      </c>
      <c r="C1510" s="206">
        <v>11.98</v>
      </c>
      <c r="D1510" s="206"/>
      <c r="E1510" s="206">
        <v>11.98</v>
      </c>
      <c r="F1510" s="206"/>
      <c r="G1510" s="200"/>
    </row>
    <row r="1511" spans="1:7">
      <c r="A1511" s="198" t="s">
        <v>1788</v>
      </c>
      <c r="B1511" s="205" t="s">
        <v>2796</v>
      </c>
      <c r="C1511" s="206">
        <v>0.06</v>
      </c>
      <c r="D1511" s="206"/>
      <c r="E1511" s="206">
        <v>0.06</v>
      </c>
      <c r="F1511" s="206"/>
      <c r="G1511" s="200"/>
    </row>
    <row r="1512" spans="1:7">
      <c r="A1512" s="198" t="s">
        <v>1789</v>
      </c>
      <c r="B1512" s="205" t="s">
        <v>2797</v>
      </c>
      <c r="C1512" s="206">
        <v>3.42</v>
      </c>
      <c r="D1512" s="206"/>
      <c r="E1512" s="206">
        <v>3.42</v>
      </c>
      <c r="F1512" s="206"/>
      <c r="G1512" s="200"/>
    </row>
    <row r="1513" spans="1:7">
      <c r="A1513" s="198" t="s">
        <v>1790</v>
      </c>
      <c r="B1513" s="205" t="s">
        <v>2798</v>
      </c>
      <c r="C1513" s="206">
        <v>8.5</v>
      </c>
      <c r="D1513" s="206"/>
      <c r="E1513" s="206">
        <v>8.5</v>
      </c>
      <c r="F1513" s="206"/>
      <c r="G1513" s="200"/>
    </row>
    <row r="1514" spans="1:7">
      <c r="A1514" s="198" t="s">
        <v>1659</v>
      </c>
      <c r="B1514" s="205" t="s">
        <v>2871</v>
      </c>
      <c r="C1514" s="206">
        <v>681.62</v>
      </c>
      <c r="D1514" s="206">
        <v>611.9</v>
      </c>
      <c r="E1514" s="206">
        <v>19.579999999999998</v>
      </c>
      <c r="F1514" s="206">
        <v>50.14</v>
      </c>
      <c r="G1514" s="200"/>
    </row>
    <row r="1515" spans="1:7">
      <c r="A1515" s="198" t="s">
        <v>1765</v>
      </c>
      <c r="B1515" s="205" t="s">
        <v>2772</v>
      </c>
      <c r="C1515" s="206">
        <v>615.9</v>
      </c>
      <c r="D1515" s="206">
        <v>611.9</v>
      </c>
      <c r="E1515" s="206"/>
      <c r="F1515" s="206">
        <v>4</v>
      </c>
      <c r="G1515" s="200"/>
    </row>
    <row r="1516" spans="1:7">
      <c r="A1516" s="198" t="s">
        <v>1766</v>
      </c>
      <c r="B1516" s="205" t="s">
        <v>2773</v>
      </c>
      <c r="C1516" s="206">
        <v>87.72</v>
      </c>
      <c r="D1516" s="206">
        <v>87.72</v>
      </c>
      <c r="E1516" s="206"/>
      <c r="F1516" s="206"/>
      <c r="G1516" s="200"/>
    </row>
    <row r="1517" spans="1:7">
      <c r="A1517" s="198" t="s">
        <v>1767</v>
      </c>
      <c r="B1517" s="205" t="s">
        <v>2774</v>
      </c>
      <c r="C1517" s="206">
        <v>276.83</v>
      </c>
      <c r="D1517" s="206">
        <v>276.83</v>
      </c>
      <c r="E1517" s="206"/>
      <c r="F1517" s="206"/>
      <c r="G1517" s="200"/>
    </row>
    <row r="1518" spans="1:7">
      <c r="A1518" s="198" t="s">
        <v>1768</v>
      </c>
      <c r="B1518" s="205" t="s">
        <v>2775</v>
      </c>
      <c r="C1518" s="206">
        <v>60</v>
      </c>
      <c r="D1518" s="206">
        <v>60</v>
      </c>
      <c r="E1518" s="206"/>
      <c r="F1518" s="206"/>
      <c r="G1518" s="200"/>
    </row>
    <row r="1519" spans="1:7">
      <c r="A1519" s="198" t="s">
        <v>1769</v>
      </c>
      <c r="B1519" s="205" t="s">
        <v>2776</v>
      </c>
      <c r="C1519" s="206">
        <v>63.13</v>
      </c>
      <c r="D1519" s="206">
        <v>63.13</v>
      </c>
      <c r="E1519" s="206"/>
      <c r="F1519" s="206"/>
      <c r="G1519" s="200"/>
    </row>
    <row r="1520" spans="1:7">
      <c r="A1520" s="198" t="s">
        <v>1770</v>
      </c>
      <c r="B1520" s="205" t="s">
        <v>2778</v>
      </c>
      <c r="C1520" s="206">
        <v>30.38</v>
      </c>
      <c r="D1520" s="206">
        <v>30.38</v>
      </c>
      <c r="E1520" s="206"/>
      <c r="F1520" s="206"/>
      <c r="G1520" s="200"/>
    </row>
    <row r="1521" spans="1:7">
      <c r="A1521" s="198" t="s">
        <v>1771</v>
      </c>
      <c r="B1521" s="205" t="s">
        <v>2779</v>
      </c>
      <c r="C1521" s="206">
        <v>7.89</v>
      </c>
      <c r="D1521" s="206">
        <v>7.89</v>
      </c>
      <c r="E1521" s="206"/>
      <c r="F1521" s="206"/>
      <c r="G1521" s="200"/>
    </row>
    <row r="1522" spans="1:7">
      <c r="A1522" s="198" t="s">
        <v>1772</v>
      </c>
      <c r="B1522" s="205" t="s">
        <v>2780</v>
      </c>
      <c r="C1522" s="206">
        <v>4.3899999999999997</v>
      </c>
      <c r="D1522" s="206">
        <v>0.39</v>
      </c>
      <c r="E1522" s="206"/>
      <c r="F1522" s="206">
        <v>4</v>
      </c>
      <c r="G1522" s="200"/>
    </row>
    <row r="1523" spans="1:7">
      <c r="A1523" s="198" t="s">
        <v>1773</v>
      </c>
      <c r="B1523" s="205" t="s">
        <v>2781</v>
      </c>
      <c r="C1523" s="206">
        <v>47.35</v>
      </c>
      <c r="D1523" s="206">
        <v>47.35</v>
      </c>
      <c r="E1523" s="206"/>
      <c r="F1523" s="206"/>
      <c r="G1523" s="200"/>
    </row>
    <row r="1524" spans="1:7">
      <c r="A1524" s="198" t="s">
        <v>1774</v>
      </c>
      <c r="B1524" s="205" t="s">
        <v>2782</v>
      </c>
      <c r="C1524" s="206">
        <v>38.21</v>
      </c>
      <c r="D1524" s="206">
        <v>38.21</v>
      </c>
      <c r="E1524" s="206"/>
      <c r="F1524" s="206"/>
      <c r="G1524" s="200"/>
    </row>
    <row r="1525" spans="1:7">
      <c r="A1525" s="198" t="s">
        <v>1775</v>
      </c>
      <c r="B1525" s="205" t="s">
        <v>2783</v>
      </c>
      <c r="C1525" s="206">
        <v>46.14</v>
      </c>
      <c r="D1525" s="206"/>
      <c r="E1525" s="206"/>
      <c r="F1525" s="206">
        <v>46.14</v>
      </c>
      <c r="G1525" s="200"/>
    </row>
    <row r="1526" spans="1:7">
      <c r="A1526" s="198" t="s">
        <v>1776</v>
      </c>
      <c r="B1526" s="205" t="s">
        <v>2784</v>
      </c>
      <c r="C1526" s="206">
        <v>1</v>
      </c>
      <c r="D1526" s="206"/>
      <c r="E1526" s="206"/>
      <c r="F1526" s="206">
        <v>1</v>
      </c>
      <c r="G1526" s="200"/>
    </row>
    <row r="1527" spans="1:7">
      <c r="A1527" s="198" t="s">
        <v>1777</v>
      </c>
      <c r="B1527" s="205" t="s">
        <v>2785</v>
      </c>
      <c r="C1527" s="206">
        <v>1</v>
      </c>
      <c r="D1527" s="206"/>
      <c r="E1527" s="206"/>
      <c r="F1527" s="206">
        <v>1</v>
      </c>
      <c r="G1527" s="200"/>
    </row>
    <row r="1528" spans="1:7">
      <c r="A1528" s="198" t="s">
        <v>1778</v>
      </c>
      <c r="B1528" s="205" t="s">
        <v>2786</v>
      </c>
      <c r="C1528" s="206">
        <v>1.1599999999999999</v>
      </c>
      <c r="D1528" s="206"/>
      <c r="E1528" s="206"/>
      <c r="F1528" s="206">
        <v>1.1599999999999999</v>
      </c>
      <c r="G1528" s="200"/>
    </row>
    <row r="1529" spans="1:7">
      <c r="A1529" s="198" t="s">
        <v>1779</v>
      </c>
      <c r="B1529" s="205" t="s">
        <v>2787</v>
      </c>
      <c r="C1529" s="206">
        <v>5.5</v>
      </c>
      <c r="D1529" s="206"/>
      <c r="E1529" s="206"/>
      <c r="F1529" s="206">
        <v>5.5</v>
      </c>
      <c r="G1529" s="200"/>
    </row>
    <row r="1530" spans="1:7">
      <c r="A1530" s="198" t="s">
        <v>1780</v>
      </c>
      <c r="B1530" s="205" t="s">
        <v>2788</v>
      </c>
      <c r="C1530" s="206">
        <v>2.4</v>
      </c>
      <c r="D1530" s="206"/>
      <c r="E1530" s="206"/>
      <c r="F1530" s="206">
        <v>2.4</v>
      </c>
      <c r="G1530" s="200"/>
    </row>
    <row r="1531" spans="1:7">
      <c r="A1531" s="198" t="s">
        <v>1793</v>
      </c>
      <c r="B1531" s="205" t="s">
        <v>2821</v>
      </c>
      <c r="C1531" s="206">
        <v>0.36</v>
      </c>
      <c r="D1531" s="206"/>
      <c r="E1531" s="206"/>
      <c r="F1531" s="206">
        <v>0.36</v>
      </c>
      <c r="G1531" s="200"/>
    </row>
    <row r="1532" spans="1:7">
      <c r="A1532" s="198" t="s">
        <v>1781</v>
      </c>
      <c r="B1532" s="205" t="s">
        <v>2789</v>
      </c>
      <c r="C1532" s="206">
        <v>3</v>
      </c>
      <c r="D1532" s="206"/>
      <c r="E1532" s="206"/>
      <c r="F1532" s="206">
        <v>3</v>
      </c>
      <c r="G1532" s="200"/>
    </row>
    <row r="1533" spans="1:7">
      <c r="A1533" s="198" t="s">
        <v>1782</v>
      </c>
      <c r="B1533" s="205" t="s">
        <v>2790</v>
      </c>
      <c r="C1533" s="206">
        <v>0.5</v>
      </c>
      <c r="D1533" s="206"/>
      <c r="E1533" s="206"/>
      <c r="F1533" s="206">
        <v>0.5</v>
      </c>
      <c r="G1533" s="200"/>
    </row>
    <row r="1534" spans="1:7">
      <c r="A1534" s="198" t="s">
        <v>1783</v>
      </c>
      <c r="B1534" s="205" t="s">
        <v>2791</v>
      </c>
      <c r="C1534" s="206">
        <v>0.5</v>
      </c>
      <c r="D1534" s="206"/>
      <c r="E1534" s="206"/>
      <c r="F1534" s="206">
        <v>0.5</v>
      </c>
      <c r="G1534" s="200"/>
    </row>
    <row r="1535" spans="1:7">
      <c r="A1535" s="198" t="s">
        <v>1784</v>
      </c>
      <c r="B1535" s="205" t="s">
        <v>2792</v>
      </c>
      <c r="C1535" s="206">
        <v>7.29</v>
      </c>
      <c r="D1535" s="206"/>
      <c r="E1535" s="206"/>
      <c r="F1535" s="206">
        <v>7.29</v>
      </c>
      <c r="G1535" s="200"/>
    </row>
    <row r="1536" spans="1:7">
      <c r="A1536" s="198" t="s">
        <v>1785</v>
      </c>
      <c r="B1536" s="205" t="s">
        <v>2793</v>
      </c>
      <c r="C1536" s="206">
        <v>6.5</v>
      </c>
      <c r="D1536" s="206"/>
      <c r="E1536" s="206"/>
      <c r="F1536" s="206">
        <v>6.5</v>
      </c>
      <c r="G1536" s="200"/>
    </row>
    <row r="1537" spans="1:7">
      <c r="A1537" s="198" t="s">
        <v>1786</v>
      </c>
      <c r="B1537" s="205" t="s">
        <v>2794</v>
      </c>
      <c r="C1537" s="206">
        <v>16.93</v>
      </c>
      <c r="D1537" s="206"/>
      <c r="E1537" s="206"/>
      <c r="F1537" s="206">
        <v>16.93</v>
      </c>
      <c r="G1537" s="200"/>
    </row>
    <row r="1538" spans="1:7">
      <c r="A1538" s="198" t="s">
        <v>1787</v>
      </c>
      <c r="B1538" s="205" t="s">
        <v>2795</v>
      </c>
      <c r="C1538" s="206">
        <v>19.579999999999998</v>
      </c>
      <c r="D1538" s="206"/>
      <c r="E1538" s="206">
        <v>19.579999999999998</v>
      </c>
      <c r="F1538" s="206"/>
      <c r="G1538" s="200"/>
    </row>
    <row r="1539" spans="1:7">
      <c r="A1539" s="198" t="s">
        <v>1788</v>
      </c>
      <c r="B1539" s="205" t="s">
        <v>2796</v>
      </c>
      <c r="C1539" s="206">
        <v>8.27</v>
      </c>
      <c r="D1539" s="206"/>
      <c r="E1539" s="206">
        <v>8.27</v>
      </c>
      <c r="F1539" s="206"/>
      <c r="G1539" s="200"/>
    </row>
    <row r="1540" spans="1:7">
      <c r="A1540" s="198" t="s">
        <v>1789</v>
      </c>
      <c r="B1540" s="205" t="s">
        <v>2797</v>
      </c>
      <c r="C1540" s="206">
        <v>3.24</v>
      </c>
      <c r="D1540" s="206"/>
      <c r="E1540" s="206">
        <v>3.24</v>
      </c>
      <c r="F1540" s="206"/>
      <c r="G1540" s="200"/>
    </row>
    <row r="1541" spans="1:7">
      <c r="A1541" s="198" t="s">
        <v>1790</v>
      </c>
      <c r="B1541" s="205" t="s">
        <v>2798</v>
      </c>
      <c r="C1541" s="206">
        <v>8.07</v>
      </c>
      <c r="D1541" s="206"/>
      <c r="E1541" s="206">
        <v>8.07</v>
      </c>
      <c r="F1541" s="206"/>
      <c r="G1541" s="200"/>
    </row>
    <row r="1542" spans="1:7">
      <c r="A1542" s="198" t="s">
        <v>1661</v>
      </c>
      <c r="B1542" s="205" t="s">
        <v>2872</v>
      </c>
      <c r="C1542" s="206">
        <v>954.33</v>
      </c>
      <c r="D1542" s="206">
        <v>887.59</v>
      </c>
      <c r="E1542" s="206">
        <v>19.89</v>
      </c>
      <c r="F1542" s="206">
        <v>46.85</v>
      </c>
      <c r="G1542" s="200"/>
    </row>
    <row r="1543" spans="1:7">
      <c r="A1543" s="198" t="s">
        <v>1765</v>
      </c>
      <c r="B1543" s="205" t="s">
        <v>2772</v>
      </c>
      <c r="C1543" s="206">
        <v>892.99</v>
      </c>
      <c r="D1543" s="206">
        <v>887.59</v>
      </c>
      <c r="E1543" s="206"/>
      <c r="F1543" s="206">
        <v>5.4</v>
      </c>
      <c r="G1543" s="200"/>
    </row>
    <row r="1544" spans="1:7">
      <c r="A1544" s="198" t="s">
        <v>1766</v>
      </c>
      <c r="B1544" s="205" t="s">
        <v>2773</v>
      </c>
      <c r="C1544" s="206">
        <v>128.38999999999999</v>
      </c>
      <c r="D1544" s="206">
        <v>128.38999999999999</v>
      </c>
      <c r="E1544" s="206"/>
      <c r="F1544" s="206"/>
      <c r="G1544" s="200"/>
    </row>
    <row r="1545" spans="1:7">
      <c r="A1545" s="198" t="s">
        <v>1767</v>
      </c>
      <c r="B1545" s="205" t="s">
        <v>2774</v>
      </c>
      <c r="C1545" s="206">
        <v>380.54</v>
      </c>
      <c r="D1545" s="206">
        <v>380.54</v>
      </c>
      <c r="E1545" s="206"/>
      <c r="F1545" s="206"/>
      <c r="G1545" s="200"/>
    </row>
    <row r="1546" spans="1:7">
      <c r="A1546" s="198" t="s">
        <v>1768</v>
      </c>
      <c r="B1546" s="205" t="s">
        <v>2775</v>
      </c>
      <c r="C1546" s="206">
        <v>83.98</v>
      </c>
      <c r="D1546" s="206">
        <v>83.98</v>
      </c>
      <c r="E1546" s="206"/>
      <c r="F1546" s="206"/>
      <c r="G1546" s="200"/>
    </row>
    <row r="1547" spans="1:7">
      <c r="A1547" s="198" t="s">
        <v>1769</v>
      </c>
      <c r="B1547" s="205" t="s">
        <v>2776</v>
      </c>
      <c r="C1547" s="206">
        <v>88.15</v>
      </c>
      <c r="D1547" s="206">
        <v>88.15</v>
      </c>
      <c r="E1547" s="206"/>
      <c r="F1547" s="206"/>
      <c r="G1547" s="200"/>
    </row>
    <row r="1548" spans="1:7">
      <c r="A1548" s="198" t="s">
        <v>1803</v>
      </c>
      <c r="B1548" s="205" t="s">
        <v>2777</v>
      </c>
      <c r="C1548" s="206">
        <v>45</v>
      </c>
      <c r="D1548" s="206">
        <v>45</v>
      </c>
      <c r="E1548" s="206"/>
      <c r="F1548" s="206"/>
      <c r="G1548" s="200"/>
    </row>
    <row r="1549" spans="1:7">
      <c r="A1549" s="198" t="s">
        <v>1770</v>
      </c>
      <c r="B1549" s="205" t="s">
        <v>2778</v>
      </c>
      <c r="C1549" s="206">
        <v>42.42</v>
      </c>
      <c r="D1549" s="206">
        <v>42.42</v>
      </c>
      <c r="E1549" s="206"/>
      <c r="F1549" s="206"/>
      <c r="G1549" s="200"/>
    </row>
    <row r="1550" spans="1:7">
      <c r="A1550" s="198" t="s">
        <v>1771</v>
      </c>
      <c r="B1550" s="205" t="s">
        <v>2779</v>
      </c>
      <c r="C1550" s="206">
        <v>11.02</v>
      </c>
      <c r="D1550" s="206">
        <v>11.02</v>
      </c>
      <c r="E1550" s="206"/>
      <c r="F1550" s="206"/>
      <c r="G1550" s="200"/>
    </row>
    <row r="1551" spans="1:7">
      <c r="A1551" s="198" t="s">
        <v>1772</v>
      </c>
      <c r="B1551" s="205" t="s">
        <v>2780</v>
      </c>
      <c r="C1551" s="206">
        <v>5.95</v>
      </c>
      <c r="D1551" s="206">
        <v>0.55000000000000004</v>
      </c>
      <c r="E1551" s="206"/>
      <c r="F1551" s="206">
        <v>5.4</v>
      </c>
      <c r="G1551" s="200"/>
    </row>
    <row r="1552" spans="1:7">
      <c r="A1552" s="198" t="s">
        <v>1773</v>
      </c>
      <c r="B1552" s="205" t="s">
        <v>2781</v>
      </c>
      <c r="C1552" s="206">
        <v>66.11</v>
      </c>
      <c r="D1552" s="206">
        <v>66.11</v>
      </c>
      <c r="E1552" s="206"/>
      <c r="F1552" s="206"/>
      <c r="G1552" s="200"/>
    </row>
    <row r="1553" spans="1:7">
      <c r="A1553" s="198" t="s">
        <v>1774</v>
      </c>
      <c r="B1553" s="205" t="s">
        <v>2782</v>
      </c>
      <c r="C1553" s="206">
        <v>41.43</v>
      </c>
      <c r="D1553" s="206">
        <v>41.43</v>
      </c>
      <c r="E1553" s="206"/>
      <c r="F1553" s="206"/>
      <c r="G1553" s="200"/>
    </row>
    <row r="1554" spans="1:7">
      <c r="A1554" s="198" t="s">
        <v>1775</v>
      </c>
      <c r="B1554" s="205" t="s">
        <v>2783</v>
      </c>
      <c r="C1554" s="206">
        <v>41.45</v>
      </c>
      <c r="D1554" s="206"/>
      <c r="E1554" s="206"/>
      <c r="F1554" s="206">
        <v>41.45</v>
      </c>
      <c r="G1554" s="200"/>
    </row>
    <row r="1555" spans="1:7">
      <c r="A1555" s="198" t="s">
        <v>1776</v>
      </c>
      <c r="B1555" s="205" t="s">
        <v>2784</v>
      </c>
      <c r="C1555" s="206">
        <v>2.06</v>
      </c>
      <c r="D1555" s="206"/>
      <c r="E1555" s="206"/>
      <c r="F1555" s="206">
        <v>2.06</v>
      </c>
      <c r="G1555" s="200"/>
    </row>
    <row r="1556" spans="1:7">
      <c r="A1556" s="198" t="s">
        <v>1780</v>
      </c>
      <c r="B1556" s="205" t="s">
        <v>2788</v>
      </c>
      <c r="C1556" s="206">
        <v>1.9</v>
      </c>
      <c r="D1556" s="206"/>
      <c r="E1556" s="206"/>
      <c r="F1556" s="206">
        <v>1.9</v>
      </c>
      <c r="G1556" s="200"/>
    </row>
    <row r="1557" spans="1:7">
      <c r="A1557" s="198" t="s">
        <v>1781</v>
      </c>
      <c r="B1557" s="205" t="s">
        <v>2789</v>
      </c>
      <c r="C1557" s="206">
        <v>4</v>
      </c>
      <c r="D1557" s="206"/>
      <c r="E1557" s="206"/>
      <c r="F1557" s="206">
        <v>4</v>
      </c>
      <c r="G1557" s="200"/>
    </row>
    <row r="1558" spans="1:7">
      <c r="A1558" s="198" t="s">
        <v>1783</v>
      </c>
      <c r="B1558" s="205" t="s">
        <v>2791</v>
      </c>
      <c r="C1558" s="206">
        <v>0.3</v>
      </c>
      <c r="D1558" s="206"/>
      <c r="E1558" s="206"/>
      <c r="F1558" s="206">
        <v>0.3</v>
      </c>
      <c r="G1558" s="200"/>
    </row>
    <row r="1559" spans="1:7">
      <c r="A1559" s="198" t="s">
        <v>1784</v>
      </c>
      <c r="B1559" s="205" t="s">
        <v>2792</v>
      </c>
      <c r="C1559" s="206">
        <v>10.18</v>
      </c>
      <c r="D1559" s="206"/>
      <c r="E1559" s="206"/>
      <c r="F1559" s="206">
        <v>10.18</v>
      </c>
      <c r="G1559" s="200"/>
    </row>
    <row r="1560" spans="1:7">
      <c r="A1560" s="198" t="s">
        <v>1785</v>
      </c>
      <c r="B1560" s="205" t="s">
        <v>2793</v>
      </c>
      <c r="C1560" s="206">
        <v>6</v>
      </c>
      <c r="D1560" s="206"/>
      <c r="E1560" s="206"/>
      <c r="F1560" s="206">
        <v>6</v>
      </c>
      <c r="G1560" s="200"/>
    </row>
    <row r="1561" spans="1:7">
      <c r="A1561" s="198" t="s">
        <v>1786</v>
      </c>
      <c r="B1561" s="205" t="s">
        <v>2794</v>
      </c>
      <c r="C1561" s="206">
        <v>17.010000000000002</v>
      </c>
      <c r="D1561" s="206"/>
      <c r="E1561" s="206"/>
      <c r="F1561" s="206">
        <v>17.010000000000002</v>
      </c>
      <c r="G1561" s="200"/>
    </row>
    <row r="1562" spans="1:7">
      <c r="A1562" s="198" t="s">
        <v>1787</v>
      </c>
      <c r="B1562" s="205" t="s">
        <v>2795</v>
      </c>
      <c r="C1562" s="206">
        <v>19.89</v>
      </c>
      <c r="D1562" s="206"/>
      <c r="E1562" s="206">
        <v>19.89</v>
      </c>
      <c r="F1562" s="206"/>
      <c r="G1562" s="200"/>
    </row>
    <row r="1563" spans="1:7">
      <c r="A1563" s="198" t="s">
        <v>1788</v>
      </c>
      <c r="B1563" s="205" t="s">
        <v>2796</v>
      </c>
      <c r="C1563" s="206">
        <v>5.47</v>
      </c>
      <c r="D1563" s="206"/>
      <c r="E1563" s="206">
        <v>5.47</v>
      </c>
      <c r="F1563" s="206"/>
      <c r="G1563" s="200"/>
    </row>
    <row r="1564" spans="1:7">
      <c r="A1564" s="198" t="s">
        <v>1789</v>
      </c>
      <c r="B1564" s="205" t="s">
        <v>2797</v>
      </c>
      <c r="C1564" s="206">
        <v>3.96</v>
      </c>
      <c r="D1564" s="206"/>
      <c r="E1564" s="206">
        <v>3.96</v>
      </c>
      <c r="F1564" s="206"/>
      <c r="G1564" s="200"/>
    </row>
    <row r="1565" spans="1:7">
      <c r="A1565" s="198" t="s">
        <v>1790</v>
      </c>
      <c r="B1565" s="205" t="s">
        <v>2798</v>
      </c>
      <c r="C1565" s="206">
        <v>10.46</v>
      </c>
      <c r="D1565" s="206"/>
      <c r="E1565" s="206">
        <v>10.46</v>
      </c>
      <c r="F1565" s="206"/>
      <c r="G1565" s="200"/>
    </row>
    <row r="1566" spans="1:7">
      <c r="A1566" s="198" t="s">
        <v>1663</v>
      </c>
      <c r="B1566" s="205" t="s">
        <v>2873</v>
      </c>
      <c r="C1566" s="206">
        <v>986.77</v>
      </c>
      <c r="D1566" s="206">
        <v>894.51</v>
      </c>
      <c r="E1566" s="206">
        <v>17.989999999999998</v>
      </c>
      <c r="F1566" s="206">
        <v>74.27</v>
      </c>
      <c r="G1566" s="200"/>
    </row>
    <row r="1567" spans="1:7">
      <c r="A1567" s="198" t="s">
        <v>1765</v>
      </c>
      <c r="B1567" s="205" t="s">
        <v>2772</v>
      </c>
      <c r="C1567" s="206">
        <v>894.51</v>
      </c>
      <c r="D1567" s="206">
        <v>894.51</v>
      </c>
      <c r="E1567" s="206"/>
      <c r="F1567" s="206"/>
      <c r="G1567" s="200"/>
    </row>
    <row r="1568" spans="1:7">
      <c r="A1568" s="198" t="s">
        <v>1766</v>
      </c>
      <c r="B1568" s="205" t="s">
        <v>2773</v>
      </c>
      <c r="C1568" s="206">
        <v>125.04</v>
      </c>
      <c r="D1568" s="206">
        <v>125.04</v>
      </c>
      <c r="E1568" s="206"/>
      <c r="F1568" s="206"/>
      <c r="G1568" s="200"/>
    </row>
    <row r="1569" spans="1:7">
      <c r="A1569" s="198" t="s">
        <v>1767</v>
      </c>
      <c r="B1569" s="205" t="s">
        <v>2774</v>
      </c>
      <c r="C1569" s="206">
        <v>378.49</v>
      </c>
      <c r="D1569" s="206">
        <v>378.49</v>
      </c>
      <c r="E1569" s="206"/>
      <c r="F1569" s="206"/>
      <c r="G1569" s="200"/>
    </row>
    <row r="1570" spans="1:7">
      <c r="A1570" s="198" t="s">
        <v>1768</v>
      </c>
      <c r="B1570" s="205" t="s">
        <v>2775</v>
      </c>
      <c r="C1570" s="206">
        <v>82.78</v>
      </c>
      <c r="D1570" s="206">
        <v>82.78</v>
      </c>
      <c r="E1570" s="206"/>
      <c r="F1570" s="206"/>
      <c r="G1570" s="200"/>
    </row>
    <row r="1571" spans="1:7">
      <c r="A1571" s="198" t="s">
        <v>1769</v>
      </c>
      <c r="B1571" s="205" t="s">
        <v>2776</v>
      </c>
      <c r="C1571" s="206">
        <v>87.19</v>
      </c>
      <c r="D1571" s="206">
        <v>87.19</v>
      </c>
      <c r="E1571" s="206"/>
      <c r="F1571" s="206"/>
      <c r="G1571" s="200"/>
    </row>
    <row r="1572" spans="1:7">
      <c r="A1572" s="198" t="s">
        <v>1803</v>
      </c>
      <c r="B1572" s="205" t="s">
        <v>2777</v>
      </c>
      <c r="C1572" s="206">
        <v>24</v>
      </c>
      <c r="D1572" s="206">
        <v>24</v>
      </c>
      <c r="E1572" s="206"/>
      <c r="F1572" s="206"/>
      <c r="G1572" s="200"/>
    </row>
    <row r="1573" spans="1:7">
      <c r="A1573" s="198" t="s">
        <v>1770</v>
      </c>
      <c r="B1573" s="205" t="s">
        <v>2778</v>
      </c>
      <c r="C1573" s="206">
        <v>41.96</v>
      </c>
      <c r="D1573" s="206">
        <v>41.96</v>
      </c>
      <c r="E1573" s="206"/>
      <c r="F1573" s="206"/>
      <c r="G1573" s="200"/>
    </row>
    <row r="1574" spans="1:7">
      <c r="A1574" s="198" t="s">
        <v>1771</v>
      </c>
      <c r="B1574" s="205" t="s">
        <v>2779</v>
      </c>
      <c r="C1574" s="206">
        <v>10.9</v>
      </c>
      <c r="D1574" s="206">
        <v>10.9</v>
      </c>
      <c r="E1574" s="206"/>
      <c r="F1574" s="206"/>
      <c r="G1574" s="200"/>
    </row>
    <row r="1575" spans="1:7">
      <c r="A1575" s="198" t="s">
        <v>1772</v>
      </c>
      <c r="B1575" s="205" t="s">
        <v>2780</v>
      </c>
      <c r="C1575" s="206">
        <v>0.54</v>
      </c>
      <c r="D1575" s="206">
        <v>0.54</v>
      </c>
      <c r="E1575" s="206"/>
      <c r="F1575" s="206"/>
      <c r="G1575" s="200"/>
    </row>
    <row r="1576" spans="1:7">
      <c r="A1576" s="198" t="s">
        <v>1773</v>
      </c>
      <c r="B1576" s="205" t="s">
        <v>2781</v>
      </c>
      <c r="C1576" s="206">
        <v>65.39</v>
      </c>
      <c r="D1576" s="206">
        <v>65.39</v>
      </c>
      <c r="E1576" s="206"/>
      <c r="F1576" s="206"/>
      <c r="G1576" s="200"/>
    </row>
    <row r="1577" spans="1:7">
      <c r="A1577" s="198" t="s">
        <v>1774</v>
      </c>
      <c r="B1577" s="205" t="s">
        <v>2782</v>
      </c>
      <c r="C1577" s="206">
        <v>78.22</v>
      </c>
      <c r="D1577" s="206">
        <v>78.22</v>
      </c>
      <c r="E1577" s="206"/>
      <c r="F1577" s="206"/>
      <c r="G1577" s="200"/>
    </row>
    <row r="1578" spans="1:7">
      <c r="A1578" s="198" t="s">
        <v>1775</v>
      </c>
      <c r="B1578" s="205" t="s">
        <v>2783</v>
      </c>
      <c r="C1578" s="206">
        <v>74.27</v>
      </c>
      <c r="D1578" s="206"/>
      <c r="E1578" s="206"/>
      <c r="F1578" s="206">
        <v>74.27</v>
      </c>
      <c r="G1578" s="200"/>
    </row>
    <row r="1579" spans="1:7">
      <c r="A1579" s="198" t="s">
        <v>1776</v>
      </c>
      <c r="B1579" s="205" t="s">
        <v>2784</v>
      </c>
      <c r="C1579" s="206">
        <v>17.600000000000001</v>
      </c>
      <c r="D1579" s="206"/>
      <c r="E1579" s="206"/>
      <c r="F1579" s="206">
        <v>17.600000000000001</v>
      </c>
      <c r="G1579" s="200"/>
    </row>
    <row r="1580" spans="1:7">
      <c r="A1580" s="198" t="s">
        <v>1781</v>
      </c>
      <c r="B1580" s="205" t="s">
        <v>2789</v>
      </c>
      <c r="C1580" s="206">
        <v>4</v>
      </c>
      <c r="D1580" s="206"/>
      <c r="E1580" s="206"/>
      <c r="F1580" s="206">
        <v>4</v>
      </c>
      <c r="G1580" s="200"/>
    </row>
    <row r="1581" spans="1:7">
      <c r="A1581" s="198" t="s">
        <v>1782</v>
      </c>
      <c r="B1581" s="205" t="s">
        <v>2790</v>
      </c>
      <c r="C1581" s="206">
        <v>5</v>
      </c>
      <c r="D1581" s="206"/>
      <c r="E1581" s="206"/>
      <c r="F1581" s="206">
        <v>5</v>
      </c>
      <c r="G1581" s="200"/>
    </row>
    <row r="1582" spans="1:7">
      <c r="A1582" s="198" t="s">
        <v>1797</v>
      </c>
      <c r="B1582" s="205" t="s">
        <v>2808</v>
      </c>
      <c r="C1582" s="206">
        <v>8</v>
      </c>
      <c r="D1582" s="206"/>
      <c r="E1582" s="206"/>
      <c r="F1582" s="206">
        <v>8</v>
      </c>
      <c r="G1582" s="200"/>
    </row>
    <row r="1583" spans="1:7">
      <c r="A1583" s="198" t="s">
        <v>1784</v>
      </c>
      <c r="B1583" s="205" t="s">
        <v>2792</v>
      </c>
      <c r="C1583" s="206">
        <v>10.07</v>
      </c>
      <c r="D1583" s="206"/>
      <c r="E1583" s="206"/>
      <c r="F1583" s="206">
        <v>10.07</v>
      </c>
      <c r="G1583" s="200"/>
    </row>
    <row r="1584" spans="1:7">
      <c r="A1584" s="198" t="s">
        <v>1785</v>
      </c>
      <c r="B1584" s="205" t="s">
        <v>2793</v>
      </c>
      <c r="C1584" s="206">
        <v>5</v>
      </c>
      <c r="D1584" s="206"/>
      <c r="E1584" s="206"/>
      <c r="F1584" s="206">
        <v>5</v>
      </c>
      <c r="G1584" s="200"/>
    </row>
    <row r="1585" spans="1:7">
      <c r="A1585" s="198" t="s">
        <v>1786</v>
      </c>
      <c r="B1585" s="205" t="s">
        <v>2794</v>
      </c>
      <c r="C1585" s="206">
        <v>24.6</v>
      </c>
      <c r="D1585" s="206"/>
      <c r="E1585" s="206"/>
      <c r="F1585" s="206">
        <v>24.6</v>
      </c>
      <c r="G1585" s="200"/>
    </row>
    <row r="1586" spans="1:7">
      <c r="A1586" s="198" t="s">
        <v>1787</v>
      </c>
      <c r="B1586" s="205" t="s">
        <v>2795</v>
      </c>
      <c r="C1586" s="206">
        <v>17.989999999999998</v>
      </c>
      <c r="D1586" s="206"/>
      <c r="E1586" s="206">
        <v>17.989999999999998</v>
      </c>
      <c r="F1586" s="206"/>
      <c r="G1586" s="200"/>
    </row>
    <row r="1587" spans="1:7">
      <c r="A1587" s="198" t="s">
        <v>1788</v>
      </c>
      <c r="B1587" s="205" t="s">
        <v>2796</v>
      </c>
      <c r="C1587" s="206">
        <v>1.32</v>
      </c>
      <c r="D1587" s="206"/>
      <c r="E1587" s="206">
        <v>1.32</v>
      </c>
      <c r="F1587" s="206"/>
      <c r="G1587" s="200"/>
    </row>
    <row r="1588" spans="1:7">
      <c r="A1588" s="198" t="s">
        <v>1789</v>
      </c>
      <c r="B1588" s="205" t="s">
        <v>2797</v>
      </c>
      <c r="C1588" s="206">
        <v>5.4</v>
      </c>
      <c r="D1588" s="206"/>
      <c r="E1588" s="206">
        <v>5.4</v>
      </c>
      <c r="F1588" s="206"/>
      <c r="G1588" s="200"/>
    </row>
    <row r="1589" spans="1:7">
      <c r="A1589" s="198" t="s">
        <v>1790</v>
      </c>
      <c r="B1589" s="205" t="s">
        <v>2798</v>
      </c>
      <c r="C1589" s="206">
        <v>11.27</v>
      </c>
      <c r="D1589" s="206"/>
      <c r="E1589" s="206">
        <v>11.27</v>
      </c>
      <c r="F1589" s="206"/>
      <c r="G1589" s="200"/>
    </row>
    <row r="1590" spans="1:7">
      <c r="A1590" s="198" t="s">
        <v>1665</v>
      </c>
      <c r="B1590" s="205" t="s">
        <v>2874</v>
      </c>
      <c r="C1590" s="206">
        <v>1260.45</v>
      </c>
      <c r="D1590" s="206">
        <v>1159.5</v>
      </c>
      <c r="E1590" s="206">
        <v>34.39</v>
      </c>
      <c r="F1590" s="206">
        <v>66.56</v>
      </c>
      <c r="G1590" s="200"/>
    </row>
    <row r="1591" spans="1:7">
      <c r="A1591" s="198" t="s">
        <v>1765</v>
      </c>
      <c r="B1591" s="205" t="s">
        <v>2772</v>
      </c>
      <c r="C1591" s="206">
        <v>1165.3</v>
      </c>
      <c r="D1591" s="206">
        <v>1159.5</v>
      </c>
      <c r="E1591" s="206"/>
      <c r="F1591" s="206">
        <v>5.8</v>
      </c>
      <c r="G1591" s="200"/>
    </row>
    <row r="1592" spans="1:7">
      <c r="A1592" s="198" t="s">
        <v>1766</v>
      </c>
      <c r="B1592" s="205" t="s">
        <v>2773</v>
      </c>
      <c r="C1592" s="206">
        <v>152.44999999999999</v>
      </c>
      <c r="D1592" s="206">
        <v>152.44999999999999</v>
      </c>
      <c r="E1592" s="206"/>
      <c r="F1592" s="206"/>
      <c r="G1592" s="200"/>
    </row>
    <row r="1593" spans="1:7">
      <c r="A1593" s="198" t="s">
        <v>1767</v>
      </c>
      <c r="B1593" s="205" t="s">
        <v>2774</v>
      </c>
      <c r="C1593" s="206">
        <v>518.34</v>
      </c>
      <c r="D1593" s="206">
        <v>518.34</v>
      </c>
      <c r="E1593" s="206"/>
      <c r="F1593" s="206"/>
      <c r="G1593" s="200"/>
    </row>
    <row r="1594" spans="1:7">
      <c r="A1594" s="198" t="s">
        <v>1768</v>
      </c>
      <c r="B1594" s="205" t="s">
        <v>2775</v>
      </c>
      <c r="C1594" s="206">
        <v>104.78</v>
      </c>
      <c r="D1594" s="206">
        <v>104.78</v>
      </c>
      <c r="E1594" s="206"/>
      <c r="F1594" s="206"/>
      <c r="G1594" s="200"/>
    </row>
    <row r="1595" spans="1:7">
      <c r="A1595" s="198" t="s">
        <v>1769</v>
      </c>
      <c r="B1595" s="205" t="s">
        <v>2776</v>
      </c>
      <c r="C1595" s="206">
        <v>115.71</v>
      </c>
      <c r="D1595" s="206">
        <v>115.71</v>
      </c>
      <c r="E1595" s="206"/>
      <c r="F1595" s="206"/>
      <c r="G1595" s="200"/>
    </row>
    <row r="1596" spans="1:7">
      <c r="A1596" s="198" t="s">
        <v>1803</v>
      </c>
      <c r="B1596" s="205" t="s">
        <v>2777</v>
      </c>
      <c r="C1596" s="206">
        <v>33</v>
      </c>
      <c r="D1596" s="206">
        <v>33</v>
      </c>
      <c r="E1596" s="206"/>
      <c r="F1596" s="206"/>
      <c r="G1596" s="200"/>
    </row>
    <row r="1597" spans="1:7">
      <c r="A1597" s="198" t="s">
        <v>1770</v>
      </c>
      <c r="B1597" s="205" t="s">
        <v>2778</v>
      </c>
      <c r="C1597" s="206">
        <v>55.69</v>
      </c>
      <c r="D1597" s="206">
        <v>55.69</v>
      </c>
      <c r="E1597" s="206"/>
      <c r="F1597" s="206"/>
      <c r="G1597" s="200"/>
    </row>
    <row r="1598" spans="1:7">
      <c r="A1598" s="198" t="s">
        <v>1771</v>
      </c>
      <c r="B1598" s="205" t="s">
        <v>2779</v>
      </c>
      <c r="C1598" s="206">
        <v>14.46</v>
      </c>
      <c r="D1598" s="206">
        <v>14.46</v>
      </c>
      <c r="E1598" s="206"/>
      <c r="F1598" s="206"/>
      <c r="G1598" s="200"/>
    </row>
    <row r="1599" spans="1:7">
      <c r="A1599" s="198" t="s">
        <v>1772</v>
      </c>
      <c r="B1599" s="205" t="s">
        <v>2780</v>
      </c>
      <c r="C1599" s="206">
        <v>6.52</v>
      </c>
      <c r="D1599" s="206">
        <v>0.72</v>
      </c>
      <c r="E1599" s="206"/>
      <c r="F1599" s="206">
        <v>5.8</v>
      </c>
      <c r="G1599" s="200"/>
    </row>
    <row r="1600" spans="1:7">
      <c r="A1600" s="198" t="s">
        <v>1773</v>
      </c>
      <c r="B1600" s="205" t="s">
        <v>2781</v>
      </c>
      <c r="C1600" s="206">
        <v>86.78</v>
      </c>
      <c r="D1600" s="206">
        <v>86.78</v>
      </c>
      <c r="E1600" s="206"/>
      <c r="F1600" s="206"/>
      <c r="G1600" s="200"/>
    </row>
    <row r="1601" spans="1:7">
      <c r="A1601" s="198" t="s">
        <v>1774</v>
      </c>
      <c r="B1601" s="205" t="s">
        <v>2782</v>
      </c>
      <c r="C1601" s="206">
        <v>77.569999999999993</v>
      </c>
      <c r="D1601" s="206">
        <v>77.569999999999993</v>
      </c>
      <c r="E1601" s="206"/>
      <c r="F1601" s="206"/>
      <c r="G1601" s="200"/>
    </row>
    <row r="1602" spans="1:7">
      <c r="A1602" s="198" t="s">
        <v>1775</v>
      </c>
      <c r="B1602" s="205" t="s">
        <v>2783</v>
      </c>
      <c r="C1602" s="206">
        <v>60.76</v>
      </c>
      <c r="D1602" s="206"/>
      <c r="E1602" s="206"/>
      <c r="F1602" s="206">
        <v>60.76</v>
      </c>
      <c r="G1602" s="200"/>
    </row>
    <row r="1603" spans="1:7">
      <c r="A1603" s="198" t="s">
        <v>1776</v>
      </c>
      <c r="B1603" s="205" t="s">
        <v>2784</v>
      </c>
      <c r="C1603" s="206">
        <v>7.25</v>
      </c>
      <c r="D1603" s="206"/>
      <c r="E1603" s="206"/>
      <c r="F1603" s="206">
        <v>7.25</v>
      </c>
      <c r="G1603" s="200"/>
    </row>
    <row r="1604" spans="1:7">
      <c r="A1604" s="198" t="s">
        <v>1780</v>
      </c>
      <c r="B1604" s="205" t="s">
        <v>2788</v>
      </c>
      <c r="C1604" s="206">
        <v>2.5</v>
      </c>
      <c r="D1604" s="206"/>
      <c r="E1604" s="206"/>
      <c r="F1604" s="206">
        <v>2.5</v>
      </c>
      <c r="G1604" s="200"/>
    </row>
    <row r="1605" spans="1:7">
      <c r="A1605" s="198" t="s">
        <v>1781</v>
      </c>
      <c r="B1605" s="205" t="s">
        <v>2789</v>
      </c>
      <c r="C1605" s="206">
        <v>5</v>
      </c>
      <c r="D1605" s="206"/>
      <c r="E1605" s="206"/>
      <c r="F1605" s="206">
        <v>5</v>
      </c>
      <c r="G1605" s="200"/>
    </row>
    <row r="1606" spans="1:7">
      <c r="A1606" s="198" t="s">
        <v>1784</v>
      </c>
      <c r="B1606" s="205" t="s">
        <v>2792</v>
      </c>
      <c r="C1606" s="206">
        <v>13.42</v>
      </c>
      <c r="D1606" s="206"/>
      <c r="E1606" s="206"/>
      <c r="F1606" s="206">
        <v>13.42</v>
      </c>
      <c r="G1606" s="200"/>
    </row>
    <row r="1607" spans="1:7">
      <c r="A1607" s="198" t="s">
        <v>1785</v>
      </c>
      <c r="B1607" s="205" t="s">
        <v>2793</v>
      </c>
      <c r="C1607" s="206">
        <v>8</v>
      </c>
      <c r="D1607" s="206"/>
      <c r="E1607" s="206"/>
      <c r="F1607" s="206">
        <v>8</v>
      </c>
      <c r="G1607" s="200"/>
    </row>
    <row r="1608" spans="1:7">
      <c r="A1608" s="198" t="s">
        <v>1786</v>
      </c>
      <c r="B1608" s="205" t="s">
        <v>2794</v>
      </c>
      <c r="C1608" s="206">
        <v>24.59</v>
      </c>
      <c r="D1608" s="206"/>
      <c r="E1608" s="206"/>
      <c r="F1608" s="206">
        <v>24.59</v>
      </c>
      <c r="G1608" s="200"/>
    </row>
    <row r="1609" spans="1:7">
      <c r="A1609" s="198" t="s">
        <v>1787</v>
      </c>
      <c r="B1609" s="205" t="s">
        <v>2795</v>
      </c>
      <c r="C1609" s="206">
        <v>34.39</v>
      </c>
      <c r="D1609" s="206"/>
      <c r="E1609" s="206">
        <v>34.39</v>
      </c>
      <c r="F1609" s="206"/>
      <c r="G1609" s="200"/>
    </row>
    <row r="1610" spans="1:7">
      <c r="A1610" s="198" t="s">
        <v>1788</v>
      </c>
      <c r="B1610" s="205" t="s">
        <v>2796</v>
      </c>
      <c r="C1610" s="206">
        <v>11.54</v>
      </c>
      <c r="D1610" s="206"/>
      <c r="E1610" s="206">
        <v>11.54</v>
      </c>
      <c r="F1610" s="206"/>
      <c r="G1610" s="200"/>
    </row>
    <row r="1611" spans="1:7">
      <c r="A1611" s="198" t="s">
        <v>1789</v>
      </c>
      <c r="B1611" s="205" t="s">
        <v>2797</v>
      </c>
      <c r="C1611" s="206">
        <v>5.76</v>
      </c>
      <c r="D1611" s="206"/>
      <c r="E1611" s="206">
        <v>5.76</v>
      </c>
      <c r="F1611" s="206"/>
      <c r="G1611" s="200"/>
    </row>
    <row r="1612" spans="1:7">
      <c r="A1612" s="198" t="s">
        <v>1790</v>
      </c>
      <c r="B1612" s="205" t="s">
        <v>2798</v>
      </c>
      <c r="C1612" s="206">
        <v>17.09</v>
      </c>
      <c r="D1612" s="206"/>
      <c r="E1612" s="206">
        <v>17.09</v>
      </c>
      <c r="F1612" s="206"/>
      <c r="G1612" s="200"/>
    </row>
    <row r="1613" spans="1:7">
      <c r="A1613" s="198" t="s">
        <v>1667</v>
      </c>
      <c r="B1613" s="205" t="s">
        <v>2875</v>
      </c>
      <c r="C1613" s="206">
        <v>1510.16</v>
      </c>
      <c r="D1613" s="206">
        <v>1364.79</v>
      </c>
      <c r="E1613" s="206">
        <v>37.299999999999997</v>
      </c>
      <c r="F1613" s="206">
        <v>108.07</v>
      </c>
      <c r="G1613" s="200"/>
    </row>
    <row r="1614" spans="1:7">
      <c r="A1614" s="198" t="s">
        <v>1765</v>
      </c>
      <c r="B1614" s="205" t="s">
        <v>2772</v>
      </c>
      <c r="C1614" s="206">
        <v>1373.79</v>
      </c>
      <c r="D1614" s="206">
        <v>1364.79</v>
      </c>
      <c r="E1614" s="206"/>
      <c r="F1614" s="206">
        <v>9</v>
      </c>
      <c r="G1614" s="200"/>
    </row>
    <row r="1615" spans="1:7">
      <c r="A1615" s="198" t="s">
        <v>1766</v>
      </c>
      <c r="B1615" s="205" t="s">
        <v>2773</v>
      </c>
      <c r="C1615" s="206">
        <v>195.04</v>
      </c>
      <c r="D1615" s="206">
        <v>195.04</v>
      </c>
      <c r="E1615" s="206"/>
      <c r="F1615" s="206"/>
      <c r="G1615" s="200"/>
    </row>
    <row r="1616" spans="1:7">
      <c r="A1616" s="198" t="s">
        <v>1767</v>
      </c>
      <c r="B1616" s="205" t="s">
        <v>2774</v>
      </c>
      <c r="C1616" s="206">
        <v>619</v>
      </c>
      <c r="D1616" s="206">
        <v>619</v>
      </c>
      <c r="E1616" s="206"/>
      <c r="F1616" s="206"/>
      <c r="G1616" s="200"/>
    </row>
    <row r="1617" spans="1:7">
      <c r="A1617" s="198" t="s">
        <v>1768</v>
      </c>
      <c r="B1617" s="205" t="s">
        <v>2775</v>
      </c>
      <c r="C1617" s="206">
        <v>131.16</v>
      </c>
      <c r="D1617" s="206">
        <v>131.16</v>
      </c>
      <c r="E1617" s="206"/>
      <c r="F1617" s="206"/>
      <c r="G1617" s="200"/>
    </row>
    <row r="1618" spans="1:7">
      <c r="A1618" s="198" t="s">
        <v>1769</v>
      </c>
      <c r="B1618" s="205" t="s">
        <v>2776</v>
      </c>
      <c r="C1618" s="206">
        <v>140.74</v>
      </c>
      <c r="D1618" s="206">
        <v>140.74</v>
      </c>
      <c r="E1618" s="206"/>
      <c r="F1618" s="206"/>
      <c r="G1618" s="200"/>
    </row>
    <row r="1619" spans="1:7">
      <c r="A1619" s="198" t="s">
        <v>1770</v>
      </c>
      <c r="B1619" s="205" t="s">
        <v>2778</v>
      </c>
      <c r="C1619" s="206">
        <v>67.73</v>
      </c>
      <c r="D1619" s="206">
        <v>67.73</v>
      </c>
      <c r="E1619" s="206"/>
      <c r="F1619" s="206"/>
      <c r="G1619" s="200"/>
    </row>
    <row r="1620" spans="1:7">
      <c r="A1620" s="198" t="s">
        <v>1771</v>
      </c>
      <c r="B1620" s="205" t="s">
        <v>2779</v>
      </c>
      <c r="C1620" s="206">
        <v>17.59</v>
      </c>
      <c r="D1620" s="206">
        <v>17.59</v>
      </c>
      <c r="E1620" s="206"/>
      <c r="F1620" s="206"/>
      <c r="G1620" s="200"/>
    </row>
    <row r="1621" spans="1:7">
      <c r="A1621" s="198" t="s">
        <v>1772</v>
      </c>
      <c r="B1621" s="205" t="s">
        <v>2780</v>
      </c>
      <c r="C1621" s="206">
        <v>9.8800000000000008</v>
      </c>
      <c r="D1621" s="206">
        <v>0.88</v>
      </c>
      <c r="E1621" s="206"/>
      <c r="F1621" s="206">
        <v>9</v>
      </c>
      <c r="G1621" s="200"/>
    </row>
    <row r="1622" spans="1:7">
      <c r="A1622" s="198" t="s">
        <v>1773</v>
      </c>
      <c r="B1622" s="205" t="s">
        <v>2781</v>
      </c>
      <c r="C1622" s="206">
        <v>105.55</v>
      </c>
      <c r="D1622" s="206">
        <v>105.55</v>
      </c>
      <c r="E1622" s="206"/>
      <c r="F1622" s="206"/>
      <c r="G1622" s="200"/>
    </row>
    <row r="1623" spans="1:7">
      <c r="A1623" s="198" t="s">
        <v>1774</v>
      </c>
      <c r="B1623" s="205" t="s">
        <v>2782</v>
      </c>
      <c r="C1623" s="206">
        <v>87.1</v>
      </c>
      <c r="D1623" s="206">
        <v>87.1</v>
      </c>
      <c r="E1623" s="206"/>
      <c r="F1623" s="206"/>
      <c r="G1623" s="200"/>
    </row>
    <row r="1624" spans="1:7">
      <c r="A1624" s="198" t="s">
        <v>1775</v>
      </c>
      <c r="B1624" s="205" t="s">
        <v>2783</v>
      </c>
      <c r="C1624" s="206">
        <v>99.07</v>
      </c>
      <c r="D1624" s="206"/>
      <c r="E1624" s="206"/>
      <c r="F1624" s="206">
        <v>99.07</v>
      </c>
      <c r="G1624" s="200"/>
    </row>
    <row r="1625" spans="1:7">
      <c r="A1625" s="198" t="s">
        <v>1776</v>
      </c>
      <c r="B1625" s="205" t="s">
        <v>2784</v>
      </c>
      <c r="C1625" s="206">
        <v>7.79</v>
      </c>
      <c r="D1625" s="206"/>
      <c r="E1625" s="206"/>
      <c r="F1625" s="206">
        <v>7.79</v>
      </c>
      <c r="G1625" s="200"/>
    </row>
    <row r="1626" spans="1:7">
      <c r="A1626" s="198" t="s">
        <v>1777</v>
      </c>
      <c r="B1626" s="205" t="s">
        <v>2785</v>
      </c>
      <c r="C1626" s="206">
        <v>2</v>
      </c>
      <c r="D1626" s="206"/>
      <c r="E1626" s="206"/>
      <c r="F1626" s="206">
        <v>2</v>
      </c>
      <c r="G1626" s="200"/>
    </row>
    <row r="1627" spans="1:7">
      <c r="A1627" s="198" t="s">
        <v>1780</v>
      </c>
      <c r="B1627" s="205" t="s">
        <v>2788</v>
      </c>
      <c r="C1627" s="206">
        <v>1.91</v>
      </c>
      <c r="D1627" s="206"/>
      <c r="E1627" s="206"/>
      <c r="F1627" s="206">
        <v>1.91</v>
      </c>
      <c r="G1627" s="200"/>
    </row>
    <row r="1628" spans="1:7">
      <c r="A1628" s="198" t="s">
        <v>1781</v>
      </c>
      <c r="B1628" s="205" t="s">
        <v>2789</v>
      </c>
      <c r="C1628" s="206">
        <v>8.66</v>
      </c>
      <c r="D1628" s="206"/>
      <c r="E1628" s="206"/>
      <c r="F1628" s="206">
        <v>8.66</v>
      </c>
      <c r="G1628" s="200"/>
    </row>
    <row r="1629" spans="1:7">
      <c r="A1629" s="198" t="s">
        <v>1782</v>
      </c>
      <c r="B1629" s="205" t="s">
        <v>2790</v>
      </c>
      <c r="C1629" s="206">
        <v>1</v>
      </c>
      <c r="D1629" s="206"/>
      <c r="E1629" s="206"/>
      <c r="F1629" s="206">
        <v>1</v>
      </c>
      <c r="G1629" s="200"/>
    </row>
    <row r="1630" spans="1:7">
      <c r="A1630" s="198" t="s">
        <v>1783</v>
      </c>
      <c r="B1630" s="205" t="s">
        <v>2791</v>
      </c>
      <c r="C1630" s="206">
        <v>0.6</v>
      </c>
      <c r="D1630" s="206"/>
      <c r="E1630" s="206"/>
      <c r="F1630" s="206">
        <v>0.6</v>
      </c>
      <c r="G1630" s="200"/>
    </row>
    <row r="1631" spans="1:7">
      <c r="A1631" s="198" t="s">
        <v>1794</v>
      </c>
      <c r="B1631" s="205" t="s">
        <v>2806</v>
      </c>
      <c r="C1631" s="206">
        <v>6</v>
      </c>
      <c r="D1631" s="206"/>
      <c r="E1631" s="206"/>
      <c r="F1631" s="206">
        <v>6</v>
      </c>
      <c r="G1631" s="200"/>
    </row>
    <row r="1632" spans="1:7">
      <c r="A1632" s="198" t="s">
        <v>1799</v>
      </c>
      <c r="B1632" s="205" t="s">
        <v>2804</v>
      </c>
      <c r="C1632" s="206">
        <v>1</v>
      </c>
      <c r="D1632" s="206"/>
      <c r="E1632" s="206"/>
      <c r="F1632" s="206">
        <v>1</v>
      </c>
      <c r="G1632" s="200"/>
    </row>
    <row r="1633" spans="1:7">
      <c r="A1633" s="198" t="s">
        <v>1784</v>
      </c>
      <c r="B1633" s="205" t="s">
        <v>2792</v>
      </c>
      <c r="C1633" s="206">
        <v>16.28</v>
      </c>
      <c r="D1633" s="206"/>
      <c r="E1633" s="206"/>
      <c r="F1633" s="206">
        <v>16.28</v>
      </c>
      <c r="G1633" s="200"/>
    </row>
    <row r="1634" spans="1:7">
      <c r="A1634" s="198" t="s">
        <v>1785</v>
      </c>
      <c r="B1634" s="205" t="s">
        <v>2793</v>
      </c>
      <c r="C1634" s="206">
        <v>20</v>
      </c>
      <c r="D1634" s="206"/>
      <c r="E1634" s="206"/>
      <c r="F1634" s="206">
        <v>20</v>
      </c>
      <c r="G1634" s="200"/>
    </row>
    <row r="1635" spans="1:7">
      <c r="A1635" s="198" t="s">
        <v>1786</v>
      </c>
      <c r="B1635" s="205" t="s">
        <v>2794</v>
      </c>
      <c r="C1635" s="206">
        <v>33.83</v>
      </c>
      <c r="D1635" s="206"/>
      <c r="E1635" s="206"/>
      <c r="F1635" s="206">
        <v>33.83</v>
      </c>
      <c r="G1635" s="200"/>
    </row>
    <row r="1636" spans="1:7">
      <c r="A1636" s="198" t="s">
        <v>1787</v>
      </c>
      <c r="B1636" s="205" t="s">
        <v>2795</v>
      </c>
      <c r="C1636" s="206">
        <v>37.299999999999997</v>
      </c>
      <c r="D1636" s="206"/>
      <c r="E1636" s="206">
        <v>37.299999999999997</v>
      </c>
      <c r="F1636" s="206"/>
      <c r="G1636" s="200"/>
    </row>
    <row r="1637" spans="1:7">
      <c r="A1637" s="198" t="s">
        <v>1788</v>
      </c>
      <c r="B1637" s="205" t="s">
        <v>2796</v>
      </c>
      <c r="C1637" s="206">
        <v>7.67</v>
      </c>
      <c r="D1637" s="206"/>
      <c r="E1637" s="206">
        <v>7.67</v>
      </c>
      <c r="F1637" s="206"/>
      <c r="G1637" s="200"/>
    </row>
    <row r="1638" spans="1:7">
      <c r="A1638" s="198" t="s">
        <v>1789</v>
      </c>
      <c r="B1638" s="205" t="s">
        <v>2797</v>
      </c>
      <c r="C1638" s="206">
        <v>7.2</v>
      </c>
      <c r="D1638" s="206"/>
      <c r="E1638" s="206">
        <v>7.2</v>
      </c>
      <c r="F1638" s="206"/>
      <c r="G1638" s="200"/>
    </row>
    <row r="1639" spans="1:7">
      <c r="A1639" s="198" t="s">
        <v>1790</v>
      </c>
      <c r="B1639" s="205" t="s">
        <v>2798</v>
      </c>
      <c r="C1639" s="206">
        <v>22.43</v>
      </c>
      <c r="D1639" s="206"/>
      <c r="E1639" s="206">
        <v>22.43</v>
      </c>
      <c r="F1639" s="206"/>
      <c r="G1639" s="200"/>
    </row>
    <row r="1640" spans="1:7">
      <c r="A1640" s="198" t="s">
        <v>1669</v>
      </c>
      <c r="B1640" s="205" t="s">
        <v>2876</v>
      </c>
      <c r="C1640" s="464" t="s">
        <v>3079</v>
      </c>
      <c r="D1640" s="464" t="s">
        <v>3079</v>
      </c>
      <c r="E1640" s="464" t="s">
        <v>3079</v>
      </c>
      <c r="F1640" s="464" t="s">
        <v>3079</v>
      </c>
      <c r="G1640" s="200"/>
    </row>
    <row r="1641" spans="1:7">
      <c r="A1641" s="198" t="s">
        <v>1765</v>
      </c>
      <c r="B1641" s="205" t="s">
        <v>2772</v>
      </c>
      <c r="C1641" s="464" t="s">
        <v>3079</v>
      </c>
      <c r="D1641" s="464" t="s">
        <v>3079</v>
      </c>
      <c r="E1641" s="464" t="s">
        <v>3079</v>
      </c>
      <c r="F1641" s="464" t="s">
        <v>3079</v>
      </c>
      <c r="G1641" s="200"/>
    </row>
    <row r="1642" spans="1:7">
      <c r="A1642" s="198" t="s">
        <v>1766</v>
      </c>
      <c r="B1642" s="205" t="s">
        <v>2773</v>
      </c>
      <c r="C1642" s="464" t="s">
        <v>3079</v>
      </c>
      <c r="D1642" s="464" t="s">
        <v>3079</v>
      </c>
      <c r="E1642" s="464" t="s">
        <v>3079</v>
      </c>
      <c r="F1642" s="464" t="s">
        <v>3079</v>
      </c>
      <c r="G1642" s="200"/>
    </row>
    <row r="1643" spans="1:7">
      <c r="A1643" s="198" t="s">
        <v>1767</v>
      </c>
      <c r="B1643" s="205" t="s">
        <v>2774</v>
      </c>
      <c r="C1643" s="464" t="s">
        <v>3079</v>
      </c>
      <c r="D1643" s="464" t="s">
        <v>3079</v>
      </c>
      <c r="E1643" s="464" t="s">
        <v>3079</v>
      </c>
      <c r="F1643" s="464" t="s">
        <v>3079</v>
      </c>
      <c r="G1643" s="200"/>
    </row>
    <row r="1644" spans="1:7">
      <c r="A1644" s="198" t="s">
        <v>1768</v>
      </c>
      <c r="B1644" s="205" t="s">
        <v>2775</v>
      </c>
      <c r="C1644" s="464" t="s">
        <v>3079</v>
      </c>
      <c r="D1644" s="464" t="s">
        <v>3079</v>
      </c>
      <c r="E1644" s="464" t="s">
        <v>3079</v>
      </c>
      <c r="F1644" s="464" t="s">
        <v>3079</v>
      </c>
      <c r="G1644" s="200"/>
    </row>
    <row r="1645" spans="1:7">
      <c r="A1645" s="198" t="s">
        <v>1769</v>
      </c>
      <c r="B1645" s="205" t="s">
        <v>2776</v>
      </c>
      <c r="C1645" s="464" t="s">
        <v>3079</v>
      </c>
      <c r="D1645" s="464" t="s">
        <v>3079</v>
      </c>
      <c r="E1645" s="464" t="s">
        <v>3079</v>
      </c>
      <c r="F1645" s="464" t="s">
        <v>3079</v>
      </c>
      <c r="G1645" s="200"/>
    </row>
    <row r="1646" spans="1:7">
      <c r="A1646" s="198" t="s">
        <v>1803</v>
      </c>
      <c r="B1646" s="205" t="s">
        <v>2777</v>
      </c>
      <c r="C1646" s="464" t="s">
        <v>3079</v>
      </c>
      <c r="D1646" s="464" t="s">
        <v>3079</v>
      </c>
      <c r="E1646" s="464" t="s">
        <v>3079</v>
      </c>
      <c r="F1646" s="464" t="s">
        <v>3079</v>
      </c>
      <c r="G1646" s="200"/>
    </row>
    <row r="1647" spans="1:7">
      <c r="A1647" s="198" t="s">
        <v>1770</v>
      </c>
      <c r="B1647" s="205" t="s">
        <v>2778</v>
      </c>
      <c r="C1647" s="464" t="s">
        <v>3079</v>
      </c>
      <c r="D1647" s="464" t="s">
        <v>3079</v>
      </c>
      <c r="E1647" s="464" t="s">
        <v>3079</v>
      </c>
      <c r="F1647" s="464" t="s">
        <v>3079</v>
      </c>
      <c r="G1647" s="200"/>
    </row>
    <row r="1648" spans="1:7">
      <c r="A1648" s="198" t="s">
        <v>1771</v>
      </c>
      <c r="B1648" s="205" t="s">
        <v>2779</v>
      </c>
      <c r="C1648" s="464" t="s">
        <v>3079</v>
      </c>
      <c r="D1648" s="464" t="s">
        <v>3079</v>
      </c>
      <c r="E1648" s="464" t="s">
        <v>3079</v>
      </c>
      <c r="F1648" s="464" t="s">
        <v>3079</v>
      </c>
      <c r="G1648" s="200"/>
    </row>
    <row r="1649" spans="1:7">
      <c r="A1649" s="198" t="s">
        <v>1772</v>
      </c>
      <c r="B1649" s="205" t="s">
        <v>2780</v>
      </c>
      <c r="C1649" s="464" t="s">
        <v>3079</v>
      </c>
      <c r="D1649" s="464" t="s">
        <v>3079</v>
      </c>
      <c r="E1649" s="464" t="s">
        <v>3079</v>
      </c>
      <c r="F1649" s="464" t="s">
        <v>3079</v>
      </c>
      <c r="G1649" s="200"/>
    </row>
    <row r="1650" spans="1:7">
      <c r="A1650" s="198" t="s">
        <v>1773</v>
      </c>
      <c r="B1650" s="205" t="s">
        <v>2781</v>
      </c>
      <c r="C1650" s="464" t="s">
        <v>3079</v>
      </c>
      <c r="D1650" s="464" t="s">
        <v>3079</v>
      </c>
      <c r="E1650" s="464" t="s">
        <v>3079</v>
      </c>
      <c r="F1650" s="464" t="s">
        <v>3079</v>
      </c>
      <c r="G1650" s="200"/>
    </row>
    <row r="1651" spans="1:7">
      <c r="A1651" s="198" t="s">
        <v>1774</v>
      </c>
      <c r="B1651" s="205" t="s">
        <v>2782</v>
      </c>
      <c r="C1651" s="464" t="s">
        <v>3079</v>
      </c>
      <c r="D1651" s="464" t="s">
        <v>3079</v>
      </c>
      <c r="E1651" s="464" t="s">
        <v>3079</v>
      </c>
      <c r="F1651" s="464" t="s">
        <v>3079</v>
      </c>
      <c r="G1651" s="200"/>
    </row>
    <row r="1652" spans="1:7">
      <c r="A1652" s="198" t="s">
        <v>1775</v>
      </c>
      <c r="B1652" s="205" t="s">
        <v>2783</v>
      </c>
      <c r="C1652" s="464" t="s">
        <v>3079</v>
      </c>
      <c r="D1652" s="464" t="s">
        <v>3079</v>
      </c>
      <c r="E1652" s="464" t="s">
        <v>3079</v>
      </c>
      <c r="F1652" s="464" t="s">
        <v>3079</v>
      </c>
      <c r="G1652" s="200"/>
    </row>
    <row r="1653" spans="1:7">
      <c r="A1653" s="198" t="s">
        <v>1776</v>
      </c>
      <c r="B1653" s="205" t="s">
        <v>2784</v>
      </c>
      <c r="C1653" s="464" t="s">
        <v>3079</v>
      </c>
      <c r="D1653" s="464" t="s">
        <v>3079</v>
      </c>
      <c r="E1653" s="464" t="s">
        <v>3079</v>
      </c>
      <c r="F1653" s="464" t="s">
        <v>3079</v>
      </c>
      <c r="G1653" s="200"/>
    </row>
    <row r="1654" spans="1:7">
      <c r="A1654" s="198" t="s">
        <v>1792</v>
      </c>
      <c r="B1654" s="205" t="s">
        <v>2815</v>
      </c>
      <c r="C1654" s="464" t="s">
        <v>3079</v>
      </c>
      <c r="D1654" s="464" t="s">
        <v>3079</v>
      </c>
      <c r="E1654" s="464" t="s">
        <v>3079</v>
      </c>
      <c r="F1654" s="464" t="s">
        <v>3079</v>
      </c>
      <c r="G1654" s="200"/>
    </row>
    <row r="1655" spans="1:7">
      <c r="A1655" s="198" t="s">
        <v>1778</v>
      </c>
      <c r="B1655" s="205" t="s">
        <v>2786</v>
      </c>
      <c r="C1655" s="464" t="s">
        <v>3079</v>
      </c>
      <c r="D1655" s="464" t="s">
        <v>3079</v>
      </c>
      <c r="E1655" s="464" t="s">
        <v>3079</v>
      </c>
      <c r="F1655" s="464" t="s">
        <v>3079</v>
      </c>
      <c r="G1655" s="200"/>
    </row>
    <row r="1656" spans="1:7">
      <c r="A1656" s="198" t="s">
        <v>1779</v>
      </c>
      <c r="B1656" s="205" t="s">
        <v>2787</v>
      </c>
      <c r="C1656" s="464" t="s">
        <v>3079</v>
      </c>
      <c r="D1656" s="464" t="s">
        <v>3079</v>
      </c>
      <c r="E1656" s="464" t="s">
        <v>3079</v>
      </c>
      <c r="F1656" s="464" t="s">
        <v>3079</v>
      </c>
      <c r="G1656" s="200"/>
    </row>
    <row r="1657" spans="1:7">
      <c r="A1657" s="198" t="s">
        <v>1793</v>
      </c>
      <c r="B1657" s="205" t="s">
        <v>2821</v>
      </c>
      <c r="C1657" s="464" t="s">
        <v>3079</v>
      </c>
      <c r="D1657" s="464" t="s">
        <v>3079</v>
      </c>
      <c r="E1657" s="464" t="s">
        <v>3079</v>
      </c>
      <c r="F1657" s="464" t="s">
        <v>3079</v>
      </c>
      <c r="G1657" s="200"/>
    </row>
    <row r="1658" spans="1:7">
      <c r="A1658" s="198" t="s">
        <v>1782</v>
      </c>
      <c r="B1658" s="205" t="s">
        <v>2790</v>
      </c>
      <c r="C1658" s="464" t="s">
        <v>3079</v>
      </c>
      <c r="D1658" s="464" t="s">
        <v>3079</v>
      </c>
      <c r="E1658" s="464" t="s">
        <v>3079</v>
      </c>
      <c r="F1658" s="464" t="s">
        <v>3079</v>
      </c>
      <c r="G1658" s="200"/>
    </row>
    <row r="1659" spans="1:7">
      <c r="A1659" s="198" t="s">
        <v>1783</v>
      </c>
      <c r="B1659" s="205" t="s">
        <v>2791</v>
      </c>
      <c r="C1659" s="464" t="s">
        <v>3079</v>
      </c>
      <c r="D1659" s="464" t="s">
        <v>3079</v>
      </c>
      <c r="E1659" s="464" t="s">
        <v>3079</v>
      </c>
      <c r="F1659" s="464" t="s">
        <v>3079</v>
      </c>
      <c r="G1659" s="200"/>
    </row>
    <row r="1660" spans="1:7">
      <c r="A1660" s="198" t="s">
        <v>1784</v>
      </c>
      <c r="B1660" s="205" t="s">
        <v>2792</v>
      </c>
      <c r="C1660" s="464" t="s">
        <v>3079</v>
      </c>
      <c r="D1660" s="464" t="s">
        <v>3079</v>
      </c>
      <c r="E1660" s="464" t="s">
        <v>3079</v>
      </c>
      <c r="F1660" s="464" t="s">
        <v>3079</v>
      </c>
      <c r="G1660" s="200"/>
    </row>
    <row r="1661" spans="1:7">
      <c r="A1661" s="198" t="s">
        <v>1786</v>
      </c>
      <c r="B1661" s="205" t="s">
        <v>2794</v>
      </c>
      <c r="C1661" s="464" t="s">
        <v>3079</v>
      </c>
      <c r="D1661" s="464" t="s">
        <v>3079</v>
      </c>
      <c r="E1661" s="464" t="s">
        <v>3079</v>
      </c>
      <c r="F1661" s="464" t="s">
        <v>3079</v>
      </c>
      <c r="G1661" s="200"/>
    </row>
    <row r="1662" spans="1:7">
      <c r="A1662" s="198" t="s">
        <v>1787</v>
      </c>
      <c r="B1662" s="205" t="s">
        <v>2795</v>
      </c>
      <c r="C1662" s="464" t="s">
        <v>3079</v>
      </c>
      <c r="D1662" s="464" t="s">
        <v>3079</v>
      </c>
      <c r="E1662" s="464" t="s">
        <v>3079</v>
      </c>
      <c r="F1662" s="464" t="s">
        <v>3079</v>
      </c>
      <c r="G1662" s="200"/>
    </row>
    <row r="1663" spans="1:7">
      <c r="A1663" s="198" t="s">
        <v>1788</v>
      </c>
      <c r="B1663" s="205" t="s">
        <v>2796</v>
      </c>
      <c r="C1663" s="464" t="s">
        <v>3079</v>
      </c>
      <c r="D1663" s="464" t="s">
        <v>3079</v>
      </c>
      <c r="E1663" s="464" t="s">
        <v>3079</v>
      </c>
      <c r="F1663" s="464" t="s">
        <v>3079</v>
      </c>
      <c r="G1663" s="200"/>
    </row>
    <row r="1664" spans="1:7">
      <c r="A1664" s="198" t="s">
        <v>1789</v>
      </c>
      <c r="B1664" s="205" t="s">
        <v>2797</v>
      </c>
      <c r="C1664" s="464" t="s">
        <v>3079</v>
      </c>
      <c r="D1664" s="464" t="s">
        <v>3079</v>
      </c>
      <c r="E1664" s="464" t="s">
        <v>3079</v>
      </c>
      <c r="F1664" s="464" t="s">
        <v>3079</v>
      </c>
      <c r="G1664" s="200"/>
    </row>
    <row r="1665" spans="1:7">
      <c r="A1665" s="198" t="s">
        <v>1790</v>
      </c>
      <c r="B1665" s="205" t="s">
        <v>2798</v>
      </c>
      <c r="C1665" s="464" t="s">
        <v>3079</v>
      </c>
      <c r="D1665" s="464" t="s">
        <v>3079</v>
      </c>
      <c r="E1665" s="464" t="s">
        <v>3079</v>
      </c>
      <c r="F1665" s="464" t="s">
        <v>3079</v>
      </c>
      <c r="G1665" s="200"/>
    </row>
    <row r="1666" spans="1:7">
      <c r="A1666" s="198" t="s">
        <v>1671</v>
      </c>
      <c r="B1666" s="205" t="s">
        <v>2877</v>
      </c>
      <c r="C1666" s="464" t="s">
        <v>3079</v>
      </c>
      <c r="D1666" s="464" t="s">
        <v>3079</v>
      </c>
      <c r="E1666" s="464" t="s">
        <v>3079</v>
      </c>
      <c r="F1666" s="464" t="s">
        <v>3079</v>
      </c>
      <c r="G1666" s="200"/>
    </row>
    <row r="1667" spans="1:7">
      <c r="A1667" s="198" t="s">
        <v>1765</v>
      </c>
      <c r="B1667" s="205" t="s">
        <v>2772</v>
      </c>
      <c r="C1667" s="464" t="s">
        <v>3079</v>
      </c>
      <c r="D1667" s="464" t="s">
        <v>3079</v>
      </c>
      <c r="E1667" s="464" t="s">
        <v>3079</v>
      </c>
      <c r="F1667" s="464" t="s">
        <v>3079</v>
      </c>
      <c r="G1667" s="200"/>
    </row>
    <row r="1668" spans="1:7">
      <c r="A1668" s="198" t="s">
        <v>1766</v>
      </c>
      <c r="B1668" s="205" t="s">
        <v>2773</v>
      </c>
      <c r="C1668" s="464" t="s">
        <v>3079</v>
      </c>
      <c r="D1668" s="464" t="s">
        <v>3079</v>
      </c>
      <c r="E1668" s="464" t="s">
        <v>3079</v>
      </c>
      <c r="F1668" s="464" t="s">
        <v>3079</v>
      </c>
      <c r="G1668" s="200"/>
    </row>
    <row r="1669" spans="1:7">
      <c r="A1669" s="198" t="s">
        <v>1767</v>
      </c>
      <c r="B1669" s="205" t="s">
        <v>2774</v>
      </c>
      <c r="C1669" s="464" t="s">
        <v>3079</v>
      </c>
      <c r="D1669" s="464" t="s">
        <v>3079</v>
      </c>
      <c r="E1669" s="464" t="s">
        <v>3079</v>
      </c>
      <c r="F1669" s="464" t="s">
        <v>3079</v>
      </c>
      <c r="G1669" s="200"/>
    </row>
    <row r="1670" spans="1:7">
      <c r="A1670" s="198" t="s">
        <v>1768</v>
      </c>
      <c r="B1670" s="205" t="s">
        <v>2775</v>
      </c>
      <c r="C1670" s="464" t="s">
        <v>3079</v>
      </c>
      <c r="D1670" s="464" t="s">
        <v>3079</v>
      </c>
      <c r="E1670" s="464" t="s">
        <v>3079</v>
      </c>
      <c r="F1670" s="464" t="s">
        <v>3079</v>
      </c>
      <c r="G1670" s="200"/>
    </row>
    <row r="1671" spans="1:7">
      <c r="A1671" s="198" t="s">
        <v>1769</v>
      </c>
      <c r="B1671" s="205" t="s">
        <v>2776</v>
      </c>
      <c r="C1671" s="464" t="s">
        <v>3079</v>
      </c>
      <c r="D1671" s="464" t="s">
        <v>3079</v>
      </c>
      <c r="E1671" s="464" t="s">
        <v>3079</v>
      </c>
      <c r="F1671" s="464" t="s">
        <v>3079</v>
      </c>
      <c r="G1671" s="200"/>
    </row>
    <row r="1672" spans="1:7">
      <c r="A1672" s="198" t="s">
        <v>1803</v>
      </c>
      <c r="B1672" s="205" t="s">
        <v>2777</v>
      </c>
      <c r="C1672" s="464" t="s">
        <v>3079</v>
      </c>
      <c r="D1672" s="464" t="s">
        <v>3079</v>
      </c>
      <c r="E1672" s="464" t="s">
        <v>3079</v>
      </c>
      <c r="F1672" s="464" t="s">
        <v>3079</v>
      </c>
      <c r="G1672" s="200"/>
    </row>
    <row r="1673" spans="1:7">
      <c r="A1673" s="198" t="s">
        <v>1770</v>
      </c>
      <c r="B1673" s="205" t="s">
        <v>2778</v>
      </c>
      <c r="C1673" s="464" t="s">
        <v>3079</v>
      </c>
      <c r="D1673" s="464" t="s">
        <v>3079</v>
      </c>
      <c r="E1673" s="464" t="s">
        <v>3079</v>
      </c>
      <c r="F1673" s="464" t="s">
        <v>3079</v>
      </c>
      <c r="G1673" s="200"/>
    </row>
    <row r="1674" spans="1:7">
      <c r="A1674" s="198" t="s">
        <v>1771</v>
      </c>
      <c r="B1674" s="205" t="s">
        <v>2779</v>
      </c>
      <c r="C1674" s="464" t="s">
        <v>3079</v>
      </c>
      <c r="D1674" s="464" t="s">
        <v>3079</v>
      </c>
      <c r="E1674" s="464" t="s">
        <v>3079</v>
      </c>
      <c r="F1674" s="464" t="s">
        <v>3079</v>
      </c>
      <c r="G1674" s="200"/>
    </row>
    <row r="1675" spans="1:7">
      <c r="A1675" s="198" t="s">
        <v>1772</v>
      </c>
      <c r="B1675" s="205" t="s">
        <v>2780</v>
      </c>
      <c r="C1675" s="464" t="s">
        <v>3079</v>
      </c>
      <c r="D1675" s="464" t="s">
        <v>3079</v>
      </c>
      <c r="E1675" s="464" t="s">
        <v>3079</v>
      </c>
      <c r="F1675" s="464" t="s">
        <v>3079</v>
      </c>
      <c r="G1675" s="200"/>
    </row>
    <row r="1676" spans="1:7">
      <c r="A1676" s="198" t="s">
        <v>1773</v>
      </c>
      <c r="B1676" s="205" t="s">
        <v>2781</v>
      </c>
      <c r="C1676" s="464" t="s">
        <v>3079</v>
      </c>
      <c r="D1676" s="464" t="s">
        <v>3079</v>
      </c>
      <c r="E1676" s="464" t="s">
        <v>3079</v>
      </c>
      <c r="F1676" s="464" t="s">
        <v>3079</v>
      </c>
      <c r="G1676" s="200"/>
    </row>
    <row r="1677" spans="1:7">
      <c r="A1677" s="198" t="s">
        <v>1774</v>
      </c>
      <c r="B1677" s="205" t="s">
        <v>2782</v>
      </c>
      <c r="C1677" s="464" t="s">
        <v>3079</v>
      </c>
      <c r="D1677" s="464" t="s">
        <v>3079</v>
      </c>
      <c r="E1677" s="464" t="s">
        <v>3079</v>
      </c>
      <c r="F1677" s="464" t="s">
        <v>3079</v>
      </c>
      <c r="G1677" s="200"/>
    </row>
    <row r="1678" spans="1:7">
      <c r="A1678" s="198" t="s">
        <v>1775</v>
      </c>
      <c r="B1678" s="205" t="s">
        <v>2783</v>
      </c>
      <c r="C1678" s="464" t="s">
        <v>3079</v>
      </c>
      <c r="D1678" s="464" t="s">
        <v>3079</v>
      </c>
      <c r="E1678" s="464" t="s">
        <v>3079</v>
      </c>
      <c r="F1678" s="464" t="s">
        <v>3079</v>
      </c>
      <c r="G1678" s="200"/>
    </row>
    <row r="1679" spans="1:7">
      <c r="A1679" s="198" t="s">
        <v>1776</v>
      </c>
      <c r="B1679" s="205" t="s">
        <v>2784</v>
      </c>
      <c r="C1679" s="464" t="s">
        <v>3079</v>
      </c>
      <c r="D1679" s="464" t="s">
        <v>3079</v>
      </c>
      <c r="E1679" s="464" t="s">
        <v>3079</v>
      </c>
      <c r="F1679" s="464" t="s">
        <v>3079</v>
      </c>
      <c r="G1679" s="200"/>
    </row>
    <row r="1680" spans="1:7">
      <c r="A1680" s="198" t="s">
        <v>1778</v>
      </c>
      <c r="B1680" s="205" t="s">
        <v>2786</v>
      </c>
      <c r="C1680" s="464" t="s">
        <v>3079</v>
      </c>
      <c r="D1680" s="464" t="s">
        <v>3079</v>
      </c>
      <c r="E1680" s="464" t="s">
        <v>3079</v>
      </c>
      <c r="F1680" s="464" t="s">
        <v>3079</v>
      </c>
      <c r="G1680" s="200"/>
    </row>
    <row r="1681" spans="1:7">
      <c r="A1681" s="198" t="s">
        <v>1779</v>
      </c>
      <c r="B1681" s="205" t="s">
        <v>2787</v>
      </c>
      <c r="C1681" s="464" t="s">
        <v>3079</v>
      </c>
      <c r="D1681" s="464" t="s">
        <v>3079</v>
      </c>
      <c r="E1681" s="464" t="s">
        <v>3079</v>
      </c>
      <c r="F1681" s="464" t="s">
        <v>3079</v>
      </c>
      <c r="G1681" s="200"/>
    </row>
    <row r="1682" spans="1:7">
      <c r="A1682" s="198" t="s">
        <v>1784</v>
      </c>
      <c r="B1682" s="205" t="s">
        <v>2792</v>
      </c>
      <c r="C1682" s="464" t="s">
        <v>3079</v>
      </c>
      <c r="D1682" s="464" t="s">
        <v>3079</v>
      </c>
      <c r="E1682" s="464" t="s">
        <v>3079</v>
      </c>
      <c r="F1682" s="464" t="s">
        <v>3079</v>
      </c>
      <c r="G1682" s="200"/>
    </row>
    <row r="1683" spans="1:7">
      <c r="A1683" s="198" t="s">
        <v>1786</v>
      </c>
      <c r="B1683" s="205" t="s">
        <v>2794</v>
      </c>
      <c r="C1683" s="464" t="s">
        <v>3079</v>
      </c>
      <c r="D1683" s="464" t="s">
        <v>3079</v>
      </c>
      <c r="E1683" s="464" t="s">
        <v>3079</v>
      </c>
      <c r="F1683" s="464" t="s">
        <v>3079</v>
      </c>
      <c r="G1683" s="200"/>
    </row>
    <row r="1684" spans="1:7">
      <c r="A1684" s="198" t="s">
        <v>1787</v>
      </c>
      <c r="B1684" s="205" t="s">
        <v>2795</v>
      </c>
      <c r="C1684" s="464" t="s">
        <v>3079</v>
      </c>
      <c r="D1684" s="464" t="s">
        <v>3079</v>
      </c>
      <c r="E1684" s="464" t="s">
        <v>3079</v>
      </c>
      <c r="F1684" s="464" t="s">
        <v>3079</v>
      </c>
      <c r="G1684" s="200"/>
    </row>
    <row r="1685" spans="1:7">
      <c r="A1685" s="198" t="s">
        <v>1788</v>
      </c>
      <c r="B1685" s="205" t="s">
        <v>2796</v>
      </c>
      <c r="C1685" s="464" t="s">
        <v>3079</v>
      </c>
      <c r="D1685" s="464" t="s">
        <v>3079</v>
      </c>
      <c r="E1685" s="464" t="s">
        <v>3079</v>
      </c>
      <c r="F1685" s="464" t="s">
        <v>3079</v>
      </c>
      <c r="G1685" s="200"/>
    </row>
    <row r="1686" spans="1:7">
      <c r="A1686" s="198" t="s">
        <v>1789</v>
      </c>
      <c r="B1686" s="205" t="s">
        <v>2797</v>
      </c>
      <c r="C1686" s="464" t="s">
        <v>3079</v>
      </c>
      <c r="D1686" s="464" t="s">
        <v>3079</v>
      </c>
      <c r="E1686" s="464" t="s">
        <v>3079</v>
      </c>
      <c r="F1686" s="464" t="s">
        <v>3079</v>
      </c>
      <c r="G1686" s="200"/>
    </row>
    <row r="1687" spans="1:7">
      <c r="A1687" s="198" t="s">
        <v>1790</v>
      </c>
      <c r="B1687" s="205" t="s">
        <v>2798</v>
      </c>
      <c r="C1687" s="464" t="s">
        <v>3079</v>
      </c>
      <c r="D1687" s="464" t="s">
        <v>3079</v>
      </c>
      <c r="E1687" s="464" t="s">
        <v>3079</v>
      </c>
      <c r="F1687" s="464" t="s">
        <v>3079</v>
      </c>
      <c r="G1687" s="200"/>
    </row>
    <row r="1688" spans="1:7">
      <c r="A1688" s="198" t="s">
        <v>1673</v>
      </c>
      <c r="B1688" s="205" t="s">
        <v>2878</v>
      </c>
      <c r="C1688" s="464" t="s">
        <v>3079</v>
      </c>
      <c r="D1688" s="464" t="s">
        <v>3079</v>
      </c>
      <c r="E1688" s="464" t="s">
        <v>3079</v>
      </c>
      <c r="F1688" s="464" t="s">
        <v>3079</v>
      </c>
      <c r="G1688" s="200"/>
    </row>
    <row r="1689" spans="1:7">
      <c r="A1689" s="198" t="s">
        <v>1765</v>
      </c>
      <c r="B1689" s="205" t="s">
        <v>2772</v>
      </c>
      <c r="C1689" s="464" t="s">
        <v>3079</v>
      </c>
      <c r="D1689" s="464" t="s">
        <v>3079</v>
      </c>
      <c r="E1689" s="464" t="s">
        <v>3079</v>
      </c>
      <c r="F1689" s="464" t="s">
        <v>3079</v>
      </c>
      <c r="G1689" s="200"/>
    </row>
    <row r="1690" spans="1:7">
      <c r="A1690" s="198" t="s">
        <v>1766</v>
      </c>
      <c r="B1690" s="205" t="s">
        <v>2773</v>
      </c>
      <c r="C1690" s="464" t="s">
        <v>3079</v>
      </c>
      <c r="D1690" s="464" t="s">
        <v>3079</v>
      </c>
      <c r="E1690" s="464" t="s">
        <v>3079</v>
      </c>
      <c r="F1690" s="464" t="s">
        <v>3079</v>
      </c>
      <c r="G1690" s="200"/>
    </row>
    <row r="1691" spans="1:7">
      <c r="A1691" s="198" t="s">
        <v>1767</v>
      </c>
      <c r="B1691" s="205" t="s">
        <v>2774</v>
      </c>
      <c r="C1691" s="464" t="s">
        <v>3079</v>
      </c>
      <c r="D1691" s="464" t="s">
        <v>3079</v>
      </c>
      <c r="E1691" s="464" t="s">
        <v>3079</v>
      </c>
      <c r="F1691" s="464" t="s">
        <v>3079</v>
      </c>
      <c r="G1691" s="200"/>
    </row>
    <row r="1692" spans="1:7">
      <c r="A1692" s="198" t="s">
        <v>1768</v>
      </c>
      <c r="B1692" s="205" t="s">
        <v>2775</v>
      </c>
      <c r="C1692" s="464" t="s">
        <v>3079</v>
      </c>
      <c r="D1692" s="464" t="s">
        <v>3079</v>
      </c>
      <c r="E1692" s="464" t="s">
        <v>3079</v>
      </c>
      <c r="F1692" s="464" t="s">
        <v>3079</v>
      </c>
      <c r="G1692" s="200"/>
    </row>
    <row r="1693" spans="1:7">
      <c r="A1693" s="198" t="s">
        <v>1769</v>
      </c>
      <c r="B1693" s="205" t="s">
        <v>2776</v>
      </c>
      <c r="C1693" s="464" t="s">
        <v>3079</v>
      </c>
      <c r="D1693" s="464" t="s">
        <v>3079</v>
      </c>
      <c r="E1693" s="464" t="s">
        <v>3079</v>
      </c>
      <c r="F1693" s="464" t="s">
        <v>3079</v>
      </c>
      <c r="G1693" s="200"/>
    </row>
    <row r="1694" spans="1:7">
      <c r="A1694" s="198" t="s">
        <v>1803</v>
      </c>
      <c r="B1694" s="205" t="s">
        <v>2777</v>
      </c>
      <c r="C1694" s="464" t="s">
        <v>3079</v>
      </c>
      <c r="D1694" s="464" t="s">
        <v>3079</v>
      </c>
      <c r="E1694" s="464" t="s">
        <v>3079</v>
      </c>
      <c r="F1694" s="464" t="s">
        <v>3079</v>
      </c>
      <c r="G1694" s="200"/>
    </row>
    <row r="1695" spans="1:7">
      <c r="A1695" s="198" t="s">
        <v>1770</v>
      </c>
      <c r="B1695" s="205" t="s">
        <v>2778</v>
      </c>
      <c r="C1695" s="464" t="s">
        <v>3079</v>
      </c>
      <c r="D1695" s="464" t="s">
        <v>3079</v>
      </c>
      <c r="E1695" s="464" t="s">
        <v>3079</v>
      </c>
      <c r="F1695" s="464" t="s">
        <v>3079</v>
      </c>
      <c r="G1695" s="200"/>
    </row>
    <row r="1696" spans="1:7">
      <c r="A1696" s="198" t="s">
        <v>1771</v>
      </c>
      <c r="B1696" s="205" t="s">
        <v>2779</v>
      </c>
      <c r="C1696" s="464" t="s">
        <v>3079</v>
      </c>
      <c r="D1696" s="464" t="s">
        <v>3079</v>
      </c>
      <c r="E1696" s="464" t="s">
        <v>3079</v>
      </c>
      <c r="F1696" s="464" t="s">
        <v>3079</v>
      </c>
      <c r="G1696" s="200"/>
    </row>
    <row r="1697" spans="1:7">
      <c r="A1697" s="198" t="s">
        <v>1772</v>
      </c>
      <c r="B1697" s="205" t="s">
        <v>2780</v>
      </c>
      <c r="C1697" s="464" t="s">
        <v>3079</v>
      </c>
      <c r="D1697" s="464" t="s">
        <v>3079</v>
      </c>
      <c r="E1697" s="464" t="s">
        <v>3079</v>
      </c>
      <c r="F1697" s="464" t="s">
        <v>3079</v>
      </c>
      <c r="G1697" s="200"/>
    </row>
    <row r="1698" spans="1:7">
      <c r="A1698" s="198" t="s">
        <v>1773</v>
      </c>
      <c r="B1698" s="205" t="s">
        <v>2781</v>
      </c>
      <c r="C1698" s="464" t="s">
        <v>3079</v>
      </c>
      <c r="D1698" s="464" t="s">
        <v>3079</v>
      </c>
      <c r="E1698" s="464" t="s">
        <v>3079</v>
      </c>
      <c r="F1698" s="464" t="s">
        <v>3079</v>
      </c>
      <c r="G1698" s="200"/>
    </row>
    <row r="1699" spans="1:7">
      <c r="A1699" s="198" t="s">
        <v>1774</v>
      </c>
      <c r="B1699" s="205" t="s">
        <v>2782</v>
      </c>
      <c r="C1699" s="464" t="s">
        <v>3079</v>
      </c>
      <c r="D1699" s="464" t="s">
        <v>3079</v>
      </c>
      <c r="E1699" s="464" t="s">
        <v>3079</v>
      </c>
      <c r="F1699" s="464" t="s">
        <v>3079</v>
      </c>
      <c r="G1699" s="200"/>
    </row>
    <row r="1700" spans="1:7">
      <c r="A1700" s="198" t="s">
        <v>1775</v>
      </c>
      <c r="B1700" s="205" t="s">
        <v>2783</v>
      </c>
      <c r="C1700" s="464" t="s">
        <v>3079</v>
      </c>
      <c r="D1700" s="464" t="s">
        <v>3079</v>
      </c>
      <c r="E1700" s="464" t="s">
        <v>3079</v>
      </c>
      <c r="F1700" s="464" t="s">
        <v>3079</v>
      </c>
      <c r="G1700" s="200"/>
    </row>
    <row r="1701" spans="1:7">
      <c r="A1701" s="198" t="s">
        <v>1776</v>
      </c>
      <c r="B1701" s="205" t="s">
        <v>2784</v>
      </c>
      <c r="C1701" s="464" t="s">
        <v>3079</v>
      </c>
      <c r="D1701" s="464" t="s">
        <v>3079</v>
      </c>
      <c r="E1701" s="464" t="s">
        <v>3079</v>
      </c>
      <c r="F1701" s="464" t="s">
        <v>3079</v>
      </c>
      <c r="G1701" s="200"/>
    </row>
    <row r="1702" spans="1:7">
      <c r="A1702" s="198" t="s">
        <v>1778</v>
      </c>
      <c r="B1702" s="205" t="s">
        <v>2786</v>
      </c>
      <c r="C1702" s="464" t="s">
        <v>3079</v>
      </c>
      <c r="D1702" s="464" t="s">
        <v>3079</v>
      </c>
      <c r="E1702" s="464" t="s">
        <v>3079</v>
      </c>
      <c r="F1702" s="464" t="s">
        <v>3079</v>
      </c>
      <c r="G1702" s="200"/>
    </row>
    <row r="1703" spans="1:7">
      <c r="A1703" s="198" t="s">
        <v>1779</v>
      </c>
      <c r="B1703" s="205" t="s">
        <v>2787</v>
      </c>
      <c r="C1703" s="464" t="s">
        <v>3079</v>
      </c>
      <c r="D1703" s="464" t="s">
        <v>3079</v>
      </c>
      <c r="E1703" s="464" t="s">
        <v>3079</v>
      </c>
      <c r="F1703" s="464" t="s">
        <v>3079</v>
      </c>
      <c r="G1703" s="200"/>
    </row>
    <row r="1704" spans="1:7">
      <c r="A1704" s="198" t="s">
        <v>1793</v>
      </c>
      <c r="B1704" s="205" t="s">
        <v>2821</v>
      </c>
      <c r="C1704" s="464" t="s">
        <v>3079</v>
      </c>
      <c r="D1704" s="464" t="s">
        <v>3079</v>
      </c>
      <c r="E1704" s="464" t="s">
        <v>3079</v>
      </c>
      <c r="F1704" s="464" t="s">
        <v>3079</v>
      </c>
      <c r="G1704" s="200"/>
    </row>
    <row r="1705" spans="1:7">
      <c r="A1705" s="198" t="s">
        <v>1784</v>
      </c>
      <c r="B1705" s="205" t="s">
        <v>2792</v>
      </c>
      <c r="C1705" s="464" t="s">
        <v>3079</v>
      </c>
      <c r="D1705" s="464" t="s">
        <v>3079</v>
      </c>
      <c r="E1705" s="464" t="s">
        <v>3079</v>
      </c>
      <c r="F1705" s="464" t="s">
        <v>3079</v>
      </c>
      <c r="G1705" s="200"/>
    </row>
    <row r="1706" spans="1:7">
      <c r="A1706" s="198" t="s">
        <v>1786</v>
      </c>
      <c r="B1706" s="205" t="s">
        <v>2794</v>
      </c>
      <c r="C1706" s="464" t="s">
        <v>3079</v>
      </c>
      <c r="D1706" s="464" t="s">
        <v>3079</v>
      </c>
      <c r="E1706" s="464" t="s">
        <v>3079</v>
      </c>
      <c r="F1706" s="464" t="s">
        <v>3079</v>
      </c>
      <c r="G1706" s="200"/>
    </row>
    <row r="1707" spans="1:7">
      <c r="A1707" s="198" t="s">
        <v>1787</v>
      </c>
      <c r="B1707" s="205" t="s">
        <v>2795</v>
      </c>
      <c r="C1707" s="464" t="s">
        <v>3079</v>
      </c>
      <c r="D1707" s="464" t="s">
        <v>3079</v>
      </c>
      <c r="E1707" s="464" t="s">
        <v>3079</v>
      </c>
      <c r="F1707" s="464" t="s">
        <v>3079</v>
      </c>
      <c r="G1707" s="200"/>
    </row>
    <row r="1708" spans="1:7">
      <c r="A1708" s="198" t="s">
        <v>1788</v>
      </c>
      <c r="B1708" s="205" t="s">
        <v>2796</v>
      </c>
      <c r="C1708" s="464" t="s">
        <v>3079</v>
      </c>
      <c r="D1708" s="464" t="s">
        <v>3079</v>
      </c>
      <c r="E1708" s="464" t="s">
        <v>3079</v>
      </c>
      <c r="F1708" s="464" t="s">
        <v>3079</v>
      </c>
      <c r="G1708" s="200"/>
    </row>
    <row r="1709" spans="1:7">
      <c r="A1709" s="198" t="s">
        <v>1789</v>
      </c>
      <c r="B1709" s="205" t="s">
        <v>2797</v>
      </c>
      <c r="C1709" s="464" t="s">
        <v>3079</v>
      </c>
      <c r="D1709" s="464" t="s">
        <v>3079</v>
      </c>
      <c r="E1709" s="464" t="s">
        <v>3079</v>
      </c>
      <c r="F1709" s="464" t="s">
        <v>3079</v>
      </c>
      <c r="G1709" s="200"/>
    </row>
    <row r="1710" spans="1:7">
      <c r="A1710" s="198" t="s">
        <v>1790</v>
      </c>
      <c r="B1710" s="205" t="s">
        <v>2798</v>
      </c>
      <c r="C1710" s="464" t="s">
        <v>3079</v>
      </c>
      <c r="D1710" s="464" t="s">
        <v>3079</v>
      </c>
      <c r="E1710" s="464" t="s">
        <v>3079</v>
      </c>
      <c r="F1710" s="464" t="s">
        <v>3079</v>
      </c>
      <c r="G1710" s="200"/>
    </row>
    <row r="1711" spans="1:7">
      <c r="A1711" s="198" t="s">
        <v>1674</v>
      </c>
      <c r="B1711" s="205" t="s">
        <v>2879</v>
      </c>
      <c r="C1711" s="464" t="s">
        <v>3079</v>
      </c>
      <c r="D1711" s="464" t="s">
        <v>3079</v>
      </c>
      <c r="E1711" s="464" t="s">
        <v>3079</v>
      </c>
      <c r="F1711" s="464" t="s">
        <v>3079</v>
      </c>
      <c r="G1711" s="200"/>
    </row>
    <row r="1712" spans="1:7">
      <c r="A1712" s="198" t="s">
        <v>1765</v>
      </c>
      <c r="B1712" s="205" t="s">
        <v>2772</v>
      </c>
      <c r="C1712" s="464" t="s">
        <v>3079</v>
      </c>
      <c r="D1712" s="464" t="s">
        <v>3079</v>
      </c>
      <c r="E1712" s="464" t="s">
        <v>3079</v>
      </c>
      <c r="F1712" s="464" t="s">
        <v>3079</v>
      </c>
      <c r="G1712" s="200"/>
    </row>
    <row r="1713" spans="1:7">
      <c r="A1713" s="198" t="s">
        <v>1766</v>
      </c>
      <c r="B1713" s="205" t="s">
        <v>2773</v>
      </c>
      <c r="C1713" s="464" t="s">
        <v>3079</v>
      </c>
      <c r="D1713" s="464" t="s">
        <v>3079</v>
      </c>
      <c r="E1713" s="464" t="s">
        <v>3079</v>
      </c>
      <c r="F1713" s="464" t="s">
        <v>3079</v>
      </c>
      <c r="G1713" s="200"/>
    </row>
    <row r="1714" spans="1:7">
      <c r="A1714" s="198" t="s">
        <v>1767</v>
      </c>
      <c r="B1714" s="205" t="s">
        <v>2774</v>
      </c>
      <c r="C1714" s="464" t="s">
        <v>3079</v>
      </c>
      <c r="D1714" s="464" t="s">
        <v>3079</v>
      </c>
      <c r="E1714" s="464" t="s">
        <v>3079</v>
      </c>
      <c r="F1714" s="464" t="s">
        <v>3079</v>
      </c>
      <c r="G1714" s="200"/>
    </row>
    <row r="1715" spans="1:7">
      <c r="A1715" s="198" t="s">
        <v>1768</v>
      </c>
      <c r="B1715" s="205" t="s">
        <v>2775</v>
      </c>
      <c r="C1715" s="464" t="s">
        <v>3079</v>
      </c>
      <c r="D1715" s="464" t="s">
        <v>3079</v>
      </c>
      <c r="E1715" s="464" t="s">
        <v>3079</v>
      </c>
      <c r="F1715" s="464" t="s">
        <v>3079</v>
      </c>
      <c r="G1715" s="200"/>
    </row>
    <row r="1716" spans="1:7">
      <c r="A1716" s="198" t="s">
        <v>1769</v>
      </c>
      <c r="B1716" s="205" t="s">
        <v>2776</v>
      </c>
      <c r="C1716" s="464" t="s">
        <v>3079</v>
      </c>
      <c r="D1716" s="464" t="s">
        <v>3079</v>
      </c>
      <c r="E1716" s="464" t="s">
        <v>3079</v>
      </c>
      <c r="F1716" s="464" t="s">
        <v>3079</v>
      </c>
      <c r="G1716" s="200"/>
    </row>
    <row r="1717" spans="1:7">
      <c r="A1717" s="198" t="s">
        <v>1803</v>
      </c>
      <c r="B1717" s="205" t="s">
        <v>2777</v>
      </c>
      <c r="C1717" s="464" t="s">
        <v>3079</v>
      </c>
      <c r="D1717" s="464" t="s">
        <v>3079</v>
      </c>
      <c r="E1717" s="464" t="s">
        <v>3079</v>
      </c>
      <c r="F1717" s="464" t="s">
        <v>3079</v>
      </c>
      <c r="G1717" s="200"/>
    </row>
    <row r="1718" spans="1:7">
      <c r="A1718" s="198" t="s">
        <v>1770</v>
      </c>
      <c r="B1718" s="205" t="s">
        <v>2778</v>
      </c>
      <c r="C1718" s="464" t="s">
        <v>3079</v>
      </c>
      <c r="D1718" s="464" t="s">
        <v>3079</v>
      </c>
      <c r="E1718" s="464" t="s">
        <v>3079</v>
      </c>
      <c r="F1718" s="464" t="s">
        <v>3079</v>
      </c>
      <c r="G1718" s="200"/>
    </row>
    <row r="1719" spans="1:7">
      <c r="A1719" s="198" t="s">
        <v>1771</v>
      </c>
      <c r="B1719" s="205" t="s">
        <v>2779</v>
      </c>
      <c r="C1719" s="464" t="s">
        <v>3079</v>
      </c>
      <c r="D1719" s="464" t="s">
        <v>3079</v>
      </c>
      <c r="E1719" s="464" t="s">
        <v>3079</v>
      </c>
      <c r="F1719" s="464" t="s">
        <v>3079</v>
      </c>
      <c r="G1719" s="200"/>
    </row>
    <row r="1720" spans="1:7">
      <c r="A1720" s="198" t="s">
        <v>1772</v>
      </c>
      <c r="B1720" s="205" t="s">
        <v>2780</v>
      </c>
      <c r="C1720" s="464" t="s">
        <v>3079</v>
      </c>
      <c r="D1720" s="464" t="s">
        <v>3079</v>
      </c>
      <c r="E1720" s="464" t="s">
        <v>3079</v>
      </c>
      <c r="F1720" s="464" t="s">
        <v>3079</v>
      </c>
      <c r="G1720" s="200"/>
    </row>
    <row r="1721" spans="1:7">
      <c r="A1721" s="198" t="s">
        <v>1773</v>
      </c>
      <c r="B1721" s="205" t="s">
        <v>2781</v>
      </c>
      <c r="C1721" s="464" t="s">
        <v>3079</v>
      </c>
      <c r="D1721" s="464" t="s">
        <v>3079</v>
      </c>
      <c r="E1721" s="464" t="s">
        <v>3079</v>
      </c>
      <c r="F1721" s="464" t="s">
        <v>3079</v>
      </c>
      <c r="G1721" s="200"/>
    </row>
    <row r="1722" spans="1:7">
      <c r="A1722" s="198" t="s">
        <v>1774</v>
      </c>
      <c r="B1722" s="205" t="s">
        <v>2782</v>
      </c>
      <c r="C1722" s="464" t="s">
        <v>3079</v>
      </c>
      <c r="D1722" s="464" t="s">
        <v>3079</v>
      </c>
      <c r="E1722" s="464" t="s">
        <v>3079</v>
      </c>
      <c r="F1722" s="464" t="s">
        <v>3079</v>
      </c>
      <c r="G1722" s="200"/>
    </row>
    <row r="1723" spans="1:7">
      <c r="A1723" s="198" t="s">
        <v>1775</v>
      </c>
      <c r="B1723" s="205" t="s">
        <v>2783</v>
      </c>
      <c r="C1723" s="464" t="s">
        <v>3079</v>
      </c>
      <c r="D1723" s="464" t="s">
        <v>3079</v>
      </c>
      <c r="E1723" s="464" t="s">
        <v>3079</v>
      </c>
      <c r="F1723" s="464" t="s">
        <v>3079</v>
      </c>
      <c r="G1723" s="200"/>
    </row>
    <row r="1724" spans="1:7">
      <c r="A1724" s="198" t="s">
        <v>1776</v>
      </c>
      <c r="B1724" s="205" t="s">
        <v>2784</v>
      </c>
      <c r="C1724" s="464" t="s">
        <v>3079</v>
      </c>
      <c r="D1724" s="464" t="s">
        <v>3079</v>
      </c>
      <c r="E1724" s="464" t="s">
        <v>3079</v>
      </c>
      <c r="F1724" s="464" t="s">
        <v>3079</v>
      </c>
      <c r="G1724" s="200"/>
    </row>
    <row r="1725" spans="1:7">
      <c r="A1725" s="198" t="s">
        <v>1777</v>
      </c>
      <c r="B1725" s="205" t="s">
        <v>2785</v>
      </c>
      <c r="C1725" s="464" t="s">
        <v>3079</v>
      </c>
      <c r="D1725" s="464" t="s">
        <v>3079</v>
      </c>
      <c r="E1725" s="464" t="s">
        <v>3079</v>
      </c>
      <c r="F1725" s="464" t="s">
        <v>3079</v>
      </c>
      <c r="G1725" s="200"/>
    </row>
    <row r="1726" spans="1:7">
      <c r="A1726" s="198" t="s">
        <v>1778</v>
      </c>
      <c r="B1726" s="205" t="s">
        <v>2786</v>
      </c>
      <c r="C1726" s="464" t="s">
        <v>3079</v>
      </c>
      <c r="D1726" s="464" t="s">
        <v>3079</v>
      </c>
      <c r="E1726" s="464" t="s">
        <v>3079</v>
      </c>
      <c r="F1726" s="464" t="s">
        <v>3079</v>
      </c>
      <c r="G1726" s="200"/>
    </row>
    <row r="1727" spans="1:7">
      <c r="A1727" s="198" t="s">
        <v>1779</v>
      </c>
      <c r="B1727" s="205" t="s">
        <v>2787</v>
      </c>
      <c r="C1727" s="464" t="s">
        <v>3079</v>
      </c>
      <c r="D1727" s="464" t="s">
        <v>3079</v>
      </c>
      <c r="E1727" s="464" t="s">
        <v>3079</v>
      </c>
      <c r="F1727" s="464" t="s">
        <v>3079</v>
      </c>
      <c r="G1727" s="200"/>
    </row>
    <row r="1728" spans="1:7">
      <c r="A1728" s="198" t="s">
        <v>1780</v>
      </c>
      <c r="B1728" s="205" t="s">
        <v>2788</v>
      </c>
      <c r="C1728" s="464" t="s">
        <v>3079</v>
      </c>
      <c r="D1728" s="464" t="s">
        <v>3079</v>
      </c>
      <c r="E1728" s="464" t="s">
        <v>3079</v>
      </c>
      <c r="F1728" s="464" t="s">
        <v>3079</v>
      </c>
      <c r="G1728" s="200"/>
    </row>
    <row r="1729" spans="1:7">
      <c r="A1729" s="198" t="s">
        <v>1793</v>
      </c>
      <c r="B1729" s="205" t="s">
        <v>2821</v>
      </c>
      <c r="C1729" s="464" t="s">
        <v>3079</v>
      </c>
      <c r="D1729" s="464" t="s">
        <v>3079</v>
      </c>
      <c r="E1729" s="464" t="s">
        <v>3079</v>
      </c>
      <c r="F1729" s="464" t="s">
        <v>3079</v>
      </c>
      <c r="G1729" s="200"/>
    </row>
    <row r="1730" spans="1:7">
      <c r="A1730" s="198" t="s">
        <v>1781</v>
      </c>
      <c r="B1730" s="205" t="s">
        <v>2789</v>
      </c>
      <c r="C1730" s="464" t="s">
        <v>3079</v>
      </c>
      <c r="D1730" s="464" t="s">
        <v>3079</v>
      </c>
      <c r="E1730" s="464" t="s">
        <v>3079</v>
      </c>
      <c r="F1730" s="464" t="s">
        <v>3079</v>
      </c>
      <c r="G1730" s="200"/>
    </row>
    <row r="1731" spans="1:7">
      <c r="A1731" s="198" t="s">
        <v>1782</v>
      </c>
      <c r="B1731" s="205" t="s">
        <v>2790</v>
      </c>
      <c r="C1731" s="464" t="s">
        <v>3079</v>
      </c>
      <c r="D1731" s="464" t="s">
        <v>3079</v>
      </c>
      <c r="E1731" s="464" t="s">
        <v>3079</v>
      </c>
      <c r="F1731" s="464" t="s">
        <v>3079</v>
      </c>
      <c r="G1731" s="200"/>
    </row>
    <row r="1732" spans="1:7">
      <c r="A1732" s="198" t="s">
        <v>1794</v>
      </c>
      <c r="B1732" s="205" t="s">
        <v>2806</v>
      </c>
      <c r="C1732" s="464" t="s">
        <v>3079</v>
      </c>
      <c r="D1732" s="464" t="s">
        <v>3079</v>
      </c>
      <c r="E1732" s="464" t="s">
        <v>3079</v>
      </c>
      <c r="F1732" s="464" t="s">
        <v>3079</v>
      </c>
      <c r="G1732" s="200"/>
    </row>
    <row r="1733" spans="1:7">
      <c r="A1733" s="198" t="s">
        <v>1784</v>
      </c>
      <c r="B1733" s="205" t="s">
        <v>2792</v>
      </c>
      <c r="C1733" s="464" t="s">
        <v>3079</v>
      </c>
      <c r="D1733" s="464" t="s">
        <v>3079</v>
      </c>
      <c r="E1733" s="464" t="s">
        <v>3079</v>
      </c>
      <c r="F1733" s="464" t="s">
        <v>3079</v>
      </c>
      <c r="G1733" s="200"/>
    </row>
    <row r="1734" spans="1:7">
      <c r="A1734" s="198" t="s">
        <v>1785</v>
      </c>
      <c r="B1734" s="205" t="s">
        <v>2793</v>
      </c>
      <c r="C1734" s="464" t="s">
        <v>3079</v>
      </c>
      <c r="D1734" s="464" t="s">
        <v>3079</v>
      </c>
      <c r="E1734" s="464" t="s">
        <v>3079</v>
      </c>
      <c r="F1734" s="464" t="s">
        <v>3079</v>
      </c>
      <c r="G1734" s="200"/>
    </row>
    <row r="1735" spans="1:7">
      <c r="A1735" s="198" t="s">
        <v>1786</v>
      </c>
      <c r="B1735" s="205" t="s">
        <v>2794</v>
      </c>
      <c r="C1735" s="464" t="s">
        <v>3079</v>
      </c>
      <c r="D1735" s="464" t="s">
        <v>3079</v>
      </c>
      <c r="E1735" s="464" t="s">
        <v>3079</v>
      </c>
      <c r="F1735" s="464" t="s">
        <v>3079</v>
      </c>
      <c r="G1735" s="200"/>
    </row>
    <row r="1736" spans="1:7">
      <c r="A1736" s="198" t="s">
        <v>1787</v>
      </c>
      <c r="B1736" s="205" t="s">
        <v>2795</v>
      </c>
      <c r="C1736" s="464" t="s">
        <v>3079</v>
      </c>
      <c r="D1736" s="464" t="s">
        <v>3079</v>
      </c>
      <c r="E1736" s="464" t="s">
        <v>3079</v>
      </c>
      <c r="F1736" s="464" t="s">
        <v>3079</v>
      </c>
      <c r="G1736" s="200"/>
    </row>
    <row r="1737" spans="1:7">
      <c r="A1737" s="198" t="s">
        <v>1788</v>
      </c>
      <c r="B1737" s="205" t="s">
        <v>2796</v>
      </c>
      <c r="C1737" s="464" t="s">
        <v>3079</v>
      </c>
      <c r="D1737" s="464" t="s">
        <v>3079</v>
      </c>
      <c r="E1737" s="464" t="s">
        <v>3079</v>
      </c>
      <c r="F1737" s="464" t="s">
        <v>3079</v>
      </c>
      <c r="G1737" s="200"/>
    </row>
    <row r="1738" spans="1:7">
      <c r="A1738" s="198" t="s">
        <v>1789</v>
      </c>
      <c r="B1738" s="205" t="s">
        <v>2797</v>
      </c>
      <c r="C1738" s="464" t="s">
        <v>3079</v>
      </c>
      <c r="D1738" s="464" t="s">
        <v>3079</v>
      </c>
      <c r="E1738" s="464" t="s">
        <v>3079</v>
      </c>
      <c r="F1738" s="464" t="s">
        <v>3079</v>
      </c>
      <c r="G1738" s="200"/>
    </row>
    <row r="1739" spans="1:7">
      <c r="A1739" s="198" t="s">
        <v>1790</v>
      </c>
      <c r="B1739" s="205" t="s">
        <v>2798</v>
      </c>
      <c r="C1739" s="464" t="s">
        <v>3079</v>
      </c>
      <c r="D1739" s="464" t="s">
        <v>3079</v>
      </c>
      <c r="E1739" s="464" t="s">
        <v>3079</v>
      </c>
      <c r="F1739" s="464" t="s">
        <v>3079</v>
      </c>
      <c r="G1739" s="200"/>
    </row>
    <row r="1740" spans="1:7">
      <c r="A1740" s="198" t="s">
        <v>1676</v>
      </c>
      <c r="B1740" s="205" t="s">
        <v>2880</v>
      </c>
      <c r="C1740" s="464" t="s">
        <v>3079</v>
      </c>
      <c r="D1740" s="464" t="s">
        <v>3079</v>
      </c>
      <c r="E1740" s="464" t="s">
        <v>3079</v>
      </c>
      <c r="F1740" s="464" t="s">
        <v>3079</v>
      </c>
      <c r="G1740" s="200"/>
    </row>
    <row r="1741" spans="1:7">
      <c r="A1741" s="198" t="s">
        <v>1765</v>
      </c>
      <c r="B1741" s="205" t="s">
        <v>2772</v>
      </c>
      <c r="C1741" s="464" t="s">
        <v>3079</v>
      </c>
      <c r="D1741" s="464" t="s">
        <v>3079</v>
      </c>
      <c r="E1741" s="464" t="s">
        <v>3079</v>
      </c>
      <c r="F1741" s="464" t="s">
        <v>3079</v>
      </c>
      <c r="G1741" s="200"/>
    </row>
    <row r="1742" spans="1:7">
      <c r="A1742" s="198" t="s">
        <v>1766</v>
      </c>
      <c r="B1742" s="205" t="s">
        <v>2773</v>
      </c>
      <c r="C1742" s="464" t="s">
        <v>3079</v>
      </c>
      <c r="D1742" s="464" t="s">
        <v>3079</v>
      </c>
      <c r="E1742" s="464" t="s">
        <v>3079</v>
      </c>
      <c r="F1742" s="464" t="s">
        <v>3079</v>
      </c>
      <c r="G1742" s="200"/>
    </row>
    <row r="1743" spans="1:7">
      <c r="A1743" s="198" t="s">
        <v>1767</v>
      </c>
      <c r="B1743" s="205" t="s">
        <v>2774</v>
      </c>
      <c r="C1743" s="464" t="s">
        <v>3079</v>
      </c>
      <c r="D1743" s="464" t="s">
        <v>3079</v>
      </c>
      <c r="E1743" s="464" t="s">
        <v>3079</v>
      </c>
      <c r="F1743" s="464" t="s">
        <v>3079</v>
      </c>
      <c r="G1743" s="200"/>
    </row>
    <row r="1744" spans="1:7">
      <c r="A1744" s="198" t="s">
        <v>1768</v>
      </c>
      <c r="B1744" s="205" t="s">
        <v>2775</v>
      </c>
      <c r="C1744" s="464" t="s">
        <v>3079</v>
      </c>
      <c r="D1744" s="464" t="s">
        <v>3079</v>
      </c>
      <c r="E1744" s="464" t="s">
        <v>3079</v>
      </c>
      <c r="F1744" s="464" t="s">
        <v>3079</v>
      </c>
      <c r="G1744" s="200"/>
    </row>
    <row r="1745" spans="1:7">
      <c r="A1745" s="198" t="s">
        <v>1769</v>
      </c>
      <c r="B1745" s="205" t="s">
        <v>2776</v>
      </c>
      <c r="C1745" s="464" t="s">
        <v>3079</v>
      </c>
      <c r="D1745" s="464" t="s">
        <v>3079</v>
      </c>
      <c r="E1745" s="464" t="s">
        <v>3079</v>
      </c>
      <c r="F1745" s="464" t="s">
        <v>3079</v>
      </c>
      <c r="G1745" s="200"/>
    </row>
    <row r="1746" spans="1:7">
      <c r="A1746" s="198" t="s">
        <v>1770</v>
      </c>
      <c r="B1746" s="205" t="s">
        <v>2778</v>
      </c>
      <c r="C1746" s="464" t="s">
        <v>3079</v>
      </c>
      <c r="D1746" s="464" t="s">
        <v>3079</v>
      </c>
      <c r="E1746" s="464" t="s">
        <v>3079</v>
      </c>
      <c r="F1746" s="464" t="s">
        <v>3079</v>
      </c>
      <c r="G1746" s="200"/>
    </row>
    <row r="1747" spans="1:7">
      <c r="A1747" s="198" t="s">
        <v>1771</v>
      </c>
      <c r="B1747" s="205" t="s">
        <v>2779</v>
      </c>
      <c r="C1747" s="464" t="s">
        <v>3079</v>
      </c>
      <c r="D1747" s="464" t="s">
        <v>3079</v>
      </c>
      <c r="E1747" s="464" t="s">
        <v>3079</v>
      </c>
      <c r="F1747" s="464" t="s">
        <v>3079</v>
      </c>
      <c r="G1747" s="200"/>
    </row>
    <row r="1748" spans="1:7">
      <c r="A1748" s="198" t="s">
        <v>1772</v>
      </c>
      <c r="B1748" s="205" t="s">
        <v>2780</v>
      </c>
      <c r="C1748" s="464" t="s">
        <v>3079</v>
      </c>
      <c r="D1748" s="464" t="s">
        <v>3079</v>
      </c>
      <c r="E1748" s="464" t="s">
        <v>3079</v>
      </c>
      <c r="F1748" s="464" t="s">
        <v>3079</v>
      </c>
      <c r="G1748" s="200"/>
    </row>
    <row r="1749" spans="1:7">
      <c r="A1749" s="198" t="s">
        <v>1773</v>
      </c>
      <c r="B1749" s="205" t="s">
        <v>2781</v>
      </c>
      <c r="C1749" s="464" t="s">
        <v>3079</v>
      </c>
      <c r="D1749" s="464" t="s">
        <v>3079</v>
      </c>
      <c r="E1749" s="464" t="s">
        <v>3079</v>
      </c>
      <c r="F1749" s="464" t="s">
        <v>3079</v>
      </c>
      <c r="G1749" s="200"/>
    </row>
    <row r="1750" spans="1:7">
      <c r="A1750" s="198" t="s">
        <v>1774</v>
      </c>
      <c r="B1750" s="205" t="s">
        <v>2782</v>
      </c>
      <c r="C1750" s="464" t="s">
        <v>3079</v>
      </c>
      <c r="D1750" s="464" t="s">
        <v>3079</v>
      </c>
      <c r="E1750" s="464" t="s">
        <v>3079</v>
      </c>
      <c r="F1750" s="464" t="s">
        <v>3079</v>
      </c>
      <c r="G1750" s="200"/>
    </row>
    <row r="1751" spans="1:7">
      <c r="A1751" s="198" t="s">
        <v>1775</v>
      </c>
      <c r="B1751" s="205" t="s">
        <v>2783</v>
      </c>
      <c r="C1751" s="464" t="s">
        <v>3079</v>
      </c>
      <c r="D1751" s="464" t="s">
        <v>3079</v>
      </c>
      <c r="E1751" s="464" t="s">
        <v>3079</v>
      </c>
      <c r="F1751" s="464" t="s">
        <v>3079</v>
      </c>
      <c r="G1751" s="200"/>
    </row>
    <row r="1752" spans="1:7">
      <c r="A1752" s="198" t="s">
        <v>1776</v>
      </c>
      <c r="B1752" s="205" t="s">
        <v>2784</v>
      </c>
      <c r="C1752" s="464" t="s">
        <v>3079</v>
      </c>
      <c r="D1752" s="464" t="s">
        <v>3079</v>
      </c>
      <c r="E1752" s="464" t="s">
        <v>3079</v>
      </c>
      <c r="F1752" s="464" t="s">
        <v>3079</v>
      </c>
      <c r="G1752" s="200"/>
    </row>
    <row r="1753" spans="1:7">
      <c r="A1753" s="198" t="s">
        <v>1792</v>
      </c>
      <c r="B1753" s="205" t="s">
        <v>2815</v>
      </c>
      <c r="C1753" s="464" t="s">
        <v>3079</v>
      </c>
      <c r="D1753" s="464" t="s">
        <v>3079</v>
      </c>
      <c r="E1753" s="464" t="s">
        <v>3079</v>
      </c>
      <c r="F1753" s="464" t="s">
        <v>3079</v>
      </c>
      <c r="G1753" s="200"/>
    </row>
    <row r="1754" spans="1:7">
      <c r="A1754" s="198" t="s">
        <v>1779</v>
      </c>
      <c r="B1754" s="205" t="s">
        <v>2787</v>
      </c>
      <c r="C1754" s="464" t="s">
        <v>3079</v>
      </c>
      <c r="D1754" s="464" t="s">
        <v>3079</v>
      </c>
      <c r="E1754" s="464" t="s">
        <v>3079</v>
      </c>
      <c r="F1754" s="464" t="s">
        <v>3079</v>
      </c>
      <c r="G1754" s="200"/>
    </row>
    <row r="1755" spans="1:7">
      <c r="A1755" s="198" t="s">
        <v>1784</v>
      </c>
      <c r="B1755" s="205" t="s">
        <v>2792</v>
      </c>
      <c r="C1755" s="464" t="s">
        <v>3079</v>
      </c>
      <c r="D1755" s="464" t="s">
        <v>3079</v>
      </c>
      <c r="E1755" s="464" t="s">
        <v>3079</v>
      </c>
      <c r="F1755" s="464" t="s">
        <v>3079</v>
      </c>
      <c r="G1755" s="200"/>
    </row>
    <row r="1756" spans="1:7">
      <c r="A1756" s="198" t="s">
        <v>1785</v>
      </c>
      <c r="B1756" s="205" t="s">
        <v>2793</v>
      </c>
      <c r="C1756" s="464" t="s">
        <v>3079</v>
      </c>
      <c r="D1756" s="464" t="s">
        <v>3079</v>
      </c>
      <c r="E1756" s="464" t="s">
        <v>3079</v>
      </c>
      <c r="F1756" s="464" t="s">
        <v>3079</v>
      </c>
      <c r="G1756" s="200"/>
    </row>
    <row r="1757" spans="1:7">
      <c r="A1757" s="198" t="s">
        <v>1786</v>
      </c>
      <c r="B1757" s="205" t="s">
        <v>2794</v>
      </c>
      <c r="C1757" s="464" t="s">
        <v>3079</v>
      </c>
      <c r="D1757" s="464" t="s">
        <v>3079</v>
      </c>
      <c r="E1757" s="464" t="s">
        <v>3079</v>
      </c>
      <c r="F1757" s="464" t="s">
        <v>3079</v>
      </c>
      <c r="G1757" s="200"/>
    </row>
    <row r="1758" spans="1:7">
      <c r="A1758" s="198" t="s">
        <v>1787</v>
      </c>
      <c r="B1758" s="205" t="s">
        <v>2795</v>
      </c>
      <c r="C1758" s="464" t="s">
        <v>3079</v>
      </c>
      <c r="D1758" s="464" t="s">
        <v>3079</v>
      </c>
      <c r="E1758" s="464" t="s">
        <v>3079</v>
      </c>
      <c r="F1758" s="464" t="s">
        <v>3079</v>
      </c>
      <c r="G1758" s="200"/>
    </row>
    <row r="1759" spans="1:7">
      <c r="A1759" s="198" t="s">
        <v>1788</v>
      </c>
      <c r="B1759" s="205" t="s">
        <v>2796</v>
      </c>
      <c r="C1759" s="464" t="s">
        <v>3079</v>
      </c>
      <c r="D1759" s="464" t="s">
        <v>3079</v>
      </c>
      <c r="E1759" s="464" t="s">
        <v>3079</v>
      </c>
      <c r="F1759" s="464" t="s">
        <v>3079</v>
      </c>
      <c r="G1759" s="200"/>
    </row>
    <row r="1760" spans="1:7">
      <c r="A1760" s="198" t="s">
        <v>1789</v>
      </c>
      <c r="B1760" s="205" t="s">
        <v>2797</v>
      </c>
      <c r="C1760" s="464" t="s">
        <v>3079</v>
      </c>
      <c r="D1760" s="464" t="s">
        <v>3079</v>
      </c>
      <c r="E1760" s="464" t="s">
        <v>3079</v>
      </c>
      <c r="F1760" s="464" t="s">
        <v>3079</v>
      </c>
      <c r="G1760" s="200"/>
    </row>
    <row r="1761" spans="1:7">
      <c r="A1761" s="198" t="s">
        <v>1790</v>
      </c>
      <c r="B1761" s="205" t="s">
        <v>2798</v>
      </c>
      <c r="C1761" s="464" t="s">
        <v>3079</v>
      </c>
      <c r="D1761" s="464" t="s">
        <v>3079</v>
      </c>
      <c r="E1761" s="464" t="s">
        <v>3079</v>
      </c>
      <c r="F1761" s="464" t="s">
        <v>3079</v>
      </c>
      <c r="G1761" s="200"/>
    </row>
    <row r="1762" spans="1:7">
      <c r="A1762" s="198" t="s">
        <v>1678</v>
      </c>
      <c r="B1762" s="205" t="s">
        <v>2881</v>
      </c>
      <c r="C1762" s="464" t="s">
        <v>3079</v>
      </c>
      <c r="D1762" s="464" t="s">
        <v>3079</v>
      </c>
      <c r="E1762" s="464" t="s">
        <v>3079</v>
      </c>
      <c r="F1762" s="464" t="s">
        <v>3079</v>
      </c>
      <c r="G1762" s="200"/>
    </row>
    <row r="1763" spans="1:7">
      <c r="A1763" s="198" t="s">
        <v>1765</v>
      </c>
      <c r="B1763" s="205" t="s">
        <v>2772</v>
      </c>
      <c r="C1763" s="464" t="s">
        <v>3079</v>
      </c>
      <c r="D1763" s="464" t="s">
        <v>3079</v>
      </c>
      <c r="E1763" s="464" t="s">
        <v>3079</v>
      </c>
      <c r="F1763" s="464" t="s">
        <v>3079</v>
      </c>
      <c r="G1763" s="200"/>
    </row>
    <row r="1764" spans="1:7">
      <c r="A1764" s="198" t="s">
        <v>1766</v>
      </c>
      <c r="B1764" s="205" t="s">
        <v>2773</v>
      </c>
      <c r="C1764" s="464" t="s">
        <v>3079</v>
      </c>
      <c r="D1764" s="464" t="s">
        <v>3079</v>
      </c>
      <c r="E1764" s="464" t="s">
        <v>3079</v>
      </c>
      <c r="F1764" s="464" t="s">
        <v>3079</v>
      </c>
      <c r="G1764" s="200"/>
    </row>
    <row r="1765" spans="1:7">
      <c r="A1765" s="198" t="s">
        <v>1767</v>
      </c>
      <c r="B1765" s="205" t="s">
        <v>2774</v>
      </c>
      <c r="C1765" s="464" t="s">
        <v>3079</v>
      </c>
      <c r="D1765" s="464" t="s">
        <v>3079</v>
      </c>
      <c r="E1765" s="464" t="s">
        <v>3079</v>
      </c>
      <c r="F1765" s="464" t="s">
        <v>3079</v>
      </c>
      <c r="G1765" s="200"/>
    </row>
    <row r="1766" spans="1:7">
      <c r="A1766" s="198" t="s">
        <v>1768</v>
      </c>
      <c r="B1766" s="205" t="s">
        <v>2775</v>
      </c>
      <c r="C1766" s="464" t="s">
        <v>3079</v>
      </c>
      <c r="D1766" s="464" t="s">
        <v>3079</v>
      </c>
      <c r="E1766" s="464" t="s">
        <v>3079</v>
      </c>
      <c r="F1766" s="464" t="s">
        <v>3079</v>
      </c>
      <c r="G1766" s="200"/>
    </row>
    <row r="1767" spans="1:7">
      <c r="A1767" s="198" t="s">
        <v>1769</v>
      </c>
      <c r="B1767" s="205" t="s">
        <v>2776</v>
      </c>
      <c r="C1767" s="464" t="s">
        <v>3079</v>
      </c>
      <c r="D1767" s="464" t="s">
        <v>3079</v>
      </c>
      <c r="E1767" s="464" t="s">
        <v>3079</v>
      </c>
      <c r="F1767" s="464" t="s">
        <v>3079</v>
      </c>
      <c r="G1767" s="200"/>
    </row>
    <row r="1768" spans="1:7">
      <c r="A1768" s="198" t="s">
        <v>1803</v>
      </c>
      <c r="B1768" s="205" t="s">
        <v>2777</v>
      </c>
      <c r="C1768" s="464" t="s">
        <v>3079</v>
      </c>
      <c r="D1768" s="464" t="s">
        <v>3079</v>
      </c>
      <c r="E1768" s="464" t="s">
        <v>3079</v>
      </c>
      <c r="F1768" s="464" t="s">
        <v>3079</v>
      </c>
      <c r="G1768" s="200"/>
    </row>
    <row r="1769" spans="1:7">
      <c r="A1769" s="198" t="s">
        <v>1770</v>
      </c>
      <c r="B1769" s="205" t="s">
        <v>2778</v>
      </c>
      <c r="C1769" s="464" t="s">
        <v>3079</v>
      </c>
      <c r="D1769" s="464" t="s">
        <v>3079</v>
      </c>
      <c r="E1769" s="464" t="s">
        <v>3079</v>
      </c>
      <c r="F1769" s="464" t="s">
        <v>3079</v>
      </c>
      <c r="G1769" s="200"/>
    </row>
    <row r="1770" spans="1:7">
      <c r="A1770" s="198" t="s">
        <v>1771</v>
      </c>
      <c r="B1770" s="205" t="s">
        <v>2779</v>
      </c>
      <c r="C1770" s="464" t="s">
        <v>3079</v>
      </c>
      <c r="D1770" s="464" t="s">
        <v>3079</v>
      </c>
      <c r="E1770" s="464" t="s">
        <v>3079</v>
      </c>
      <c r="F1770" s="464" t="s">
        <v>3079</v>
      </c>
      <c r="G1770" s="200"/>
    </row>
    <row r="1771" spans="1:7">
      <c r="A1771" s="198" t="s">
        <v>1772</v>
      </c>
      <c r="B1771" s="205" t="s">
        <v>2780</v>
      </c>
      <c r="C1771" s="464" t="s">
        <v>3079</v>
      </c>
      <c r="D1771" s="464" t="s">
        <v>3079</v>
      </c>
      <c r="E1771" s="464" t="s">
        <v>3079</v>
      </c>
      <c r="F1771" s="464" t="s">
        <v>3079</v>
      </c>
      <c r="G1771" s="200"/>
    </row>
    <row r="1772" spans="1:7">
      <c r="A1772" s="198" t="s">
        <v>1773</v>
      </c>
      <c r="B1772" s="205" t="s">
        <v>2781</v>
      </c>
      <c r="C1772" s="464" t="s">
        <v>3079</v>
      </c>
      <c r="D1772" s="464" t="s">
        <v>3079</v>
      </c>
      <c r="E1772" s="464" t="s">
        <v>3079</v>
      </c>
      <c r="F1772" s="464" t="s">
        <v>3079</v>
      </c>
      <c r="G1772" s="200"/>
    </row>
    <row r="1773" spans="1:7">
      <c r="A1773" s="198" t="s">
        <v>1774</v>
      </c>
      <c r="B1773" s="205" t="s">
        <v>2782</v>
      </c>
      <c r="C1773" s="464" t="s">
        <v>3079</v>
      </c>
      <c r="D1773" s="464" t="s">
        <v>3079</v>
      </c>
      <c r="E1773" s="464" t="s">
        <v>3079</v>
      </c>
      <c r="F1773" s="464" t="s">
        <v>3079</v>
      </c>
      <c r="G1773" s="200"/>
    </row>
    <row r="1774" spans="1:7">
      <c r="A1774" s="198" t="s">
        <v>1775</v>
      </c>
      <c r="B1774" s="205" t="s">
        <v>2783</v>
      </c>
      <c r="C1774" s="464" t="s">
        <v>3079</v>
      </c>
      <c r="D1774" s="464" t="s">
        <v>3079</v>
      </c>
      <c r="E1774" s="464" t="s">
        <v>3079</v>
      </c>
      <c r="F1774" s="464" t="s">
        <v>3079</v>
      </c>
      <c r="G1774" s="200"/>
    </row>
    <row r="1775" spans="1:7">
      <c r="A1775" s="198" t="s">
        <v>1776</v>
      </c>
      <c r="B1775" s="205" t="s">
        <v>2784</v>
      </c>
      <c r="C1775" s="464" t="s">
        <v>3079</v>
      </c>
      <c r="D1775" s="464" t="s">
        <v>3079</v>
      </c>
      <c r="E1775" s="464" t="s">
        <v>3079</v>
      </c>
      <c r="F1775" s="464" t="s">
        <v>3079</v>
      </c>
      <c r="G1775" s="200"/>
    </row>
    <row r="1776" spans="1:7">
      <c r="A1776" s="198" t="s">
        <v>1792</v>
      </c>
      <c r="B1776" s="205" t="s">
        <v>2815</v>
      </c>
      <c r="C1776" s="464" t="s">
        <v>3079</v>
      </c>
      <c r="D1776" s="464" t="s">
        <v>3079</v>
      </c>
      <c r="E1776" s="464" t="s">
        <v>3079</v>
      </c>
      <c r="F1776" s="464" t="s">
        <v>3079</v>
      </c>
      <c r="G1776" s="200"/>
    </row>
    <row r="1777" spans="1:7">
      <c r="A1777" s="198" t="s">
        <v>1778</v>
      </c>
      <c r="B1777" s="205" t="s">
        <v>2786</v>
      </c>
      <c r="C1777" s="464" t="s">
        <v>3079</v>
      </c>
      <c r="D1777" s="464" t="s">
        <v>3079</v>
      </c>
      <c r="E1777" s="464" t="s">
        <v>3079</v>
      </c>
      <c r="F1777" s="464" t="s">
        <v>3079</v>
      </c>
      <c r="G1777" s="200"/>
    </row>
    <row r="1778" spans="1:7">
      <c r="A1778" s="198" t="s">
        <v>1779</v>
      </c>
      <c r="B1778" s="205" t="s">
        <v>2787</v>
      </c>
      <c r="C1778" s="464" t="s">
        <v>3079</v>
      </c>
      <c r="D1778" s="464" t="s">
        <v>3079</v>
      </c>
      <c r="E1778" s="464" t="s">
        <v>3079</v>
      </c>
      <c r="F1778" s="464" t="s">
        <v>3079</v>
      </c>
      <c r="G1778" s="200"/>
    </row>
    <row r="1779" spans="1:7">
      <c r="A1779" s="198" t="s">
        <v>1802</v>
      </c>
      <c r="B1779" s="205" t="s">
        <v>2819</v>
      </c>
      <c r="C1779" s="464" t="s">
        <v>3079</v>
      </c>
      <c r="D1779" s="464" t="s">
        <v>3079</v>
      </c>
      <c r="E1779" s="464" t="s">
        <v>3079</v>
      </c>
      <c r="F1779" s="464" t="s">
        <v>3079</v>
      </c>
      <c r="G1779" s="200"/>
    </row>
    <row r="1780" spans="1:7">
      <c r="A1780" s="198" t="s">
        <v>1793</v>
      </c>
      <c r="B1780" s="205" t="s">
        <v>2821</v>
      </c>
      <c r="C1780" s="464" t="s">
        <v>3079</v>
      </c>
      <c r="D1780" s="464" t="s">
        <v>3079</v>
      </c>
      <c r="E1780" s="464" t="s">
        <v>3079</v>
      </c>
      <c r="F1780" s="464" t="s">
        <v>3079</v>
      </c>
      <c r="G1780" s="200"/>
    </row>
    <row r="1781" spans="1:7">
      <c r="A1781" s="198" t="s">
        <v>1784</v>
      </c>
      <c r="B1781" s="205" t="s">
        <v>2792</v>
      </c>
      <c r="C1781" s="464" t="s">
        <v>3079</v>
      </c>
      <c r="D1781" s="464" t="s">
        <v>3079</v>
      </c>
      <c r="E1781" s="464" t="s">
        <v>3079</v>
      </c>
      <c r="F1781" s="464" t="s">
        <v>3079</v>
      </c>
      <c r="G1781" s="200"/>
    </row>
    <row r="1782" spans="1:7">
      <c r="A1782" s="198" t="s">
        <v>1800</v>
      </c>
      <c r="B1782" s="205" t="s">
        <v>2809</v>
      </c>
      <c r="C1782" s="464" t="s">
        <v>3079</v>
      </c>
      <c r="D1782" s="464" t="s">
        <v>3079</v>
      </c>
      <c r="E1782" s="464" t="s">
        <v>3079</v>
      </c>
      <c r="F1782" s="464" t="s">
        <v>3079</v>
      </c>
      <c r="G1782" s="200"/>
    </row>
    <row r="1783" spans="1:7">
      <c r="A1783" s="198" t="s">
        <v>1786</v>
      </c>
      <c r="B1783" s="205" t="s">
        <v>2794</v>
      </c>
      <c r="C1783" s="464" t="s">
        <v>3079</v>
      </c>
      <c r="D1783" s="464" t="s">
        <v>3079</v>
      </c>
      <c r="E1783" s="464" t="s">
        <v>3079</v>
      </c>
      <c r="F1783" s="464" t="s">
        <v>3079</v>
      </c>
      <c r="G1783" s="200"/>
    </row>
    <row r="1784" spans="1:7">
      <c r="A1784" s="198" t="s">
        <v>1787</v>
      </c>
      <c r="B1784" s="205" t="s">
        <v>2795</v>
      </c>
      <c r="C1784" s="464" t="s">
        <v>3079</v>
      </c>
      <c r="D1784" s="464" t="s">
        <v>3079</v>
      </c>
      <c r="E1784" s="464" t="s">
        <v>3079</v>
      </c>
      <c r="F1784" s="464" t="s">
        <v>3079</v>
      </c>
      <c r="G1784" s="200"/>
    </row>
    <row r="1785" spans="1:7">
      <c r="A1785" s="198" t="s">
        <v>1788</v>
      </c>
      <c r="B1785" s="205" t="s">
        <v>2796</v>
      </c>
      <c r="C1785" s="464" t="s">
        <v>3079</v>
      </c>
      <c r="D1785" s="464" t="s">
        <v>3079</v>
      </c>
      <c r="E1785" s="464" t="s">
        <v>3079</v>
      </c>
      <c r="F1785" s="464" t="s">
        <v>3079</v>
      </c>
      <c r="G1785" s="200"/>
    </row>
    <row r="1786" spans="1:7">
      <c r="A1786" s="198" t="s">
        <v>1789</v>
      </c>
      <c r="B1786" s="205" t="s">
        <v>2797</v>
      </c>
      <c r="C1786" s="464" t="s">
        <v>3079</v>
      </c>
      <c r="D1786" s="464" t="s">
        <v>3079</v>
      </c>
      <c r="E1786" s="464" t="s">
        <v>3079</v>
      </c>
      <c r="F1786" s="464" t="s">
        <v>3079</v>
      </c>
      <c r="G1786" s="200"/>
    </row>
    <row r="1787" spans="1:7">
      <c r="A1787" s="198" t="s">
        <v>1790</v>
      </c>
      <c r="B1787" s="205" t="s">
        <v>2798</v>
      </c>
      <c r="C1787" s="464" t="s">
        <v>3079</v>
      </c>
      <c r="D1787" s="464" t="s">
        <v>3079</v>
      </c>
      <c r="E1787" s="464" t="s">
        <v>3079</v>
      </c>
      <c r="F1787" s="464" t="s">
        <v>3079</v>
      </c>
      <c r="G1787" s="200"/>
    </row>
    <row r="1788" spans="1:7">
      <c r="A1788" s="198" t="s">
        <v>1679</v>
      </c>
      <c r="B1788" s="205" t="s">
        <v>2882</v>
      </c>
      <c r="C1788" s="464" t="s">
        <v>3079</v>
      </c>
      <c r="D1788" s="464" t="s">
        <v>3079</v>
      </c>
      <c r="E1788" s="464" t="s">
        <v>3079</v>
      </c>
      <c r="F1788" s="464" t="s">
        <v>3079</v>
      </c>
      <c r="G1788" s="200"/>
    </row>
    <row r="1789" spans="1:7">
      <c r="A1789" s="198" t="s">
        <v>1765</v>
      </c>
      <c r="B1789" s="205" t="s">
        <v>2772</v>
      </c>
      <c r="C1789" s="464" t="s">
        <v>3079</v>
      </c>
      <c r="D1789" s="464" t="s">
        <v>3079</v>
      </c>
      <c r="E1789" s="464" t="s">
        <v>3079</v>
      </c>
      <c r="F1789" s="464" t="s">
        <v>3079</v>
      </c>
      <c r="G1789" s="200"/>
    </row>
    <row r="1790" spans="1:7">
      <c r="A1790" s="198" t="s">
        <v>1766</v>
      </c>
      <c r="B1790" s="205" t="s">
        <v>2773</v>
      </c>
      <c r="C1790" s="464" t="s">
        <v>3079</v>
      </c>
      <c r="D1790" s="464" t="s">
        <v>3079</v>
      </c>
      <c r="E1790" s="464" t="s">
        <v>3079</v>
      </c>
      <c r="F1790" s="464" t="s">
        <v>3079</v>
      </c>
      <c r="G1790" s="200"/>
    </row>
    <row r="1791" spans="1:7">
      <c r="A1791" s="198" t="s">
        <v>1767</v>
      </c>
      <c r="B1791" s="205" t="s">
        <v>2774</v>
      </c>
      <c r="C1791" s="464" t="s">
        <v>3079</v>
      </c>
      <c r="D1791" s="464" t="s">
        <v>3079</v>
      </c>
      <c r="E1791" s="464" t="s">
        <v>3079</v>
      </c>
      <c r="F1791" s="464" t="s">
        <v>3079</v>
      </c>
      <c r="G1791" s="200"/>
    </row>
    <row r="1792" spans="1:7">
      <c r="A1792" s="198" t="s">
        <v>1768</v>
      </c>
      <c r="B1792" s="205" t="s">
        <v>2775</v>
      </c>
      <c r="C1792" s="464" t="s">
        <v>3079</v>
      </c>
      <c r="D1792" s="464" t="s">
        <v>3079</v>
      </c>
      <c r="E1792" s="464" t="s">
        <v>3079</v>
      </c>
      <c r="F1792" s="464" t="s">
        <v>3079</v>
      </c>
      <c r="G1792" s="200"/>
    </row>
    <row r="1793" spans="1:7">
      <c r="A1793" s="198" t="s">
        <v>1769</v>
      </c>
      <c r="B1793" s="205" t="s">
        <v>2776</v>
      </c>
      <c r="C1793" s="464" t="s">
        <v>3079</v>
      </c>
      <c r="D1793" s="464" t="s">
        <v>3079</v>
      </c>
      <c r="E1793" s="464" t="s">
        <v>3079</v>
      </c>
      <c r="F1793" s="464" t="s">
        <v>3079</v>
      </c>
      <c r="G1793" s="200"/>
    </row>
    <row r="1794" spans="1:7">
      <c r="A1794" s="198" t="s">
        <v>1803</v>
      </c>
      <c r="B1794" s="205" t="s">
        <v>2777</v>
      </c>
      <c r="C1794" s="464" t="s">
        <v>3079</v>
      </c>
      <c r="D1794" s="464" t="s">
        <v>3079</v>
      </c>
      <c r="E1794" s="464" t="s">
        <v>3079</v>
      </c>
      <c r="F1794" s="464" t="s">
        <v>3079</v>
      </c>
      <c r="G1794" s="200"/>
    </row>
    <row r="1795" spans="1:7">
      <c r="A1795" s="198" t="s">
        <v>1770</v>
      </c>
      <c r="B1795" s="205" t="s">
        <v>2778</v>
      </c>
      <c r="C1795" s="464" t="s">
        <v>3079</v>
      </c>
      <c r="D1795" s="464" t="s">
        <v>3079</v>
      </c>
      <c r="E1795" s="464" t="s">
        <v>3079</v>
      </c>
      <c r="F1795" s="464" t="s">
        <v>3079</v>
      </c>
      <c r="G1795" s="200"/>
    </row>
    <row r="1796" spans="1:7">
      <c r="A1796" s="198" t="s">
        <v>1771</v>
      </c>
      <c r="B1796" s="205" t="s">
        <v>2779</v>
      </c>
      <c r="C1796" s="464" t="s">
        <v>3079</v>
      </c>
      <c r="D1796" s="464" t="s">
        <v>3079</v>
      </c>
      <c r="E1796" s="464" t="s">
        <v>3079</v>
      </c>
      <c r="F1796" s="464" t="s">
        <v>3079</v>
      </c>
      <c r="G1796" s="200"/>
    </row>
    <row r="1797" spans="1:7">
      <c r="A1797" s="198" t="s">
        <v>1772</v>
      </c>
      <c r="B1797" s="205" t="s">
        <v>2780</v>
      </c>
      <c r="C1797" s="464" t="s">
        <v>3079</v>
      </c>
      <c r="D1797" s="464" t="s">
        <v>3079</v>
      </c>
      <c r="E1797" s="464" t="s">
        <v>3079</v>
      </c>
      <c r="F1797" s="464" t="s">
        <v>3079</v>
      </c>
      <c r="G1797" s="200"/>
    </row>
    <row r="1798" spans="1:7">
      <c r="A1798" s="198" t="s">
        <v>1773</v>
      </c>
      <c r="B1798" s="205" t="s">
        <v>2781</v>
      </c>
      <c r="C1798" s="464" t="s">
        <v>3079</v>
      </c>
      <c r="D1798" s="464" t="s">
        <v>3079</v>
      </c>
      <c r="E1798" s="464" t="s">
        <v>3079</v>
      </c>
      <c r="F1798" s="464" t="s">
        <v>3079</v>
      </c>
      <c r="G1798" s="200"/>
    </row>
    <row r="1799" spans="1:7">
      <c r="A1799" s="198" t="s">
        <v>1774</v>
      </c>
      <c r="B1799" s="205" t="s">
        <v>2782</v>
      </c>
      <c r="C1799" s="464" t="s">
        <v>3079</v>
      </c>
      <c r="D1799" s="464" t="s">
        <v>3079</v>
      </c>
      <c r="E1799" s="464" t="s">
        <v>3079</v>
      </c>
      <c r="F1799" s="464" t="s">
        <v>3079</v>
      </c>
      <c r="G1799" s="200"/>
    </row>
    <row r="1800" spans="1:7">
      <c r="A1800" s="198" t="s">
        <v>1775</v>
      </c>
      <c r="B1800" s="205" t="s">
        <v>2783</v>
      </c>
      <c r="C1800" s="464" t="s">
        <v>3079</v>
      </c>
      <c r="D1800" s="464" t="s">
        <v>3079</v>
      </c>
      <c r="E1800" s="464" t="s">
        <v>3079</v>
      </c>
      <c r="F1800" s="464" t="s">
        <v>3079</v>
      </c>
      <c r="G1800" s="200"/>
    </row>
    <row r="1801" spans="1:7">
      <c r="A1801" s="198" t="s">
        <v>1776</v>
      </c>
      <c r="B1801" s="205" t="s">
        <v>2784</v>
      </c>
      <c r="C1801" s="464" t="s">
        <v>3079</v>
      </c>
      <c r="D1801" s="464" t="s">
        <v>3079</v>
      </c>
      <c r="E1801" s="464" t="s">
        <v>3079</v>
      </c>
      <c r="F1801" s="464" t="s">
        <v>3079</v>
      </c>
      <c r="G1801" s="200"/>
    </row>
    <row r="1802" spans="1:7">
      <c r="A1802" s="198" t="s">
        <v>1779</v>
      </c>
      <c r="B1802" s="205" t="s">
        <v>2787</v>
      </c>
      <c r="C1802" s="464" t="s">
        <v>3079</v>
      </c>
      <c r="D1802" s="464" t="s">
        <v>3079</v>
      </c>
      <c r="E1802" s="464" t="s">
        <v>3079</v>
      </c>
      <c r="F1802" s="464" t="s">
        <v>3079</v>
      </c>
      <c r="G1802" s="200"/>
    </row>
    <row r="1803" spans="1:7">
      <c r="A1803" s="198" t="s">
        <v>1780</v>
      </c>
      <c r="B1803" s="205" t="s">
        <v>2788</v>
      </c>
      <c r="C1803" s="464" t="s">
        <v>3079</v>
      </c>
      <c r="D1803" s="464" t="s">
        <v>3079</v>
      </c>
      <c r="E1803" s="464" t="s">
        <v>3079</v>
      </c>
      <c r="F1803" s="464" t="s">
        <v>3079</v>
      </c>
      <c r="G1803" s="200"/>
    </row>
    <row r="1804" spans="1:7">
      <c r="A1804" s="198" t="s">
        <v>1781</v>
      </c>
      <c r="B1804" s="205" t="s">
        <v>2789</v>
      </c>
      <c r="C1804" s="464" t="s">
        <v>3079</v>
      </c>
      <c r="D1804" s="464" t="s">
        <v>3079</v>
      </c>
      <c r="E1804" s="464" t="s">
        <v>3079</v>
      </c>
      <c r="F1804" s="464" t="s">
        <v>3079</v>
      </c>
      <c r="G1804" s="200"/>
    </row>
    <row r="1805" spans="1:7">
      <c r="A1805" s="198" t="s">
        <v>1783</v>
      </c>
      <c r="B1805" s="205" t="s">
        <v>2791</v>
      </c>
      <c r="C1805" s="464" t="s">
        <v>3079</v>
      </c>
      <c r="D1805" s="464" t="s">
        <v>3079</v>
      </c>
      <c r="E1805" s="464" t="s">
        <v>3079</v>
      </c>
      <c r="F1805" s="464" t="s">
        <v>3079</v>
      </c>
      <c r="G1805" s="200"/>
    </row>
    <row r="1806" spans="1:7">
      <c r="A1806" s="198" t="s">
        <v>1799</v>
      </c>
      <c r="B1806" s="205" t="s">
        <v>2804</v>
      </c>
      <c r="C1806" s="464" t="s">
        <v>3079</v>
      </c>
      <c r="D1806" s="464" t="s">
        <v>3079</v>
      </c>
      <c r="E1806" s="464" t="s">
        <v>3079</v>
      </c>
      <c r="F1806" s="464" t="s">
        <v>3079</v>
      </c>
      <c r="G1806" s="200"/>
    </row>
    <row r="1807" spans="1:7">
      <c r="A1807" s="198" t="s">
        <v>1784</v>
      </c>
      <c r="B1807" s="205" t="s">
        <v>2792</v>
      </c>
      <c r="C1807" s="464" t="s">
        <v>3079</v>
      </c>
      <c r="D1807" s="464" t="s">
        <v>3079</v>
      </c>
      <c r="E1807" s="464" t="s">
        <v>3079</v>
      </c>
      <c r="F1807" s="464" t="s">
        <v>3079</v>
      </c>
      <c r="G1807" s="200"/>
    </row>
    <row r="1808" spans="1:7">
      <c r="A1808" s="198" t="s">
        <v>1785</v>
      </c>
      <c r="B1808" s="205" t="s">
        <v>2793</v>
      </c>
      <c r="C1808" s="464" t="s">
        <v>3079</v>
      </c>
      <c r="D1808" s="464" t="s">
        <v>3079</v>
      </c>
      <c r="E1808" s="464" t="s">
        <v>3079</v>
      </c>
      <c r="F1808" s="464" t="s">
        <v>3079</v>
      </c>
      <c r="G1808" s="200"/>
    </row>
    <row r="1809" spans="1:7">
      <c r="A1809" s="198" t="s">
        <v>1786</v>
      </c>
      <c r="B1809" s="205" t="s">
        <v>2794</v>
      </c>
      <c r="C1809" s="464" t="s">
        <v>3079</v>
      </c>
      <c r="D1809" s="464" t="s">
        <v>3079</v>
      </c>
      <c r="E1809" s="464" t="s">
        <v>3079</v>
      </c>
      <c r="F1809" s="464" t="s">
        <v>3079</v>
      </c>
      <c r="G1809" s="200"/>
    </row>
    <row r="1810" spans="1:7">
      <c r="A1810" s="198" t="s">
        <v>1787</v>
      </c>
      <c r="B1810" s="205" t="s">
        <v>2795</v>
      </c>
      <c r="C1810" s="464" t="s">
        <v>3079</v>
      </c>
      <c r="D1810" s="464" t="s">
        <v>3079</v>
      </c>
      <c r="E1810" s="464" t="s">
        <v>3079</v>
      </c>
      <c r="F1810" s="464" t="s">
        <v>3079</v>
      </c>
      <c r="G1810" s="200"/>
    </row>
    <row r="1811" spans="1:7">
      <c r="A1811" s="198" t="s">
        <v>1788</v>
      </c>
      <c r="B1811" s="205" t="s">
        <v>2796</v>
      </c>
      <c r="C1811" s="464" t="s">
        <v>3079</v>
      </c>
      <c r="D1811" s="464" t="s">
        <v>3079</v>
      </c>
      <c r="E1811" s="464" t="s">
        <v>3079</v>
      </c>
      <c r="F1811" s="464" t="s">
        <v>3079</v>
      </c>
      <c r="G1811" s="200"/>
    </row>
    <row r="1812" spans="1:7">
      <c r="A1812" s="198" t="s">
        <v>1789</v>
      </c>
      <c r="B1812" s="205" t="s">
        <v>2797</v>
      </c>
      <c r="C1812" s="464" t="s">
        <v>3079</v>
      </c>
      <c r="D1812" s="464" t="s">
        <v>3079</v>
      </c>
      <c r="E1812" s="464" t="s">
        <v>3079</v>
      </c>
      <c r="F1812" s="464" t="s">
        <v>3079</v>
      </c>
      <c r="G1812" s="200"/>
    </row>
    <row r="1813" spans="1:7">
      <c r="A1813" s="198" t="s">
        <v>1790</v>
      </c>
      <c r="B1813" s="205" t="s">
        <v>2798</v>
      </c>
      <c r="C1813" s="464" t="s">
        <v>3079</v>
      </c>
      <c r="D1813" s="464" t="s">
        <v>3079</v>
      </c>
      <c r="E1813" s="464" t="s">
        <v>3079</v>
      </c>
      <c r="F1813" s="464" t="s">
        <v>3079</v>
      </c>
      <c r="G1813" s="200"/>
    </row>
    <row r="1814" spans="1:7">
      <c r="A1814" s="198" t="s">
        <v>1681</v>
      </c>
      <c r="B1814" s="205" t="s">
        <v>2883</v>
      </c>
      <c r="C1814" s="206">
        <v>582.70000000000005</v>
      </c>
      <c r="D1814" s="206">
        <v>532.88</v>
      </c>
      <c r="E1814" s="206">
        <v>12.38</v>
      </c>
      <c r="F1814" s="206">
        <v>37.44</v>
      </c>
      <c r="G1814" s="200"/>
    </row>
    <row r="1815" spans="1:7">
      <c r="A1815" s="198" t="s">
        <v>1765</v>
      </c>
      <c r="B1815" s="205" t="s">
        <v>2772</v>
      </c>
      <c r="C1815" s="206">
        <v>532.88</v>
      </c>
      <c r="D1815" s="206">
        <v>532.88</v>
      </c>
      <c r="E1815" s="206"/>
      <c r="F1815" s="206"/>
      <c r="G1815" s="200"/>
    </row>
    <row r="1816" spans="1:7">
      <c r="A1816" s="198" t="s">
        <v>1766</v>
      </c>
      <c r="B1816" s="205" t="s">
        <v>2773</v>
      </c>
      <c r="C1816" s="206">
        <v>65.55</v>
      </c>
      <c r="D1816" s="206">
        <v>65.55</v>
      </c>
      <c r="E1816" s="206"/>
      <c r="F1816" s="206"/>
      <c r="G1816" s="200"/>
    </row>
    <row r="1817" spans="1:7">
      <c r="A1817" s="198" t="s">
        <v>1767</v>
      </c>
      <c r="B1817" s="205" t="s">
        <v>2774</v>
      </c>
      <c r="C1817" s="206">
        <v>220.43</v>
      </c>
      <c r="D1817" s="206">
        <v>220.43</v>
      </c>
      <c r="E1817" s="206"/>
      <c r="F1817" s="206"/>
      <c r="G1817" s="200"/>
    </row>
    <row r="1818" spans="1:7">
      <c r="A1818" s="198" t="s">
        <v>1768</v>
      </c>
      <c r="B1818" s="205" t="s">
        <v>2775</v>
      </c>
      <c r="C1818" s="206">
        <v>47.04</v>
      </c>
      <c r="D1818" s="206">
        <v>47.04</v>
      </c>
      <c r="E1818" s="206"/>
      <c r="F1818" s="206"/>
      <c r="G1818" s="200"/>
    </row>
    <row r="1819" spans="1:7">
      <c r="A1819" s="198" t="s">
        <v>1769</v>
      </c>
      <c r="B1819" s="205" t="s">
        <v>2776</v>
      </c>
      <c r="C1819" s="206">
        <v>49.52</v>
      </c>
      <c r="D1819" s="206">
        <v>49.52</v>
      </c>
      <c r="E1819" s="206"/>
      <c r="F1819" s="206"/>
      <c r="G1819" s="200"/>
    </row>
    <row r="1820" spans="1:7">
      <c r="A1820" s="198" t="s">
        <v>1803</v>
      </c>
      <c r="B1820" s="205" t="s">
        <v>2777</v>
      </c>
      <c r="C1820" s="206">
        <v>11</v>
      </c>
      <c r="D1820" s="206">
        <v>11</v>
      </c>
      <c r="E1820" s="206"/>
      <c r="F1820" s="206"/>
      <c r="G1820" s="200"/>
    </row>
    <row r="1821" spans="1:7">
      <c r="A1821" s="198" t="s">
        <v>1770</v>
      </c>
      <c r="B1821" s="205" t="s">
        <v>2778</v>
      </c>
      <c r="C1821" s="206">
        <v>23.83</v>
      </c>
      <c r="D1821" s="206">
        <v>23.83</v>
      </c>
      <c r="E1821" s="206"/>
      <c r="F1821" s="206"/>
      <c r="G1821" s="200"/>
    </row>
    <row r="1822" spans="1:7">
      <c r="A1822" s="198" t="s">
        <v>1771</v>
      </c>
      <c r="B1822" s="205" t="s">
        <v>2779</v>
      </c>
      <c r="C1822" s="206">
        <v>6.19</v>
      </c>
      <c r="D1822" s="206">
        <v>6.19</v>
      </c>
      <c r="E1822" s="206"/>
      <c r="F1822" s="206"/>
      <c r="G1822" s="200"/>
    </row>
    <row r="1823" spans="1:7">
      <c r="A1823" s="198" t="s">
        <v>1772</v>
      </c>
      <c r="B1823" s="205" t="s">
        <v>2780</v>
      </c>
      <c r="C1823" s="206">
        <v>1.86</v>
      </c>
      <c r="D1823" s="206">
        <v>1.86</v>
      </c>
      <c r="E1823" s="206"/>
      <c r="F1823" s="206"/>
      <c r="G1823" s="200"/>
    </row>
    <row r="1824" spans="1:7">
      <c r="A1824" s="198" t="s">
        <v>1773</v>
      </c>
      <c r="B1824" s="205" t="s">
        <v>2781</v>
      </c>
      <c r="C1824" s="206">
        <v>37.14</v>
      </c>
      <c r="D1824" s="206">
        <v>37.14</v>
      </c>
      <c r="E1824" s="206"/>
      <c r="F1824" s="206"/>
      <c r="G1824" s="200"/>
    </row>
    <row r="1825" spans="1:7">
      <c r="A1825" s="198" t="s">
        <v>1774</v>
      </c>
      <c r="B1825" s="205" t="s">
        <v>2782</v>
      </c>
      <c r="C1825" s="206">
        <v>70.319999999999993</v>
      </c>
      <c r="D1825" s="206">
        <v>70.319999999999993</v>
      </c>
      <c r="E1825" s="206"/>
      <c r="F1825" s="206"/>
      <c r="G1825" s="200"/>
    </row>
    <row r="1826" spans="1:7">
      <c r="A1826" s="198" t="s">
        <v>1775</v>
      </c>
      <c r="B1826" s="205" t="s">
        <v>2783</v>
      </c>
      <c r="C1826" s="206">
        <v>37.44</v>
      </c>
      <c r="D1826" s="206"/>
      <c r="E1826" s="206"/>
      <c r="F1826" s="206">
        <v>37.44</v>
      </c>
      <c r="G1826" s="200"/>
    </row>
    <row r="1827" spans="1:7">
      <c r="A1827" s="198" t="s">
        <v>1776</v>
      </c>
      <c r="B1827" s="205" t="s">
        <v>2784</v>
      </c>
      <c r="C1827" s="206">
        <v>1.02</v>
      </c>
      <c r="D1827" s="206"/>
      <c r="E1827" s="206"/>
      <c r="F1827" s="206">
        <v>1.02</v>
      </c>
      <c r="G1827" s="200"/>
    </row>
    <row r="1828" spans="1:7">
      <c r="A1828" s="198" t="s">
        <v>1777</v>
      </c>
      <c r="B1828" s="205" t="s">
        <v>2785</v>
      </c>
      <c r="C1828" s="206">
        <v>0.1</v>
      </c>
      <c r="D1828" s="206"/>
      <c r="E1828" s="206"/>
      <c r="F1828" s="206">
        <v>0.1</v>
      </c>
      <c r="G1828" s="200"/>
    </row>
    <row r="1829" spans="1:7">
      <c r="A1829" s="198" t="s">
        <v>1780</v>
      </c>
      <c r="B1829" s="205" t="s">
        <v>2788</v>
      </c>
      <c r="C1829" s="206">
        <v>3.5</v>
      </c>
      <c r="D1829" s="206"/>
      <c r="E1829" s="206"/>
      <c r="F1829" s="206">
        <v>3.5</v>
      </c>
      <c r="G1829" s="200"/>
    </row>
    <row r="1830" spans="1:7">
      <c r="A1830" s="198" t="s">
        <v>1781</v>
      </c>
      <c r="B1830" s="205" t="s">
        <v>2789</v>
      </c>
      <c r="C1830" s="206">
        <v>3</v>
      </c>
      <c r="D1830" s="206"/>
      <c r="E1830" s="206"/>
      <c r="F1830" s="206">
        <v>3</v>
      </c>
      <c r="G1830" s="200"/>
    </row>
    <row r="1831" spans="1:7">
      <c r="A1831" s="198" t="s">
        <v>1782</v>
      </c>
      <c r="B1831" s="205" t="s">
        <v>2790</v>
      </c>
      <c r="C1831" s="206">
        <v>0.1</v>
      </c>
      <c r="D1831" s="206"/>
      <c r="E1831" s="206"/>
      <c r="F1831" s="206">
        <v>0.1</v>
      </c>
      <c r="G1831" s="200"/>
    </row>
    <row r="1832" spans="1:7">
      <c r="A1832" s="198" t="s">
        <v>1791</v>
      </c>
      <c r="B1832" s="205" t="s">
        <v>2803</v>
      </c>
      <c r="C1832" s="206">
        <v>0.8</v>
      </c>
      <c r="D1832" s="206"/>
      <c r="E1832" s="206"/>
      <c r="F1832" s="206">
        <v>0.8</v>
      </c>
      <c r="G1832" s="200"/>
    </row>
    <row r="1833" spans="1:7">
      <c r="A1833" s="198" t="s">
        <v>1783</v>
      </c>
      <c r="B1833" s="205" t="s">
        <v>2791</v>
      </c>
      <c r="C1833" s="206">
        <v>0.1</v>
      </c>
      <c r="D1833" s="206"/>
      <c r="E1833" s="206"/>
      <c r="F1833" s="206">
        <v>0.1</v>
      </c>
      <c r="G1833" s="200"/>
    </row>
    <row r="1834" spans="1:7">
      <c r="A1834" s="198" t="s">
        <v>1799</v>
      </c>
      <c r="B1834" s="205" t="s">
        <v>2804</v>
      </c>
      <c r="C1834" s="206">
        <v>1.8</v>
      </c>
      <c r="D1834" s="206"/>
      <c r="E1834" s="206"/>
      <c r="F1834" s="206">
        <v>1.8</v>
      </c>
      <c r="G1834" s="200"/>
    </row>
    <row r="1835" spans="1:7">
      <c r="A1835" s="198" t="s">
        <v>1784</v>
      </c>
      <c r="B1835" s="205" t="s">
        <v>2792</v>
      </c>
      <c r="C1835" s="206">
        <v>5.72</v>
      </c>
      <c r="D1835" s="206"/>
      <c r="E1835" s="206"/>
      <c r="F1835" s="206">
        <v>5.72</v>
      </c>
      <c r="G1835" s="200"/>
    </row>
    <row r="1836" spans="1:7">
      <c r="A1836" s="198" t="s">
        <v>1785</v>
      </c>
      <c r="B1836" s="205" t="s">
        <v>2793</v>
      </c>
      <c r="C1836" s="206">
        <v>8</v>
      </c>
      <c r="D1836" s="206"/>
      <c r="E1836" s="206"/>
      <c r="F1836" s="206">
        <v>8</v>
      </c>
      <c r="G1836" s="200"/>
    </row>
    <row r="1837" spans="1:7">
      <c r="A1837" s="198" t="s">
        <v>1786</v>
      </c>
      <c r="B1837" s="205" t="s">
        <v>2794</v>
      </c>
      <c r="C1837" s="206">
        <v>13.3</v>
      </c>
      <c r="D1837" s="206"/>
      <c r="E1837" s="206"/>
      <c r="F1837" s="206">
        <v>13.3</v>
      </c>
      <c r="G1837" s="200"/>
    </row>
    <row r="1838" spans="1:7">
      <c r="A1838" s="198" t="s">
        <v>1787</v>
      </c>
      <c r="B1838" s="205" t="s">
        <v>2795</v>
      </c>
      <c r="C1838" s="206">
        <v>12.38</v>
      </c>
      <c r="D1838" s="206"/>
      <c r="E1838" s="206">
        <v>12.38</v>
      </c>
      <c r="F1838" s="206"/>
      <c r="G1838" s="200"/>
    </row>
    <row r="1839" spans="1:7">
      <c r="A1839" s="198" t="s">
        <v>1789</v>
      </c>
      <c r="B1839" s="205" t="s">
        <v>2797</v>
      </c>
      <c r="C1839" s="206">
        <v>2.88</v>
      </c>
      <c r="D1839" s="206"/>
      <c r="E1839" s="206">
        <v>2.88</v>
      </c>
      <c r="F1839" s="206"/>
      <c r="G1839" s="200"/>
    </row>
    <row r="1840" spans="1:7">
      <c r="A1840" s="198" t="s">
        <v>1790</v>
      </c>
      <c r="B1840" s="205" t="s">
        <v>2798</v>
      </c>
      <c r="C1840" s="206">
        <v>9.5</v>
      </c>
      <c r="D1840" s="206"/>
      <c r="E1840" s="206">
        <v>9.5</v>
      </c>
      <c r="F1840" s="206"/>
      <c r="G1840" s="200"/>
    </row>
    <row r="1841" spans="1:7">
      <c r="A1841" s="198" t="s">
        <v>2884</v>
      </c>
      <c r="B1841" s="205" t="s">
        <v>2885</v>
      </c>
      <c r="C1841" s="206">
        <v>5.1100000000000003</v>
      </c>
      <c r="D1841" s="206"/>
      <c r="E1841" s="206">
        <v>5.1100000000000003</v>
      </c>
      <c r="F1841" s="206"/>
      <c r="G1841" s="200"/>
    </row>
    <row r="1842" spans="1:7">
      <c r="A1842" s="198" t="s">
        <v>1787</v>
      </c>
      <c r="B1842" s="205" t="s">
        <v>2795</v>
      </c>
      <c r="C1842" s="206">
        <v>5.1100000000000003</v>
      </c>
      <c r="D1842" s="206"/>
      <c r="E1842" s="206">
        <v>5.1100000000000003</v>
      </c>
      <c r="F1842" s="206"/>
      <c r="G1842" s="200"/>
    </row>
    <row r="1843" spans="1:7">
      <c r="A1843" s="198" t="s">
        <v>1788</v>
      </c>
      <c r="B1843" s="205" t="s">
        <v>2796</v>
      </c>
      <c r="C1843" s="206">
        <v>5.1100000000000003</v>
      </c>
      <c r="D1843" s="206"/>
      <c r="E1843" s="206">
        <v>5.1100000000000003</v>
      </c>
      <c r="F1843" s="206"/>
      <c r="G1843" s="200"/>
    </row>
    <row r="1844" spans="1:7">
      <c r="A1844" s="198" t="s">
        <v>1683</v>
      </c>
      <c r="B1844" s="205" t="s">
        <v>2886</v>
      </c>
      <c r="C1844" s="206">
        <v>2547.9899999999998</v>
      </c>
      <c r="D1844" s="206">
        <v>2342.4699999999998</v>
      </c>
      <c r="E1844" s="206">
        <v>41.62</v>
      </c>
      <c r="F1844" s="206">
        <v>163.9</v>
      </c>
      <c r="G1844" s="200"/>
    </row>
    <row r="1845" spans="1:7">
      <c r="A1845" s="198" t="s">
        <v>1765</v>
      </c>
      <c r="B1845" s="205" t="s">
        <v>2772</v>
      </c>
      <c r="C1845" s="206">
        <v>2357.4699999999998</v>
      </c>
      <c r="D1845" s="206">
        <v>2342.4699999999998</v>
      </c>
      <c r="E1845" s="206"/>
      <c r="F1845" s="206">
        <v>15</v>
      </c>
      <c r="G1845" s="200"/>
    </row>
    <row r="1846" spans="1:7">
      <c r="A1846" s="198" t="s">
        <v>1766</v>
      </c>
      <c r="B1846" s="205" t="s">
        <v>2773</v>
      </c>
      <c r="C1846" s="206">
        <v>297.62</v>
      </c>
      <c r="D1846" s="206">
        <v>297.62</v>
      </c>
      <c r="E1846" s="206"/>
      <c r="F1846" s="206"/>
      <c r="G1846" s="200"/>
    </row>
    <row r="1847" spans="1:7">
      <c r="A1847" s="198" t="s">
        <v>1767</v>
      </c>
      <c r="B1847" s="205" t="s">
        <v>2774</v>
      </c>
      <c r="C1847" s="206">
        <v>932.78</v>
      </c>
      <c r="D1847" s="206">
        <v>932.78</v>
      </c>
      <c r="E1847" s="206"/>
      <c r="F1847" s="206"/>
      <c r="G1847" s="200"/>
    </row>
    <row r="1848" spans="1:7">
      <c r="A1848" s="198" t="s">
        <v>1768</v>
      </c>
      <c r="B1848" s="205" t="s">
        <v>2775</v>
      </c>
      <c r="C1848" s="206">
        <v>202.7</v>
      </c>
      <c r="D1848" s="206">
        <v>202.7</v>
      </c>
      <c r="E1848" s="206"/>
      <c r="F1848" s="206"/>
      <c r="G1848" s="200"/>
    </row>
    <row r="1849" spans="1:7">
      <c r="A1849" s="198" t="s">
        <v>1769</v>
      </c>
      <c r="B1849" s="205" t="s">
        <v>2776</v>
      </c>
      <c r="C1849" s="206">
        <v>213.08</v>
      </c>
      <c r="D1849" s="206">
        <v>213.08</v>
      </c>
      <c r="E1849" s="206"/>
      <c r="F1849" s="206"/>
      <c r="G1849" s="200"/>
    </row>
    <row r="1850" spans="1:7">
      <c r="A1850" s="198" t="s">
        <v>1803</v>
      </c>
      <c r="B1850" s="205" t="s">
        <v>2777</v>
      </c>
      <c r="C1850" s="206">
        <v>288</v>
      </c>
      <c r="D1850" s="206">
        <v>288</v>
      </c>
      <c r="E1850" s="206"/>
      <c r="F1850" s="206"/>
      <c r="G1850" s="200"/>
    </row>
    <row r="1851" spans="1:7">
      <c r="A1851" s="198" t="s">
        <v>1770</v>
      </c>
      <c r="B1851" s="205" t="s">
        <v>2778</v>
      </c>
      <c r="C1851" s="206">
        <v>102.54</v>
      </c>
      <c r="D1851" s="206">
        <v>102.54</v>
      </c>
      <c r="E1851" s="206"/>
      <c r="F1851" s="206"/>
      <c r="G1851" s="200"/>
    </row>
    <row r="1852" spans="1:7">
      <c r="A1852" s="198" t="s">
        <v>1771</v>
      </c>
      <c r="B1852" s="205" t="s">
        <v>2779</v>
      </c>
      <c r="C1852" s="206">
        <v>26.64</v>
      </c>
      <c r="D1852" s="206">
        <v>26.64</v>
      </c>
      <c r="E1852" s="206"/>
      <c r="F1852" s="206"/>
      <c r="G1852" s="200"/>
    </row>
    <row r="1853" spans="1:7">
      <c r="A1853" s="198" t="s">
        <v>1772</v>
      </c>
      <c r="B1853" s="205" t="s">
        <v>2780</v>
      </c>
      <c r="C1853" s="206">
        <v>16.329999999999998</v>
      </c>
      <c r="D1853" s="206">
        <v>1.33</v>
      </c>
      <c r="E1853" s="206"/>
      <c r="F1853" s="206">
        <v>15</v>
      </c>
      <c r="G1853" s="200"/>
    </row>
    <row r="1854" spans="1:7">
      <c r="A1854" s="198" t="s">
        <v>1773</v>
      </c>
      <c r="B1854" s="205" t="s">
        <v>2781</v>
      </c>
      <c r="C1854" s="206">
        <v>159.81</v>
      </c>
      <c r="D1854" s="206">
        <v>159.81</v>
      </c>
      <c r="E1854" s="206"/>
      <c r="F1854" s="206"/>
      <c r="G1854" s="200"/>
    </row>
    <row r="1855" spans="1:7">
      <c r="A1855" s="198" t="s">
        <v>1774</v>
      </c>
      <c r="B1855" s="205" t="s">
        <v>2782</v>
      </c>
      <c r="C1855" s="206">
        <v>117.97</v>
      </c>
      <c r="D1855" s="206">
        <v>117.97</v>
      </c>
      <c r="E1855" s="206"/>
      <c r="F1855" s="206"/>
      <c r="G1855" s="200"/>
    </row>
    <row r="1856" spans="1:7">
      <c r="A1856" s="198" t="s">
        <v>1775</v>
      </c>
      <c r="B1856" s="205" t="s">
        <v>2783</v>
      </c>
      <c r="C1856" s="206">
        <v>148.9</v>
      </c>
      <c r="D1856" s="206"/>
      <c r="E1856" s="206"/>
      <c r="F1856" s="206">
        <v>148.9</v>
      </c>
      <c r="G1856" s="200"/>
    </row>
    <row r="1857" spans="1:7">
      <c r="A1857" s="198" t="s">
        <v>1776</v>
      </c>
      <c r="B1857" s="205" t="s">
        <v>2784</v>
      </c>
      <c r="C1857" s="206">
        <v>12.98</v>
      </c>
      <c r="D1857" s="206"/>
      <c r="E1857" s="206"/>
      <c r="F1857" s="206">
        <v>12.98</v>
      </c>
      <c r="G1857" s="200"/>
    </row>
    <row r="1858" spans="1:7">
      <c r="A1858" s="198" t="s">
        <v>1777</v>
      </c>
      <c r="B1858" s="205" t="s">
        <v>2785</v>
      </c>
      <c r="C1858" s="206">
        <v>2</v>
      </c>
      <c r="D1858" s="206"/>
      <c r="E1858" s="206"/>
      <c r="F1858" s="206">
        <v>2</v>
      </c>
      <c r="G1858" s="200"/>
    </row>
    <row r="1859" spans="1:7">
      <c r="A1859" s="198" t="s">
        <v>1778</v>
      </c>
      <c r="B1859" s="205" t="s">
        <v>2786</v>
      </c>
      <c r="C1859" s="206">
        <v>0.5</v>
      </c>
      <c r="D1859" s="206"/>
      <c r="E1859" s="206"/>
      <c r="F1859" s="206">
        <v>0.5</v>
      </c>
      <c r="G1859" s="200"/>
    </row>
    <row r="1860" spans="1:7">
      <c r="A1860" s="198" t="s">
        <v>1779</v>
      </c>
      <c r="B1860" s="205" t="s">
        <v>2787</v>
      </c>
      <c r="C1860" s="206">
        <v>1</v>
      </c>
      <c r="D1860" s="206"/>
      <c r="E1860" s="206"/>
      <c r="F1860" s="206">
        <v>1</v>
      </c>
      <c r="G1860" s="200"/>
    </row>
    <row r="1861" spans="1:7">
      <c r="A1861" s="198" t="s">
        <v>1781</v>
      </c>
      <c r="B1861" s="205" t="s">
        <v>2789</v>
      </c>
      <c r="C1861" s="206">
        <v>1</v>
      </c>
      <c r="D1861" s="206"/>
      <c r="E1861" s="206"/>
      <c r="F1861" s="206">
        <v>1</v>
      </c>
      <c r="G1861" s="200"/>
    </row>
    <row r="1862" spans="1:7">
      <c r="A1862" s="198" t="s">
        <v>1782</v>
      </c>
      <c r="B1862" s="205" t="s">
        <v>2790</v>
      </c>
      <c r="C1862" s="206">
        <v>1</v>
      </c>
      <c r="D1862" s="206"/>
      <c r="E1862" s="206"/>
      <c r="F1862" s="206">
        <v>1</v>
      </c>
      <c r="G1862" s="200"/>
    </row>
    <row r="1863" spans="1:7">
      <c r="A1863" s="198" t="s">
        <v>1791</v>
      </c>
      <c r="B1863" s="205" t="s">
        <v>2803</v>
      </c>
      <c r="C1863" s="206">
        <v>8</v>
      </c>
      <c r="D1863" s="206"/>
      <c r="E1863" s="206"/>
      <c r="F1863" s="206">
        <v>8</v>
      </c>
      <c r="G1863" s="200"/>
    </row>
    <row r="1864" spans="1:7">
      <c r="A1864" s="198" t="s">
        <v>1794</v>
      </c>
      <c r="B1864" s="205" t="s">
        <v>2806</v>
      </c>
      <c r="C1864" s="206">
        <v>17.739999999999998</v>
      </c>
      <c r="D1864" s="206"/>
      <c r="E1864" s="206"/>
      <c r="F1864" s="206">
        <v>17.739999999999998</v>
      </c>
      <c r="G1864" s="200"/>
    </row>
    <row r="1865" spans="1:7">
      <c r="A1865" s="198" t="s">
        <v>1784</v>
      </c>
      <c r="B1865" s="205" t="s">
        <v>2792</v>
      </c>
      <c r="C1865" s="206">
        <v>24.61</v>
      </c>
      <c r="D1865" s="206"/>
      <c r="E1865" s="206"/>
      <c r="F1865" s="206">
        <v>24.61</v>
      </c>
      <c r="G1865" s="200"/>
    </row>
    <row r="1866" spans="1:7">
      <c r="A1866" s="198" t="s">
        <v>1785</v>
      </c>
      <c r="B1866" s="205" t="s">
        <v>2793</v>
      </c>
      <c r="C1866" s="206">
        <v>20.5</v>
      </c>
      <c r="D1866" s="206"/>
      <c r="E1866" s="206"/>
      <c r="F1866" s="206">
        <v>20.5</v>
      </c>
      <c r="G1866" s="200"/>
    </row>
    <row r="1867" spans="1:7">
      <c r="A1867" s="198" t="s">
        <v>1786</v>
      </c>
      <c r="B1867" s="205" t="s">
        <v>2794</v>
      </c>
      <c r="C1867" s="206">
        <v>59.56</v>
      </c>
      <c r="D1867" s="206"/>
      <c r="E1867" s="206"/>
      <c r="F1867" s="206">
        <v>59.56</v>
      </c>
      <c r="G1867" s="200"/>
    </row>
    <row r="1868" spans="1:7">
      <c r="A1868" s="198" t="s">
        <v>1787</v>
      </c>
      <c r="B1868" s="205" t="s">
        <v>2795</v>
      </c>
      <c r="C1868" s="206">
        <v>41.62</v>
      </c>
      <c r="D1868" s="206"/>
      <c r="E1868" s="206">
        <v>41.62</v>
      </c>
      <c r="F1868" s="206"/>
      <c r="G1868" s="200"/>
    </row>
    <row r="1869" spans="1:7">
      <c r="A1869" s="198" t="s">
        <v>1789</v>
      </c>
      <c r="B1869" s="205" t="s">
        <v>2797</v>
      </c>
      <c r="C1869" s="206">
        <v>11.16</v>
      </c>
      <c r="D1869" s="206"/>
      <c r="E1869" s="206">
        <v>11.16</v>
      </c>
      <c r="F1869" s="206"/>
      <c r="G1869" s="200"/>
    </row>
    <row r="1870" spans="1:7">
      <c r="A1870" s="198" t="s">
        <v>1790</v>
      </c>
      <c r="B1870" s="205" t="s">
        <v>2798</v>
      </c>
      <c r="C1870" s="206">
        <v>30.46</v>
      </c>
      <c r="D1870" s="206"/>
      <c r="E1870" s="206">
        <v>30.46</v>
      </c>
      <c r="F1870" s="206"/>
      <c r="G1870" s="200"/>
    </row>
    <row r="1871" spans="1:7">
      <c r="A1871" s="198" t="s">
        <v>1685</v>
      </c>
      <c r="B1871" s="205" t="s">
        <v>2887</v>
      </c>
      <c r="C1871" s="206">
        <v>228.47</v>
      </c>
      <c r="D1871" s="206">
        <v>213.41</v>
      </c>
      <c r="E1871" s="206">
        <v>2.5</v>
      </c>
      <c r="F1871" s="206">
        <v>12.56</v>
      </c>
      <c r="G1871" s="200"/>
    </row>
    <row r="1872" spans="1:7">
      <c r="A1872" s="198" t="s">
        <v>1765</v>
      </c>
      <c r="B1872" s="205" t="s">
        <v>2772</v>
      </c>
      <c r="C1872" s="206">
        <v>213.41</v>
      </c>
      <c r="D1872" s="206">
        <v>213.41</v>
      </c>
      <c r="E1872" s="206"/>
      <c r="F1872" s="206"/>
      <c r="G1872" s="200"/>
    </row>
    <row r="1873" spans="1:7">
      <c r="A1873" s="198" t="s">
        <v>1766</v>
      </c>
      <c r="B1873" s="205" t="s">
        <v>2773</v>
      </c>
      <c r="C1873" s="206">
        <v>24.91</v>
      </c>
      <c r="D1873" s="206">
        <v>24.91</v>
      </c>
      <c r="E1873" s="206"/>
      <c r="F1873" s="206"/>
      <c r="G1873" s="200"/>
    </row>
    <row r="1874" spans="1:7">
      <c r="A1874" s="198" t="s">
        <v>1767</v>
      </c>
      <c r="B1874" s="205" t="s">
        <v>2774</v>
      </c>
      <c r="C1874" s="206">
        <v>81.47</v>
      </c>
      <c r="D1874" s="206">
        <v>81.47</v>
      </c>
      <c r="E1874" s="206"/>
      <c r="F1874" s="206"/>
      <c r="G1874" s="200"/>
    </row>
    <row r="1875" spans="1:7">
      <c r="A1875" s="198" t="s">
        <v>1768</v>
      </c>
      <c r="B1875" s="205" t="s">
        <v>2775</v>
      </c>
      <c r="C1875" s="206">
        <v>17.5</v>
      </c>
      <c r="D1875" s="206">
        <v>17.5</v>
      </c>
      <c r="E1875" s="206"/>
      <c r="F1875" s="206"/>
      <c r="G1875" s="200"/>
    </row>
    <row r="1876" spans="1:7">
      <c r="A1876" s="198" t="s">
        <v>1769</v>
      </c>
      <c r="B1876" s="205" t="s">
        <v>2776</v>
      </c>
      <c r="C1876" s="206">
        <v>18.420000000000002</v>
      </c>
      <c r="D1876" s="206">
        <v>18.420000000000002</v>
      </c>
      <c r="E1876" s="206"/>
      <c r="F1876" s="206"/>
      <c r="G1876" s="200"/>
    </row>
    <row r="1877" spans="1:7">
      <c r="A1877" s="198" t="s">
        <v>1803</v>
      </c>
      <c r="B1877" s="205" t="s">
        <v>2777</v>
      </c>
      <c r="C1877" s="206">
        <v>36</v>
      </c>
      <c r="D1877" s="206">
        <v>36</v>
      </c>
      <c r="E1877" s="206"/>
      <c r="F1877" s="206"/>
      <c r="G1877" s="200"/>
    </row>
    <row r="1878" spans="1:7">
      <c r="A1878" s="198" t="s">
        <v>1770</v>
      </c>
      <c r="B1878" s="205" t="s">
        <v>2778</v>
      </c>
      <c r="C1878" s="206">
        <v>8.8699999999999992</v>
      </c>
      <c r="D1878" s="206">
        <v>8.8699999999999992</v>
      </c>
      <c r="E1878" s="206"/>
      <c r="F1878" s="206"/>
      <c r="G1878" s="200"/>
    </row>
    <row r="1879" spans="1:7">
      <c r="A1879" s="198" t="s">
        <v>1771</v>
      </c>
      <c r="B1879" s="205" t="s">
        <v>2779</v>
      </c>
      <c r="C1879" s="206">
        <v>2.2999999999999998</v>
      </c>
      <c r="D1879" s="206">
        <v>2.2999999999999998</v>
      </c>
      <c r="E1879" s="206"/>
      <c r="F1879" s="206"/>
      <c r="G1879" s="200"/>
    </row>
    <row r="1880" spans="1:7">
      <c r="A1880" s="198" t="s">
        <v>1772</v>
      </c>
      <c r="B1880" s="205" t="s">
        <v>2780</v>
      </c>
      <c r="C1880" s="206">
        <v>0.12</v>
      </c>
      <c r="D1880" s="206">
        <v>0.12</v>
      </c>
      <c r="E1880" s="206"/>
      <c r="F1880" s="206"/>
      <c r="G1880" s="200"/>
    </row>
    <row r="1881" spans="1:7">
      <c r="A1881" s="198" t="s">
        <v>1773</v>
      </c>
      <c r="B1881" s="205" t="s">
        <v>2781</v>
      </c>
      <c r="C1881" s="206">
        <v>13.82</v>
      </c>
      <c r="D1881" s="206">
        <v>13.82</v>
      </c>
      <c r="E1881" s="206"/>
      <c r="F1881" s="206"/>
      <c r="G1881" s="200"/>
    </row>
    <row r="1882" spans="1:7">
      <c r="A1882" s="198" t="s">
        <v>1774</v>
      </c>
      <c r="B1882" s="205" t="s">
        <v>2782</v>
      </c>
      <c r="C1882" s="206">
        <v>10</v>
      </c>
      <c r="D1882" s="206">
        <v>10</v>
      </c>
      <c r="E1882" s="206"/>
      <c r="F1882" s="206"/>
      <c r="G1882" s="200"/>
    </row>
    <row r="1883" spans="1:7">
      <c r="A1883" s="198" t="s">
        <v>1775</v>
      </c>
      <c r="B1883" s="205" t="s">
        <v>2783</v>
      </c>
      <c r="C1883" s="206">
        <v>12.56</v>
      </c>
      <c r="D1883" s="206"/>
      <c r="E1883" s="206"/>
      <c r="F1883" s="206">
        <v>12.56</v>
      </c>
      <c r="G1883" s="200"/>
    </row>
    <row r="1884" spans="1:7">
      <c r="A1884" s="198" t="s">
        <v>1776</v>
      </c>
      <c r="B1884" s="205" t="s">
        <v>2784</v>
      </c>
      <c r="C1884" s="206">
        <v>3</v>
      </c>
      <c r="D1884" s="206"/>
      <c r="E1884" s="206"/>
      <c r="F1884" s="206">
        <v>3</v>
      </c>
      <c r="G1884" s="200"/>
    </row>
    <row r="1885" spans="1:7">
      <c r="A1885" s="198" t="s">
        <v>1778</v>
      </c>
      <c r="B1885" s="205" t="s">
        <v>2786</v>
      </c>
      <c r="C1885" s="206">
        <v>0.5</v>
      </c>
      <c r="D1885" s="206"/>
      <c r="E1885" s="206"/>
      <c r="F1885" s="206">
        <v>0.5</v>
      </c>
      <c r="G1885" s="200"/>
    </row>
    <row r="1886" spans="1:7">
      <c r="A1886" s="198" t="s">
        <v>1779</v>
      </c>
      <c r="B1886" s="205" t="s">
        <v>2787</v>
      </c>
      <c r="C1886" s="206">
        <v>2</v>
      </c>
      <c r="D1886" s="206"/>
      <c r="E1886" s="206"/>
      <c r="F1886" s="206">
        <v>2</v>
      </c>
      <c r="G1886" s="200"/>
    </row>
    <row r="1887" spans="1:7">
      <c r="A1887" s="198" t="s">
        <v>1784</v>
      </c>
      <c r="B1887" s="205" t="s">
        <v>2792</v>
      </c>
      <c r="C1887" s="206">
        <v>2.13</v>
      </c>
      <c r="D1887" s="206"/>
      <c r="E1887" s="206"/>
      <c r="F1887" s="206">
        <v>2.13</v>
      </c>
      <c r="G1887" s="200"/>
    </row>
    <row r="1888" spans="1:7">
      <c r="A1888" s="198" t="s">
        <v>1786</v>
      </c>
      <c r="B1888" s="205" t="s">
        <v>2794</v>
      </c>
      <c r="C1888" s="206">
        <v>4.93</v>
      </c>
      <c r="D1888" s="206"/>
      <c r="E1888" s="206"/>
      <c r="F1888" s="206">
        <v>4.93</v>
      </c>
      <c r="G1888" s="200"/>
    </row>
    <row r="1889" spans="1:7">
      <c r="A1889" s="198" t="s">
        <v>1787</v>
      </c>
      <c r="B1889" s="205" t="s">
        <v>2795</v>
      </c>
      <c r="C1889" s="206">
        <v>2.5</v>
      </c>
      <c r="D1889" s="206"/>
      <c r="E1889" s="206">
        <v>2.5</v>
      </c>
      <c r="F1889" s="206"/>
      <c r="G1889" s="200"/>
    </row>
    <row r="1890" spans="1:7">
      <c r="A1890" s="198" t="s">
        <v>1789</v>
      </c>
      <c r="B1890" s="205" t="s">
        <v>2797</v>
      </c>
      <c r="C1890" s="206">
        <v>1.08</v>
      </c>
      <c r="D1890" s="206"/>
      <c r="E1890" s="206">
        <v>1.08</v>
      </c>
      <c r="F1890" s="206"/>
      <c r="G1890" s="200"/>
    </row>
    <row r="1891" spans="1:7">
      <c r="A1891" s="198" t="s">
        <v>1790</v>
      </c>
      <c r="B1891" s="205" t="s">
        <v>2798</v>
      </c>
      <c r="C1891" s="206">
        <v>1.42</v>
      </c>
      <c r="D1891" s="206"/>
      <c r="E1891" s="206">
        <v>1.42</v>
      </c>
      <c r="F1891" s="206"/>
      <c r="G1891" s="200"/>
    </row>
    <row r="1892" spans="1:7">
      <c r="A1892" s="198" t="s">
        <v>1686</v>
      </c>
      <c r="B1892" s="205" t="s">
        <v>2888</v>
      </c>
      <c r="C1892" s="464" t="s">
        <v>3079</v>
      </c>
      <c r="D1892" s="464" t="s">
        <v>3079</v>
      </c>
      <c r="E1892" s="464" t="s">
        <v>3079</v>
      </c>
      <c r="F1892" s="464" t="s">
        <v>3079</v>
      </c>
      <c r="G1892" s="200"/>
    </row>
    <row r="1893" spans="1:7">
      <c r="A1893" s="198" t="s">
        <v>1765</v>
      </c>
      <c r="B1893" s="205" t="s">
        <v>2772</v>
      </c>
      <c r="C1893" s="464" t="s">
        <v>3079</v>
      </c>
      <c r="D1893" s="464" t="s">
        <v>3079</v>
      </c>
      <c r="E1893" s="464" t="s">
        <v>3079</v>
      </c>
      <c r="F1893" s="464" t="s">
        <v>3079</v>
      </c>
      <c r="G1893" s="200"/>
    </row>
    <row r="1894" spans="1:7">
      <c r="A1894" s="198" t="s">
        <v>1766</v>
      </c>
      <c r="B1894" s="205" t="s">
        <v>2773</v>
      </c>
      <c r="C1894" s="464" t="s">
        <v>3079</v>
      </c>
      <c r="D1894" s="464" t="s">
        <v>3079</v>
      </c>
      <c r="E1894" s="464" t="s">
        <v>3079</v>
      </c>
      <c r="F1894" s="464" t="s">
        <v>3079</v>
      </c>
      <c r="G1894" s="200"/>
    </row>
    <row r="1895" spans="1:7">
      <c r="A1895" s="198" t="s">
        <v>1767</v>
      </c>
      <c r="B1895" s="205" t="s">
        <v>2774</v>
      </c>
      <c r="C1895" s="464" t="s">
        <v>3079</v>
      </c>
      <c r="D1895" s="464" t="s">
        <v>3079</v>
      </c>
      <c r="E1895" s="464" t="s">
        <v>3079</v>
      </c>
      <c r="F1895" s="464" t="s">
        <v>3079</v>
      </c>
      <c r="G1895" s="200"/>
    </row>
    <row r="1896" spans="1:7">
      <c r="A1896" s="198" t="s">
        <v>1768</v>
      </c>
      <c r="B1896" s="205" t="s">
        <v>2775</v>
      </c>
      <c r="C1896" s="464" t="s">
        <v>3079</v>
      </c>
      <c r="D1896" s="464" t="s">
        <v>3079</v>
      </c>
      <c r="E1896" s="464" t="s">
        <v>3079</v>
      </c>
      <c r="F1896" s="464" t="s">
        <v>3079</v>
      </c>
      <c r="G1896" s="200"/>
    </row>
    <row r="1897" spans="1:7">
      <c r="A1897" s="198" t="s">
        <v>1769</v>
      </c>
      <c r="B1897" s="205" t="s">
        <v>2776</v>
      </c>
      <c r="C1897" s="464" t="s">
        <v>3079</v>
      </c>
      <c r="D1897" s="464" t="s">
        <v>3079</v>
      </c>
      <c r="E1897" s="464" t="s">
        <v>3079</v>
      </c>
      <c r="F1897" s="464" t="s">
        <v>3079</v>
      </c>
      <c r="G1897" s="200"/>
    </row>
    <row r="1898" spans="1:7">
      <c r="A1898" s="198" t="s">
        <v>1803</v>
      </c>
      <c r="B1898" s="205" t="s">
        <v>2777</v>
      </c>
      <c r="C1898" s="464" t="s">
        <v>3079</v>
      </c>
      <c r="D1898" s="464" t="s">
        <v>3079</v>
      </c>
      <c r="E1898" s="464" t="s">
        <v>3079</v>
      </c>
      <c r="F1898" s="464" t="s">
        <v>3079</v>
      </c>
      <c r="G1898" s="200"/>
    </row>
    <row r="1899" spans="1:7">
      <c r="A1899" s="198" t="s">
        <v>1770</v>
      </c>
      <c r="B1899" s="205" t="s">
        <v>2778</v>
      </c>
      <c r="C1899" s="464" t="s">
        <v>3079</v>
      </c>
      <c r="D1899" s="464" t="s">
        <v>3079</v>
      </c>
      <c r="E1899" s="464" t="s">
        <v>3079</v>
      </c>
      <c r="F1899" s="464" t="s">
        <v>3079</v>
      </c>
      <c r="G1899" s="200"/>
    </row>
    <row r="1900" spans="1:7">
      <c r="A1900" s="198" t="s">
        <v>1771</v>
      </c>
      <c r="B1900" s="205" t="s">
        <v>2779</v>
      </c>
      <c r="C1900" s="464" t="s">
        <v>3079</v>
      </c>
      <c r="D1900" s="464" t="s">
        <v>3079</v>
      </c>
      <c r="E1900" s="464" t="s">
        <v>3079</v>
      </c>
      <c r="F1900" s="464" t="s">
        <v>3079</v>
      </c>
      <c r="G1900" s="200"/>
    </row>
    <row r="1901" spans="1:7">
      <c r="A1901" s="198" t="s">
        <v>1772</v>
      </c>
      <c r="B1901" s="205" t="s">
        <v>2780</v>
      </c>
      <c r="C1901" s="464" t="s">
        <v>3079</v>
      </c>
      <c r="D1901" s="464" t="s">
        <v>3079</v>
      </c>
      <c r="E1901" s="464" t="s">
        <v>3079</v>
      </c>
      <c r="F1901" s="464" t="s">
        <v>3079</v>
      </c>
      <c r="G1901" s="200"/>
    </row>
    <row r="1902" spans="1:7">
      <c r="A1902" s="198" t="s">
        <v>1773</v>
      </c>
      <c r="B1902" s="205" t="s">
        <v>2781</v>
      </c>
      <c r="C1902" s="464" t="s">
        <v>3079</v>
      </c>
      <c r="D1902" s="464" t="s">
        <v>3079</v>
      </c>
      <c r="E1902" s="464" t="s">
        <v>3079</v>
      </c>
      <c r="F1902" s="464" t="s">
        <v>3079</v>
      </c>
      <c r="G1902" s="200"/>
    </row>
    <row r="1903" spans="1:7">
      <c r="A1903" s="198" t="s">
        <v>1774</v>
      </c>
      <c r="B1903" s="205" t="s">
        <v>2782</v>
      </c>
      <c r="C1903" s="464" t="s">
        <v>3079</v>
      </c>
      <c r="D1903" s="464" t="s">
        <v>3079</v>
      </c>
      <c r="E1903" s="464" t="s">
        <v>3079</v>
      </c>
      <c r="F1903" s="464" t="s">
        <v>3079</v>
      </c>
      <c r="G1903" s="200"/>
    </row>
    <row r="1904" spans="1:7">
      <c r="A1904" s="198" t="s">
        <v>1775</v>
      </c>
      <c r="B1904" s="205" t="s">
        <v>2783</v>
      </c>
      <c r="C1904" s="464" t="s">
        <v>3079</v>
      </c>
      <c r="D1904" s="464" t="s">
        <v>3079</v>
      </c>
      <c r="E1904" s="464" t="s">
        <v>3079</v>
      </c>
      <c r="F1904" s="464" t="s">
        <v>3079</v>
      </c>
      <c r="G1904" s="200"/>
    </row>
    <row r="1905" spans="1:7">
      <c r="A1905" s="198" t="s">
        <v>1776</v>
      </c>
      <c r="B1905" s="205" t="s">
        <v>2784</v>
      </c>
      <c r="C1905" s="464" t="s">
        <v>3079</v>
      </c>
      <c r="D1905" s="464" t="s">
        <v>3079</v>
      </c>
      <c r="E1905" s="464" t="s">
        <v>3079</v>
      </c>
      <c r="F1905" s="464" t="s">
        <v>3079</v>
      </c>
      <c r="G1905" s="200"/>
    </row>
    <row r="1906" spans="1:7">
      <c r="A1906" s="198" t="s">
        <v>1778</v>
      </c>
      <c r="B1906" s="205" t="s">
        <v>2786</v>
      </c>
      <c r="C1906" s="464" t="s">
        <v>3079</v>
      </c>
      <c r="D1906" s="464" t="s">
        <v>3079</v>
      </c>
      <c r="E1906" s="464" t="s">
        <v>3079</v>
      </c>
      <c r="F1906" s="464" t="s">
        <v>3079</v>
      </c>
      <c r="G1906" s="200"/>
    </row>
    <row r="1907" spans="1:7">
      <c r="A1907" s="198" t="s">
        <v>1779</v>
      </c>
      <c r="B1907" s="205" t="s">
        <v>2787</v>
      </c>
      <c r="C1907" s="464" t="s">
        <v>3079</v>
      </c>
      <c r="D1907" s="464" t="s">
        <v>3079</v>
      </c>
      <c r="E1907" s="464" t="s">
        <v>3079</v>
      </c>
      <c r="F1907" s="464" t="s">
        <v>3079</v>
      </c>
      <c r="G1907" s="200"/>
    </row>
    <row r="1908" spans="1:7">
      <c r="A1908" s="198" t="s">
        <v>1781</v>
      </c>
      <c r="B1908" s="205" t="s">
        <v>2789</v>
      </c>
      <c r="C1908" s="464" t="s">
        <v>3079</v>
      </c>
      <c r="D1908" s="464" t="s">
        <v>3079</v>
      </c>
      <c r="E1908" s="464" t="s">
        <v>3079</v>
      </c>
      <c r="F1908" s="464" t="s">
        <v>3079</v>
      </c>
      <c r="G1908" s="200"/>
    </row>
    <row r="1909" spans="1:7">
      <c r="A1909" s="198" t="s">
        <v>1791</v>
      </c>
      <c r="B1909" s="205" t="s">
        <v>2803</v>
      </c>
      <c r="C1909" s="464" t="s">
        <v>3079</v>
      </c>
      <c r="D1909" s="464" t="s">
        <v>3079</v>
      </c>
      <c r="E1909" s="464" t="s">
        <v>3079</v>
      </c>
      <c r="F1909" s="464" t="s">
        <v>3079</v>
      </c>
      <c r="G1909" s="200"/>
    </row>
    <row r="1910" spans="1:7">
      <c r="A1910" s="198" t="s">
        <v>1794</v>
      </c>
      <c r="B1910" s="205" t="s">
        <v>2806</v>
      </c>
      <c r="C1910" s="464" t="s">
        <v>3079</v>
      </c>
      <c r="D1910" s="464" t="s">
        <v>3079</v>
      </c>
      <c r="E1910" s="464" t="s">
        <v>3079</v>
      </c>
      <c r="F1910" s="464" t="s">
        <v>3079</v>
      </c>
      <c r="G1910" s="200"/>
    </row>
    <row r="1911" spans="1:7">
      <c r="A1911" s="198" t="s">
        <v>1784</v>
      </c>
      <c r="B1911" s="205" t="s">
        <v>2792</v>
      </c>
      <c r="C1911" s="464" t="s">
        <v>3079</v>
      </c>
      <c r="D1911" s="464" t="s">
        <v>3079</v>
      </c>
      <c r="E1911" s="464" t="s">
        <v>3079</v>
      </c>
      <c r="F1911" s="464" t="s">
        <v>3079</v>
      </c>
      <c r="G1911" s="200"/>
    </row>
    <row r="1912" spans="1:7">
      <c r="A1912" s="198" t="s">
        <v>1800</v>
      </c>
      <c r="B1912" s="205" t="s">
        <v>2809</v>
      </c>
      <c r="C1912" s="464" t="s">
        <v>3079</v>
      </c>
      <c r="D1912" s="464" t="s">
        <v>3079</v>
      </c>
      <c r="E1912" s="464" t="s">
        <v>3079</v>
      </c>
      <c r="F1912" s="464" t="s">
        <v>3079</v>
      </c>
      <c r="G1912" s="200"/>
    </row>
    <row r="1913" spans="1:7">
      <c r="A1913" s="198" t="s">
        <v>1785</v>
      </c>
      <c r="B1913" s="205" t="s">
        <v>2793</v>
      </c>
      <c r="C1913" s="464" t="s">
        <v>3079</v>
      </c>
      <c r="D1913" s="464" t="s">
        <v>3079</v>
      </c>
      <c r="E1913" s="464" t="s">
        <v>3079</v>
      </c>
      <c r="F1913" s="464" t="s">
        <v>3079</v>
      </c>
      <c r="G1913" s="200"/>
    </row>
    <row r="1914" spans="1:7">
      <c r="A1914" s="198" t="s">
        <v>1786</v>
      </c>
      <c r="B1914" s="205" t="s">
        <v>2794</v>
      </c>
      <c r="C1914" s="464" t="s">
        <v>3079</v>
      </c>
      <c r="D1914" s="464" t="s">
        <v>3079</v>
      </c>
      <c r="E1914" s="464" t="s">
        <v>3079</v>
      </c>
      <c r="F1914" s="464" t="s">
        <v>3079</v>
      </c>
      <c r="G1914" s="200"/>
    </row>
    <row r="1915" spans="1:7">
      <c r="A1915" s="198" t="s">
        <v>1787</v>
      </c>
      <c r="B1915" s="205" t="s">
        <v>2795</v>
      </c>
      <c r="C1915" s="464" t="s">
        <v>3079</v>
      </c>
      <c r="D1915" s="464" t="s">
        <v>3079</v>
      </c>
      <c r="E1915" s="464" t="s">
        <v>3079</v>
      </c>
      <c r="F1915" s="464" t="s">
        <v>3079</v>
      </c>
      <c r="G1915" s="200"/>
    </row>
    <row r="1916" spans="1:7">
      <c r="A1916" s="198" t="s">
        <v>1788</v>
      </c>
      <c r="B1916" s="205" t="s">
        <v>2796</v>
      </c>
      <c r="C1916" s="464" t="s">
        <v>3079</v>
      </c>
      <c r="D1916" s="464" t="s">
        <v>3079</v>
      </c>
      <c r="E1916" s="464" t="s">
        <v>3079</v>
      </c>
      <c r="F1916" s="464" t="s">
        <v>3079</v>
      </c>
      <c r="G1916" s="200"/>
    </row>
    <row r="1917" spans="1:7">
      <c r="A1917" s="198" t="s">
        <v>1789</v>
      </c>
      <c r="B1917" s="205" t="s">
        <v>2797</v>
      </c>
      <c r="C1917" s="464" t="s">
        <v>3079</v>
      </c>
      <c r="D1917" s="464" t="s">
        <v>3079</v>
      </c>
      <c r="E1917" s="464" t="s">
        <v>3079</v>
      </c>
      <c r="F1917" s="464" t="s">
        <v>3079</v>
      </c>
      <c r="G1917" s="200"/>
    </row>
    <row r="1918" spans="1:7">
      <c r="A1918" s="198" t="s">
        <v>1790</v>
      </c>
      <c r="B1918" s="205" t="s">
        <v>2798</v>
      </c>
      <c r="C1918" s="464" t="s">
        <v>3079</v>
      </c>
      <c r="D1918" s="464" t="s">
        <v>3079</v>
      </c>
      <c r="E1918" s="464" t="s">
        <v>3079</v>
      </c>
      <c r="F1918" s="464" t="s">
        <v>3079</v>
      </c>
      <c r="G1918" s="200"/>
    </row>
    <row r="1919" spans="1:7">
      <c r="A1919" s="198" t="s">
        <v>1688</v>
      </c>
      <c r="B1919" s="205" t="s">
        <v>2889</v>
      </c>
      <c r="C1919" s="206">
        <v>971.49</v>
      </c>
      <c r="D1919" s="206">
        <v>879.46</v>
      </c>
      <c r="E1919" s="206">
        <v>23.55</v>
      </c>
      <c r="F1919" s="206">
        <v>68.48</v>
      </c>
      <c r="G1919" s="200"/>
    </row>
    <row r="1920" spans="1:7">
      <c r="A1920" s="198" t="s">
        <v>1765</v>
      </c>
      <c r="B1920" s="205" t="s">
        <v>2772</v>
      </c>
      <c r="C1920" s="206">
        <v>879.46</v>
      </c>
      <c r="D1920" s="206">
        <v>879.46</v>
      </c>
      <c r="E1920" s="206"/>
      <c r="F1920" s="206"/>
      <c r="G1920" s="200"/>
    </row>
    <row r="1921" spans="1:7">
      <c r="A1921" s="198" t="s">
        <v>1766</v>
      </c>
      <c r="B1921" s="205" t="s">
        <v>2773</v>
      </c>
      <c r="C1921" s="206">
        <v>111.52</v>
      </c>
      <c r="D1921" s="206">
        <v>111.52</v>
      </c>
      <c r="E1921" s="206"/>
      <c r="F1921" s="206"/>
      <c r="G1921" s="200"/>
    </row>
    <row r="1922" spans="1:7">
      <c r="A1922" s="198" t="s">
        <v>1767</v>
      </c>
      <c r="B1922" s="205" t="s">
        <v>2774</v>
      </c>
      <c r="C1922" s="206">
        <v>369.77</v>
      </c>
      <c r="D1922" s="206">
        <v>369.77</v>
      </c>
      <c r="E1922" s="206"/>
      <c r="F1922" s="206"/>
      <c r="G1922" s="200"/>
    </row>
    <row r="1923" spans="1:7">
      <c r="A1923" s="198" t="s">
        <v>1768</v>
      </c>
      <c r="B1923" s="205" t="s">
        <v>2775</v>
      </c>
      <c r="C1923" s="206">
        <v>78.14</v>
      </c>
      <c r="D1923" s="206">
        <v>78.14</v>
      </c>
      <c r="E1923" s="206"/>
      <c r="F1923" s="206"/>
      <c r="G1923" s="200"/>
    </row>
    <row r="1924" spans="1:7">
      <c r="A1924" s="198" t="s">
        <v>1769</v>
      </c>
      <c r="B1924" s="205" t="s">
        <v>2776</v>
      </c>
      <c r="C1924" s="206">
        <v>83.26</v>
      </c>
      <c r="D1924" s="206">
        <v>83.26</v>
      </c>
      <c r="E1924" s="206"/>
      <c r="F1924" s="206"/>
      <c r="G1924" s="200"/>
    </row>
    <row r="1925" spans="1:7">
      <c r="A1925" s="198" t="s">
        <v>1803</v>
      </c>
      <c r="B1925" s="205" t="s">
        <v>2777</v>
      </c>
      <c r="C1925" s="206">
        <v>57</v>
      </c>
      <c r="D1925" s="206">
        <v>57</v>
      </c>
      <c r="E1925" s="206"/>
      <c r="F1925" s="206"/>
      <c r="G1925" s="200"/>
    </row>
    <row r="1926" spans="1:7">
      <c r="A1926" s="198" t="s">
        <v>1770</v>
      </c>
      <c r="B1926" s="205" t="s">
        <v>2778</v>
      </c>
      <c r="C1926" s="206">
        <v>40.07</v>
      </c>
      <c r="D1926" s="206">
        <v>40.07</v>
      </c>
      <c r="E1926" s="206"/>
      <c r="F1926" s="206"/>
      <c r="G1926" s="200"/>
    </row>
    <row r="1927" spans="1:7">
      <c r="A1927" s="198" t="s">
        <v>1771</v>
      </c>
      <c r="B1927" s="205" t="s">
        <v>2779</v>
      </c>
      <c r="C1927" s="206">
        <v>10.41</v>
      </c>
      <c r="D1927" s="206">
        <v>10.41</v>
      </c>
      <c r="E1927" s="206"/>
      <c r="F1927" s="206"/>
      <c r="G1927" s="200"/>
    </row>
    <row r="1928" spans="1:7">
      <c r="A1928" s="198" t="s">
        <v>1772</v>
      </c>
      <c r="B1928" s="205" t="s">
        <v>2780</v>
      </c>
      <c r="C1928" s="206">
        <v>0.52</v>
      </c>
      <c r="D1928" s="206">
        <v>0.52</v>
      </c>
      <c r="E1928" s="206"/>
      <c r="F1928" s="206"/>
      <c r="G1928" s="200"/>
    </row>
    <row r="1929" spans="1:7">
      <c r="A1929" s="198" t="s">
        <v>1773</v>
      </c>
      <c r="B1929" s="205" t="s">
        <v>2781</v>
      </c>
      <c r="C1929" s="206">
        <v>62.44</v>
      </c>
      <c r="D1929" s="206">
        <v>62.44</v>
      </c>
      <c r="E1929" s="206"/>
      <c r="F1929" s="206"/>
      <c r="G1929" s="200"/>
    </row>
    <row r="1930" spans="1:7">
      <c r="A1930" s="198" t="s">
        <v>1774</v>
      </c>
      <c r="B1930" s="205" t="s">
        <v>2782</v>
      </c>
      <c r="C1930" s="206">
        <v>66.33</v>
      </c>
      <c r="D1930" s="206">
        <v>66.33</v>
      </c>
      <c r="E1930" s="206"/>
      <c r="F1930" s="206"/>
      <c r="G1930" s="200"/>
    </row>
    <row r="1931" spans="1:7">
      <c r="A1931" s="198" t="s">
        <v>1775</v>
      </c>
      <c r="B1931" s="205" t="s">
        <v>2783</v>
      </c>
      <c r="C1931" s="206">
        <v>68.48</v>
      </c>
      <c r="D1931" s="206"/>
      <c r="E1931" s="206"/>
      <c r="F1931" s="206">
        <v>68.48</v>
      </c>
      <c r="G1931" s="200"/>
    </row>
    <row r="1932" spans="1:7">
      <c r="A1932" s="198" t="s">
        <v>1776</v>
      </c>
      <c r="B1932" s="205" t="s">
        <v>2784</v>
      </c>
      <c r="C1932" s="206">
        <v>6.06</v>
      </c>
      <c r="D1932" s="206"/>
      <c r="E1932" s="206"/>
      <c r="F1932" s="206">
        <v>6.06</v>
      </c>
      <c r="G1932" s="200"/>
    </row>
    <row r="1933" spans="1:7">
      <c r="A1933" s="198" t="s">
        <v>1792</v>
      </c>
      <c r="B1933" s="205" t="s">
        <v>2815</v>
      </c>
      <c r="C1933" s="206">
        <v>7.0000000000000007E-2</v>
      </c>
      <c r="D1933" s="206"/>
      <c r="E1933" s="206"/>
      <c r="F1933" s="206">
        <v>7.0000000000000007E-2</v>
      </c>
      <c r="G1933" s="200"/>
    </row>
    <row r="1934" spans="1:7">
      <c r="A1934" s="198" t="s">
        <v>1778</v>
      </c>
      <c r="B1934" s="205" t="s">
        <v>2786</v>
      </c>
      <c r="C1934" s="206">
        <v>2.04</v>
      </c>
      <c r="D1934" s="206"/>
      <c r="E1934" s="206"/>
      <c r="F1934" s="206">
        <v>2.04</v>
      </c>
      <c r="G1934" s="200"/>
    </row>
    <row r="1935" spans="1:7">
      <c r="A1935" s="198" t="s">
        <v>1779</v>
      </c>
      <c r="B1935" s="205" t="s">
        <v>2787</v>
      </c>
      <c r="C1935" s="206">
        <v>5.64</v>
      </c>
      <c r="D1935" s="206"/>
      <c r="E1935" s="206"/>
      <c r="F1935" s="206">
        <v>5.64</v>
      </c>
      <c r="G1935" s="200"/>
    </row>
    <row r="1936" spans="1:7">
      <c r="A1936" s="198" t="s">
        <v>1780</v>
      </c>
      <c r="B1936" s="205" t="s">
        <v>2788</v>
      </c>
      <c r="C1936" s="206">
        <v>0.36</v>
      </c>
      <c r="D1936" s="206"/>
      <c r="E1936" s="206"/>
      <c r="F1936" s="206">
        <v>0.36</v>
      </c>
      <c r="G1936" s="200"/>
    </row>
    <row r="1937" spans="1:7">
      <c r="A1937" s="198" t="s">
        <v>1793</v>
      </c>
      <c r="B1937" s="205" t="s">
        <v>2821</v>
      </c>
      <c r="C1937" s="206">
        <v>0.24</v>
      </c>
      <c r="D1937" s="206"/>
      <c r="E1937" s="206"/>
      <c r="F1937" s="206">
        <v>0.24</v>
      </c>
      <c r="G1937" s="200"/>
    </row>
    <row r="1938" spans="1:7">
      <c r="A1938" s="198" t="s">
        <v>1781</v>
      </c>
      <c r="B1938" s="205" t="s">
        <v>2789</v>
      </c>
      <c r="C1938" s="206">
        <v>4</v>
      </c>
      <c r="D1938" s="206"/>
      <c r="E1938" s="206"/>
      <c r="F1938" s="206">
        <v>4</v>
      </c>
      <c r="G1938" s="200"/>
    </row>
    <row r="1939" spans="1:7">
      <c r="A1939" s="198" t="s">
        <v>1782</v>
      </c>
      <c r="B1939" s="205" t="s">
        <v>2790</v>
      </c>
      <c r="C1939" s="206">
        <v>1</v>
      </c>
      <c r="D1939" s="206"/>
      <c r="E1939" s="206"/>
      <c r="F1939" s="206">
        <v>1</v>
      </c>
      <c r="G1939" s="200"/>
    </row>
    <row r="1940" spans="1:7">
      <c r="A1940" s="198" t="s">
        <v>1783</v>
      </c>
      <c r="B1940" s="205" t="s">
        <v>2791</v>
      </c>
      <c r="C1940" s="206">
        <v>0.3</v>
      </c>
      <c r="D1940" s="206"/>
      <c r="E1940" s="206"/>
      <c r="F1940" s="206">
        <v>0.3</v>
      </c>
      <c r="G1940" s="200"/>
    </row>
    <row r="1941" spans="1:7">
      <c r="A1941" s="198" t="s">
        <v>1784</v>
      </c>
      <c r="B1941" s="205" t="s">
        <v>2792</v>
      </c>
      <c r="C1941" s="206">
        <v>9.6300000000000008</v>
      </c>
      <c r="D1941" s="206"/>
      <c r="E1941" s="206"/>
      <c r="F1941" s="206">
        <v>9.6300000000000008</v>
      </c>
      <c r="G1941" s="200"/>
    </row>
    <row r="1942" spans="1:7">
      <c r="A1942" s="198" t="s">
        <v>1785</v>
      </c>
      <c r="B1942" s="205" t="s">
        <v>2793</v>
      </c>
      <c r="C1942" s="206">
        <v>18</v>
      </c>
      <c r="D1942" s="206"/>
      <c r="E1942" s="206"/>
      <c r="F1942" s="206">
        <v>18</v>
      </c>
      <c r="G1942" s="200"/>
    </row>
    <row r="1943" spans="1:7">
      <c r="A1943" s="198" t="s">
        <v>1786</v>
      </c>
      <c r="B1943" s="205" t="s">
        <v>2794</v>
      </c>
      <c r="C1943" s="206">
        <v>21.14</v>
      </c>
      <c r="D1943" s="206"/>
      <c r="E1943" s="206"/>
      <c r="F1943" s="206">
        <v>21.14</v>
      </c>
      <c r="G1943" s="200"/>
    </row>
    <row r="1944" spans="1:7">
      <c r="A1944" s="198" t="s">
        <v>1787</v>
      </c>
      <c r="B1944" s="205" t="s">
        <v>2795</v>
      </c>
      <c r="C1944" s="206">
        <v>23.55</v>
      </c>
      <c r="D1944" s="206"/>
      <c r="E1944" s="206">
        <v>23.55</v>
      </c>
      <c r="F1944" s="206"/>
      <c r="G1944" s="200"/>
    </row>
    <row r="1945" spans="1:7">
      <c r="A1945" s="198" t="s">
        <v>1789</v>
      </c>
      <c r="B1945" s="205" t="s">
        <v>2797</v>
      </c>
      <c r="C1945" s="206">
        <v>4.5</v>
      </c>
      <c r="D1945" s="206"/>
      <c r="E1945" s="206">
        <v>4.5</v>
      </c>
      <c r="F1945" s="206"/>
      <c r="G1945" s="200"/>
    </row>
    <row r="1946" spans="1:7">
      <c r="A1946" s="198" t="s">
        <v>1790</v>
      </c>
      <c r="B1946" s="205" t="s">
        <v>2798</v>
      </c>
      <c r="C1946" s="206">
        <v>19.05</v>
      </c>
      <c r="D1946" s="206"/>
      <c r="E1946" s="206">
        <v>19.05</v>
      </c>
      <c r="F1946" s="206"/>
      <c r="G1946" s="200"/>
    </row>
    <row r="1947" spans="1:7">
      <c r="A1947" s="198" t="s">
        <v>1690</v>
      </c>
      <c r="B1947" s="205" t="s">
        <v>2890</v>
      </c>
      <c r="C1947" s="206">
        <v>1235.3499999999999</v>
      </c>
      <c r="D1947" s="206">
        <v>1097.45</v>
      </c>
      <c r="E1947" s="206">
        <v>33.6</v>
      </c>
      <c r="F1947" s="206">
        <v>104.3</v>
      </c>
      <c r="G1947" s="200"/>
    </row>
    <row r="1948" spans="1:7">
      <c r="A1948" s="198" t="s">
        <v>1765</v>
      </c>
      <c r="B1948" s="205" t="s">
        <v>2772</v>
      </c>
      <c r="C1948" s="206">
        <v>1097.45</v>
      </c>
      <c r="D1948" s="206">
        <v>1097.45</v>
      </c>
      <c r="E1948" s="206"/>
      <c r="F1948" s="206"/>
      <c r="G1948" s="200"/>
    </row>
    <row r="1949" spans="1:7">
      <c r="A1949" s="198" t="s">
        <v>1766</v>
      </c>
      <c r="B1949" s="205" t="s">
        <v>2773</v>
      </c>
      <c r="C1949" s="206">
        <v>154.22</v>
      </c>
      <c r="D1949" s="206">
        <v>154.22</v>
      </c>
      <c r="E1949" s="206"/>
      <c r="F1949" s="206"/>
      <c r="G1949" s="200"/>
    </row>
    <row r="1950" spans="1:7">
      <c r="A1950" s="198" t="s">
        <v>1767</v>
      </c>
      <c r="B1950" s="205" t="s">
        <v>2774</v>
      </c>
      <c r="C1950" s="206">
        <v>494.18</v>
      </c>
      <c r="D1950" s="206">
        <v>494.18</v>
      </c>
      <c r="E1950" s="206"/>
      <c r="F1950" s="206"/>
      <c r="G1950" s="200"/>
    </row>
    <row r="1951" spans="1:7">
      <c r="A1951" s="198" t="s">
        <v>1768</v>
      </c>
      <c r="B1951" s="205" t="s">
        <v>2775</v>
      </c>
      <c r="C1951" s="206">
        <v>106.82</v>
      </c>
      <c r="D1951" s="206">
        <v>106.82</v>
      </c>
      <c r="E1951" s="206"/>
      <c r="F1951" s="206"/>
      <c r="G1951" s="200"/>
    </row>
    <row r="1952" spans="1:7">
      <c r="A1952" s="198" t="s">
        <v>1769</v>
      </c>
      <c r="B1952" s="205" t="s">
        <v>2776</v>
      </c>
      <c r="C1952" s="206">
        <v>112.29</v>
      </c>
      <c r="D1952" s="206">
        <v>112.29</v>
      </c>
      <c r="E1952" s="206"/>
      <c r="F1952" s="206"/>
      <c r="G1952" s="200"/>
    </row>
    <row r="1953" spans="1:7">
      <c r="A1953" s="198" t="s">
        <v>1770</v>
      </c>
      <c r="B1953" s="205" t="s">
        <v>2778</v>
      </c>
      <c r="C1953" s="206">
        <v>54.04</v>
      </c>
      <c r="D1953" s="206">
        <v>54.04</v>
      </c>
      <c r="E1953" s="206"/>
      <c r="F1953" s="206"/>
      <c r="G1953" s="200"/>
    </row>
    <row r="1954" spans="1:7">
      <c r="A1954" s="198" t="s">
        <v>1771</v>
      </c>
      <c r="B1954" s="205" t="s">
        <v>2779</v>
      </c>
      <c r="C1954" s="206">
        <v>14.04</v>
      </c>
      <c r="D1954" s="206">
        <v>14.04</v>
      </c>
      <c r="E1954" s="206"/>
      <c r="F1954" s="206"/>
      <c r="G1954" s="200"/>
    </row>
    <row r="1955" spans="1:7">
      <c r="A1955" s="198" t="s">
        <v>1772</v>
      </c>
      <c r="B1955" s="205" t="s">
        <v>2780</v>
      </c>
      <c r="C1955" s="206">
        <v>0.7</v>
      </c>
      <c r="D1955" s="206">
        <v>0.7</v>
      </c>
      <c r="E1955" s="206"/>
      <c r="F1955" s="206"/>
      <c r="G1955" s="200"/>
    </row>
    <row r="1956" spans="1:7">
      <c r="A1956" s="198" t="s">
        <v>1773</v>
      </c>
      <c r="B1956" s="205" t="s">
        <v>2781</v>
      </c>
      <c r="C1956" s="206">
        <v>84.22</v>
      </c>
      <c r="D1956" s="206">
        <v>84.22</v>
      </c>
      <c r="E1956" s="206"/>
      <c r="F1956" s="206"/>
      <c r="G1956" s="200"/>
    </row>
    <row r="1957" spans="1:7">
      <c r="A1957" s="198" t="s">
        <v>1774</v>
      </c>
      <c r="B1957" s="205" t="s">
        <v>2782</v>
      </c>
      <c r="C1957" s="206">
        <v>76.94</v>
      </c>
      <c r="D1957" s="206">
        <v>76.94</v>
      </c>
      <c r="E1957" s="206"/>
      <c r="F1957" s="206"/>
      <c r="G1957" s="200"/>
    </row>
    <row r="1958" spans="1:7">
      <c r="A1958" s="198" t="s">
        <v>1775</v>
      </c>
      <c r="B1958" s="205" t="s">
        <v>2783</v>
      </c>
      <c r="C1958" s="206">
        <v>104.3</v>
      </c>
      <c r="D1958" s="206"/>
      <c r="E1958" s="206"/>
      <c r="F1958" s="206">
        <v>104.3</v>
      </c>
      <c r="G1958" s="200"/>
    </row>
    <row r="1959" spans="1:7">
      <c r="A1959" s="198" t="s">
        <v>1776</v>
      </c>
      <c r="B1959" s="205" t="s">
        <v>2784</v>
      </c>
      <c r="C1959" s="206">
        <v>9.2200000000000006</v>
      </c>
      <c r="D1959" s="206"/>
      <c r="E1959" s="206"/>
      <c r="F1959" s="206">
        <v>9.2200000000000006</v>
      </c>
      <c r="G1959" s="200"/>
    </row>
    <row r="1960" spans="1:7">
      <c r="A1960" s="198" t="s">
        <v>1781</v>
      </c>
      <c r="B1960" s="205" t="s">
        <v>2789</v>
      </c>
      <c r="C1960" s="206">
        <v>5</v>
      </c>
      <c r="D1960" s="206"/>
      <c r="E1960" s="206"/>
      <c r="F1960" s="206">
        <v>5</v>
      </c>
      <c r="G1960" s="200"/>
    </row>
    <row r="1961" spans="1:7">
      <c r="A1961" s="198" t="s">
        <v>1791</v>
      </c>
      <c r="B1961" s="205" t="s">
        <v>2803</v>
      </c>
      <c r="C1961" s="206">
        <v>5</v>
      </c>
      <c r="D1961" s="206"/>
      <c r="E1961" s="206"/>
      <c r="F1961" s="206">
        <v>5</v>
      </c>
      <c r="G1961" s="200"/>
    </row>
    <row r="1962" spans="1:7">
      <c r="A1962" s="198" t="s">
        <v>1783</v>
      </c>
      <c r="B1962" s="205" t="s">
        <v>2791</v>
      </c>
      <c r="C1962" s="206">
        <v>0.5</v>
      </c>
      <c r="D1962" s="206"/>
      <c r="E1962" s="206"/>
      <c r="F1962" s="206">
        <v>0.5</v>
      </c>
      <c r="G1962" s="200"/>
    </row>
    <row r="1963" spans="1:7">
      <c r="A1963" s="198" t="s">
        <v>1794</v>
      </c>
      <c r="B1963" s="205" t="s">
        <v>2806</v>
      </c>
      <c r="C1963" s="206">
        <v>31.2</v>
      </c>
      <c r="D1963" s="206"/>
      <c r="E1963" s="206"/>
      <c r="F1963" s="206">
        <v>31.2</v>
      </c>
      <c r="G1963" s="200"/>
    </row>
    <row r="1964" spans="1:7">
      <c r="A1964" s="198" t="s">
        <v>1784</v>
      </c>
      <c r="B1964" s="205" t="s">
        <v>2792</v>
      </c>
      <c r="C1964" s="206">
        <v>12.97</v>
      </c>
      <c r="D1964" s="206"/>
      <c r="E1964" s="206"/>
      <c r="F1964" s="206">
        <v>12.97</v>
      </c>
      <c r="G1964" s="200"/>
    </row>
    <row r="1965" spans="1:7">
      <c r="A1965" s="198" t="s">
        <v>1800</v>
      </c>
      <c r="B1965" s="205" t="s">
        <v>2809</v>
      </c>
      <c r="C1965" s="206">
        <v>1</v>
      </c>
      <c r="D1965" s="206"/>
      <c r="E1965" s="206"/>
      <c r="F1965" s="206">
        <v>1</v>
      </c>
      <c r="G1965" s="200"/>
    </row>
    <row r="1966" spans="1:7">
      <c r="A1966" s="198" t="s">
        <v>1785</v>
      </c>
      <c r="B1966" s="205" t="s">
        <v>2793</v>
      </c>
      <c r="C1966" s="206">
        <v>13</v>
      </c>
      <c r="D1966" s="206"/>
      <c r="E1966" s="206"/>
      <c r="F1966" s="206">
        <v>13</v>
      </c>
      <c r="G1966" s="200"/>
    </row>
    <row r="1967" spans="1:7">
      <c r="A1967" s="198" t="s">
        <v>1786</v>
      </c>
      <c r="B1967" s="205" t="s">
        <v>2794</v>
      </c>
      <c r="C1967" s="206">
        <v>26.41</v>
      </c>
      <c r="D1967" s="206"/>
      <c r="E1967" s="206"/>
      <c r="F1967" s="206">
        <v>26.41</v>
      </c>
      <c r="G1967" s="200"/>
    </row>
    <row r="1968" spans="1:7">
      <c r="A1968" s="198" t="s">
        <v>1787</v>
      </c>
      <c r="B1968" s="205" t="s">
        <v>2795</v>
      </c>
      <c r="C1968" s="206">
        <v>33.6</v>
      </c>
      <c r="D1968" s="206"/>
      <c r="E1968" s="206">
        <v>33.6</v>
      </c>
      <c r="F1968" s="206"/>
      <c r="G1968" s="200"/>
    </row>
    <row r="1969" spans="1:7">
      <c r="A1969" s="198" t="s">
        <v>1788</v>
      </c>
      <c r="B1969" s="205" t="s">
        <v>2796</v>
      </c>
      <c r="C1969" s="206">
        <v>7.67</v>
      </c>
      <c r="D1969" s="206"/>
      <c r="E1969" s="206">
        <v>7.67</v>
      </c>
      <c r="F1969" s="206"/>
      <c r="G1969" s="200"/>
    </row>
    <row r="1970" spans="1:7">
      <c r="A1970" s="198" t="s">
        <v>1789</v>
      </c>
      <c r="B1970" s="205" t="s">
        <v>2797</v>
      </c>
      <c r="C1970" s="206">
        <v>5.94</v>
      </c>
      <c r="D1970" s="206"/>
      <c r="E1970" s="206">
        <v>5.94</v>
      </c>
      <c r="F1970" s="206"/>
      <c r="G1970" s="200"/>
    </row>
    <row r="1971" spans="1:7">
      <c r="A1971" s="198" t="s">
        <v>1790</v>
      </c>
      <c r="B1971" s="205" t="s">
        <v>2798</v>
      </c>
      <c r="C1971" s="206">
        <v>19.989999999999998</v>
      </c>
      <c r="D1971" s="206"/>
      <c r="E1971" s="206">
        <v>19.989999999999998</v>
      </c>
      <c r="F1971" s="206"/>
      <c r="G1971" s="200"/>
    </row>
    <row r="1972" spans="1:7">
      <c r="A1972" s="198">
        <v>147001</v>
      </c>
      <c r="B1972" s="205" t="s">
        <v>2891</v>
      </c>
      <c r="C1972" s="464" t="s">
        <v>3079</v>
      </c>
      <c r="D1972" s="464" t="s">
        <v>3079</v>
      </c>
      <c r="E1972" s="464" t="s">
        <v>3079</v>
      </c>
      <c r="F1972" s="464" t="s">
        <v>3079</v>
      </c>
      <c r="G1972" s="200"/>
    </row>
    <row r="1973" spans="1:7">
      <c r="A1973" s="198" t="s">
        <v>1765</v>
      </c>
      <c r="B1973" s="205" t="s">
        <v>2772</v>
      </c>
      <c r="C1973" s="464" t="s">
        <v>3079</v>
      </c>
      <c r="D1973" s="464" t="s">
        <v>3079</v>
      </c>
      <c r="E1973" s="464" t="s">
        <v>3079</v>
      </c>
      <c r="F1973" s="464" t="s">
        <v>3079</v>
      </c>
      <c r="G1973" s="200"/>
    </row>
    <row r="1974" spans="1:7">
      <c r="A1974" s="198" t="s">
        <v>1766</v>
      </c>
      <c r="B1974" s="205" t="s">
        <v>2773</v>
      </c>
      <c r="C1974" s="464" t="s">
        <v>3079</v>
      </c>
      <c r="D1974" s="464" t="s">
        <v>3079</v>
      </c>
      <c r="E1974" s="464" t="s">
        <v>3079</v>
      </c>
      <c r="F1974" s="464" t="s">
        <v>3079</v>
      </c>
      <c r="G1974" s="200"/>
    </row>
    <row r="1975" spans="1:7">
      <c r="A1975" s="198" t="s">
        <v>1767</v>
      </c>
      <c r="B1975" s="205" t="s">
        <v>2774</v>
      </c>
      <c r="C1975" s="464" t="s">
        <v>3079</v>
      </c>
      <c r="D1975" s="464" t="s">
        <v>3079</v>
      </c>
      <c r="E1975" s="464" t="s">
        <v>3079</v>
      </c>
      <c r="F1975" s="464" t="s">
        <v>3079</v>
      </c>
      <c r="G1975" s="200"/>
    </row>
    <row r="1976" spans="1:7">
      <c r="A1976" s="198" t="s">
        <v>1768</v>
      </c>
      <c r="B1976" s="205" t="s">
        <v>2775</v>
      </c>
      <c r="C1976" s="464" t="s">
        <v>3079</v>
      </c>
      <c r="D1976" s="464" t="s">
        <v>3079</v>
      </c>
      <c r="E1976" s="464" t="s">
        <v>3079</v>
      </c>
      <c r="F1976" s="464" t="s">
        <v>3079</v>
      </c>
      <c r="G1976" s="200"/>
    </row>
    <row r="1977" spans="1:7">
      <c r="A1977" s="198" t="s">
        <v>1769</v>
      </c>
      <c r="B1977" s="205" t="s">
        <v>2776</v>
      </c>
      <c r="C1977" s="464" t="s">
        <v>3079</v>
      </c>
      <c r="D1977" s="464" t="s">
        <v>3079</v>
      </c>
      <c r="E1977" s="464" t="s">
        <v>3079</v>
      </c>
      <c r="F1977" s="464" t="s">
        <v>3079</v>
      </c>
      <c r="G1977" s="200"/>
    </row>
    <row r="1978" spans="1:7">
      <c r="A1978" s="198" t="s">
        <v>1770</v>
      </c>
      <c r="B1978" s="205" t="s">
        <v>2778</v>
      </c>
      <c r="C1978" s="464" t="s">
        <v>3079</v>
      </c>
      <c r="D1978" s="464" t="s">
        <v>3079</v>
      </c>
      <c r="E1978" s="464" t="s">
        <v>3079</v>
      </c>
      <c r="F1978" s="464" t="s">
        <v>3079</v>
      </c>
      <c r="G1978" s="200"/>
    </row>
    <row r="1979" spans="1:7">
      <c r="A1979" s="198" t="s">
        <v>1771</v>
      </c>
      <c r="B1979" s="205" t="s">
        <v>2779</v>
      </c>
      <c r="C1979" s="464" t="s">
        <v>3079</v>
      </c>
      <c r="D1979" s="464" t="s">
        <v>3079</v>
      </c>
      <c r="E1979" s="464" t="s">
        <v>3079</v>
      </c>
      <c r="F1979" s="464" t="s">
        <v>3079</v>
      </c>
      <c r="G1979" s="200"/>
    </row>
    <row r="1980" spans="1:7">
      <c r="A1980" s="198" t="s">
        <v>1772</v>
      </c>
      <c r="B1980" s="205" t="s">
        <v>2780</v>
      </c>
      <c r="C1980" s="464" t="s">
        <v>3079</v>
      </c>
      <c r="D1980" s="464" t="s">
        <v>3079</v>
      </c>
      <c r="E1980" s="464" t="s">
        <v>3079</v>
      </c>
      <c r="F1980" s="464" t="s">
        <v>3079</v>
      </c>
      <c r="G1980" s="200"/>
    </row>
    <row r="1981" spans="1:7">
      <c r="A1981" s="198" t="s">
        <v>1773</v>
      </c>
      <c r="B1981" s="205" t="s">
        <v>2781</v>
      </c>
      <c r="C1981" s="464" t="s">
        <v>3079</v>
      </c>
      <c r="D1981" s="464" t="s">
        <v>3079</v>
      </c>
      <c r="E1981" s="464" t="s">
        <v>3079</v>
      </c>
      <c r="F1981" s="464" t="s">
        <v>3079</v>
      </c>
      <c r="G1981" s="200"/>
    </row>
    <row r="1982" spans="1:7">
      <c r="A1982" s="198" t="s">
        <v>1774</v>
      </c>
      <c r="B1982" s="205" t="s">
        <v>2782</v>
      </c>
      <c r="C1982" s="464" t="s">
        <v>3079</v>
      </c>
      <c r="D1982" s="464" t="s">
        <v>3079</v>
      </c>
      <c r="E1982" s="464" t="s">
        <v>3079</v>
      </c>
      <c r="F1982" s="464" t="s">
        <v>3079</v>
      </c>
      <c r="G1982" s="200"/>
    </row>
    <row r="1983" spans="1:7">
      <c r="A1983" s="198" t="s">
        <v>1775</v>
      </c>
      <c r="B1983" s="205" t="s">
        <v>2783</v>
      </c>
      <c r="C1983" s="464" t="s">
        <v>3079</v>
      </c>
      <c r="D1983" s="464" t="s">
        <v>3079</v>
      </c>
      <c r="E1983" s="464" t="s">
        <v>3079</v>
      </c>
      <c r="F1983" s="464" t="s">
        <v>3079</v>
      </c>
      <c r="G1983" s="200"/>
    </row>
    <row r="1984" spans="1:7">
      <c r="A1984" s="198" t="s">
        <v>1776</v>
      </c>
      <c r="B1984" s="205" t="s">
        <v>2784</v>
      </c>
      <c r="C1984" s="464" t="s">
        <v>3079</v>
      </c>
      <c r="D1984" s="464" t="s">
        <v>3079</v>
      </c>
      <c r="E1984" s="464" t="s">
        <v>3079</v>
      </c>
      <c r="F1984" s="464" t="s">
        <v>3079</v>
      </c>
      <c r="G1984" s="200"/>
    </row>
    <row r="1985" spans="1:7">
      <c r="A1985" s="198" t="s">
        <v>1777</v>
      </c>
      <c r="B1985" s="205" t="s">
        <v>2785</v>
      </c>
      <c r="C1985" s="464" t="s">
        <v>3079</v>
      </c>
      <c r="D1985" s="464" t="s">
        <v>3079</v>
      </c>
      <c r="E1985" s="464" t="s">
        <v>3079</v>
      </c>
      <c r="F1985" s="464" t="s">
        <v>3079</v>
      </c>
      <c r="G1985" s="200"/>
    </row>
    <row r="1986" spans="1:7">
      <c r="A1986" s="198" t="s">
        <v>1780</v>
      </c>
      <c r="B1986" s="205" t="s">
        <v>2788</v>
      </c>
      <c r="C1986" s="464" t="s">
        <v>3079</v>
      </c>
      <c r="D1986" s="464" t="s">
        <v>3079</v>
      </c>
      <c r="E1986" s="464" t="s">
        <v>3079</v>
      </c>
      <c r="F1986" s="464" t="s">
        <v>3079</v>
      </c>
      <c r="G1986" s="200"/>
    </row>
    <row r="1987" spans="1:7">
      <c r="A1987" s="198" t="s">
        <v>1781</v>
      </c>
      <c r="B1987" s="205" t="s">
        <v>2789</v>
      </c>
      <c r="C1987" s="464" t="s">
        <v>3079</v>
      </c>
      <c r="D1987" s="464" t="s">
        <v>3079</v>
      </c>
      <c r="E1987" s="464" t="s">
        <v>3079</v>
      </c>
      <c r="F1987" s="464" t="s">
        <v>3079</v>
      </c>
      <c r="G1987" s="200"/>
    </row>
    <row r="1988" spans="1:7">
      <c r="A1988" s="198" t="s">
        <v>1784</v>
      </c>
      <c r="B1988" s="205" t="s">
        <v>2792</v>
      </c>
      <c r="C1988" s="464" t="s">
        <v>3079</v>
      </c>
      <c r="D1988" s="464" t="s">
        <v>3079</v>
      </c>
      <c r="E1988" s="464" t="s">
        <v>3079</v>
      </c>
      <c r="F1988" s="464" t="s">
        <v>3079</v>
      </c>
      <c r="G1988" s="200"/>
    </row>
    <row r="1989" spans="1:7">
      <c r="A1989" s="198" t="s">
        <v>1785</v>
      </c>
      <c r="B1989" s="205" t="s">
        <v>2793</v>
      </c>
      <c r="C1989" s="464" t="s">
        <v>3079</v>
      </c>
      <c r="D1989" s="464" t="s">
        <v>3079</v>
      </c>
      <c r="E1989" s="464" t="s">
        <v>3079</v>
      </c>
      <c r="F1989" s="464" t="s">
        <v>3079</v>
      </c>
      <c r="G1989" s="200"/>
    </row>
    <row r="1990" spans="1:7">
      <c r="A1990" s="198" t="s">
        <v>1786</v>
      </c>
      <c r="B1990" s="205" t="s">
        <v>2794</v>
      </c>
      <c r="C1990" s="464" t="s">
        <v>3079</v>
      </c>
      <c r="D1990" s="464" t="s">
        <v>3079</v>
      </c>
      <c r="E1990" s="464" t="s">
        <v>3079</v>
      </c>
      <c r="F1990" s="464" t="s">
        <v>3079</v>
      </c>
      <c r="G1990" s="200"/>
    </row>
    <row r="1991" spans="1:7">
      <c r="A1991" s="198" t="s">
        <v>1787</v>
      </c>
      <c r="B1991" s="205" t="s">
        <v>2795</v>
      </c>
      <c r="C1991" s="464" t="s">
        <v>3079</v>
      </c>
      <c r="D1991" s="464" t="s">
        <v>3079</v>
      </c>
      <c r="E1991" s="464" t="s">
        <v>3079</v>
      </c>
      <c r="F1991" s="464" t="s">
        <v>3079</v>
      </c>
      <c r="G1991" s="200"/>
    </row>
    <row r="1992" spans="1:7">
      <c r="A1992" s="198" t="s">
        <v>1789</v>
      </c>
      <c r="B1992" s="205" t="s">
        <v>2797</v>
      </c>
      <c r="C1992" s="464" t="s">
        <v>3079</v>
      </c>
      <c r="D1992" s="464" t="s">
        <v>3079</v>
      </c>
      <c r="E1992" s="464" t="s">
        <v>3079</v>
      </c>
      <c r="F1992" s="464" t="s">
        <v>3079</v>
      </c>
      <c r="G1992" s="200"/>
    </row>
    <row r="1993" spans="1:7">
      <c r="A1993" s="198" t="s">
        <v>1790</v>
      </c>
      <c r="B1993" s="205" t="s">
        <v>2798</v>
      </c>
      <c r="C1993" s="464" t="s">
        <v>3079</v>
      </c>
      <c r="D1993" s="464" t="s">
        <v>3079</v>
      </c>
      <c r="E1993" s="464" t="s">
        <v>3079</v>
      </c>
      <c r="F1993" s="464" t="s">
        <v>3079</v>
      </c>
      <c r="G1993" s="200"/>
    </row>
    <row r="1994" spans="1:7">
      <c r="A1994" s="198" t="s">
        <v>1694</v>
      </c>
      <c r="B1994" s="205" t="s">
        <v>2892</v>
      </c>
      <c r="C1994" s="206">
        <v>3473.75</v>
      </c>
      <c r="D1994" s="206">
        <v>3110.82</v>
      </c>
      <c r="E1994" s="206">
        <v>76.709999999999994</v>
      </c>
      <c r="F1994" s="206">
        <v>286.22000000000003</v>
      </c>
      <c r="G1994" s="200"/>
    </row>
    <row r="1995" spans="1:7">
      <c r="A1995" s="198" t="s">
        <v>1765</v>
      </c>
      <c r="B1995" s="205" t="s">
        <v>2772</v>
      </c>
      <c r="C1995" s="206">
        <v>3110.82</v>
      </c>
      <c r="D1995" s="206">
        <v>3110.82</v>
      </c>
      <c r="E1995" s="206"/>
      <c r="F1995" s="206"/>
      <c r="G1995" s="200"/>
    </row>
    <row r="1996" spans="1:7">
      <c r="A1996" s="198" t="s">
        <v>1766</v>
      </c>
      <c r="B1996" s="205" t="s">
        <v>2773</v>
      </c>
      <c r="C1996" s="206">
        <v>428.14</v>
      </c>
      <c r="D1996" s="206">
        <v>428.14</v>
      </c>
      <c r="E1996" s="206"/>
      <c r="F1996" s="206"/>
      <c r="G1996" s="200"/>
    </row>
    <row r="1997" spans="1:7">
      <c r="A1997" s="198" t="s">
        <v>1767</v>
      </c>
      <c r="B1997" s="205" t="s">
        <v>2774</v>
      </c>
      <c r="C1997" s="206">
        <v>1377.85</v>
      </c>
      <c r="D1997" s="206">
        <v>1377.85</v>
      </c>
      <c r="E1997" s="206"/>
      <c r="F1997" s="206"/>
      <c r="G1997" s="200"/>
    </row>
    <row r="1998" spans="1:7">
      <c r="A1998" s="198" t="s">
        <v>1768</v>
      </c>
      <c r="B1998" s="205" t="s">
        <v>2775</v>
      </c>
      <c r="C1998" s="206">
        <v>297.38</v>
      </c>
      <c r="D1998" s="206">
        <v>297.38</v>
      </c>
      <c r="E1998" s="206"/>
      <c r="F1998" s="206"/>
      <c r="G1998" s="200"/>
    </row>
    <row r="1999" spans="1:7">
      <c r="A1999" s="198" t="s">
        <v>1769</v>
      </c>
      <c r="B1999" s="205" t="s">
        <v>2776</v>
      </c>
      <c r="C1999" s="206">
        <v>312.75</v>
      </c>
      <c r="D1999" s="206">
        <v>312.75</v>
      </c>
      <c r="E1999" s="206"/>
      <c r="F1999" s="206"/>
      <c r="G1999" s="200"/>
    </row>
    <row r="2000" spans="1:7">
      <c r="A2000" s="198" t="s">
        <v>1803</v>
      </c>
      <c r="B2000" s="205" t="s">
        <v>2777</v>
      </c>
      <c r="C2000" s="206">
        <v>55.47</v>
      </c>
      <c r="D2000" s="206">
        <v>55.47</v>
      </c>
      <c r="E2000" s="206"/>
      <c r="F2000" s="206"/>
      <c r="G2000" s="200"/>
    </row>
    <row r="2001" spans="1:7">
      <c r="A2001" s="198" t="s">
        <v>1770</v>
      </c>
      <c r="B2001" s="205" t="s">
        <v>2778</v>
      </c>
      <c r="C2001" s="206">
        <v>150.51</v>
      </c>
      <c r="D2001" s="206">
        <v>150.51</v>
      </c>
      <c r="E2001" s="206"/>
      <c r="F2001" s="206"/>
      <c r="G2001" s="200"/>
    </row>
    <row r="2002" spans="1:7">
      <c r="A2002" s="198" t="s">
        <v>1771</v>
      </c>
      <c r="B2002" s="205" t="s">
        <v>2779</v>
      </c>
      <c r="C2002" s="206">
        <v>39.090000000000003</v>
      </c>
      <c r="D2002" s="206">
        <v>39.090000000000003</v>
      </c>
      <c r="E2002" s="206"/>
      <c r="F2002" s="206"/>
      <c r="G2002" s="200"/>
    </row>
    <row r="2003" spans="1:7">
      <c r="A2003" s="198" t="s">
        <v>1772</v>
      </c>
      <c r="B2003" s="205" t="s">
        <v>2780</v>
      </c>
      <c r="C2003" s="206">
        <v>1.95</v>
      </c>
      <c r="D2003" s="206">
        <v>1.95</v>
      </c>
      <c r="E2003" s="206"/>
      <c r="F2003" s="206"/>
      <c r="G2003" s="200"/>
    </row>
    <row r="2004" spans="1:7">
      <c r="A2004" s="198" t="s">
        <v>1773</v>
      </c>
      <c r="B2004" s="205" t="s">
        <v>2781</v>
      </c>
      <c r="C2004" s="206">
        <v>234.56</v>
      </c>
      <c r="D2004" s="206">
        <v>234.56</v>
      </c>
      <c r="E2004" s="206"/>
      <c r="F2004" s="206"/>
      <c r="G2004" s="200"/>
    </row>
    <row r="2005" spans="1:7">
      <c r="A2005" s="198" t="s">
        <v>1774</v>
      </c>
      <c r="B2005" s="205" t="s">
        <v>2782</v>
      </c>
      <c r="C2005" s="206">
        <v>213.12</v>
      </c>
      <c r="D2005" s="206">
        <v>213.12</v>
      </c>
      <c r="E2005" s="206"/>
      <c r="F2005" s="206"/>
      <c r="G2005" s="200"/>
    </row>
    <row r="2006" spans="1:7">
      <c r="A2006" s="198" t="s">
        <v>1775</v>
      </c>
      <c r="B2006" s="205" t="s">
        <v>2783</v>
      </c>
      <c r="C2006" s="206">
        <v>286.22000000000003</v>
      </c>
      <c r="D2006" s="206"/>
      <c r="E2006" s="206"/>
      <c r="F2006" s="206">
        <v>286.22000000000003</v>
      </c>
      <c r="G2006" s="200"/>
    </row>
    <row r="2007" spans="1:7">
      <c r="A2007" s="198" t="s">
        <v>1776</v>
      </c>
      <c r="B2007" s="205" t="s">
        <v>2784</v>
      </c>
      <c r="C2007" s="206">
        <v>29.06</v>
      </c>
      <c r="D2007" s="206"/>
      <c r="E2007" s="206"/>
      <c r="F2007" s="206">
        <v>29.06</v>
      </c>
      <c r="G2007" s="200"/>
    </row>
    <row r="2008" spans="1:7">
      <c r="A2008" s="198" t="s">
        <v>1777</v>
      </c>
      <c r="B2008" s="205" t="s">
        <v>2785</v>
      </c>
      <c r="C2008" s="206">
        <v>1</v>
      </c>
      <c r="D2008" s="206"/>
      <c r="E2008" s="206"/>
      <c r="F2008" s="206">
        <v>1</v>
      </c>
      <c r="G2008" s="200"/>
    </row>
    <row r="2009" spans="1:7">
      <c r="A2009" s="198" t="s">
        <v>1778</v>
      </c>
      <c r="B2009" s="205" t="s">
        <v>2786</v>
      </c>
      <c r="C2009" s="206">
        <v>12</v>
      </c>
      <c r="D2009" s="206"/>
      <c r="E2009" s="206"/>
      <c r="F2009" s="206">
        <v>12</v>
      </c>
      <c r="G2009" s="200"/>
    </row>
    <row r="2010" spans="1:7">
      <c r="A2010" s="198" t="s">
        <v>1779</v>
      </c>
      <c r="B2010" s="205" t="s">
        <v>2787</v>
      </c>
      <c r="C2010" s="206">
        <v>35</v>
      </c>
      <c r="D2010" s="206"/>
      <c r="E2010" s="206"/>
      <c r="F2010" s="206">
        <v>35</v>
      </c>
      <c r="G2010" s="200"/>
    </row>
    <row r="2011" spans="1:7">
      <c r="A2011" s="198" t="s">
        <v>1780</v>
      </c>
      <c r="B2011" s="205" t="s">
        <v>2788</v>
      </c>
      <c r="C2011" s="206">
        <v>2</v>
      </c>
      <c r="D2011" s="206"/>
      <c r="E2011" s="206"/>
      <c r="F2011" s="206">
        <v>2</v>
      </c>
      <c r="G2011" s="200"/>
    </row>
    <row r="2012" spans="1:7">
      <c r="A2012" s="198" t="s">
        <v>1793</v>
      </c>
      <c r="B2012" s="205" t="s">
        <v>2821</v>
      </c>
      <c r="C2012" s="206">
        <v>2</v>
      </c>
      <c r="D2012" s="206"/>
      <c r="E2012" s="206"/>
      <c r="F2012" s="206">
        <v>2</v>
      </c>
      <c r="G2012" s="200"/>
    </row>
    <row r="2013" spans="1:7">
      <c r="A2013" s="198" t="s">
        <v>1781</v>
      </c>
      <c r="B2013" s="205" t="s">
        <v>2789</v>
      </c>
      <c r="C2013" s="206">
        <v>10</v>
      </c>
      <c r="D2013" s="206"/>
      <c r="E2013" s="206"/>
      <c r="F2013" s="206">
        <v>10</v>
      </c>
      <c r="G2013" s="200"/>
    </row>
    <row r="2014" spans="1:7">
      <c r="A2014" s="198" t="s">
        <v>1782</v>
      </c>
      <c r="B2014" s="205" t="s">
        <v>2790</v>
      </c>
      <c r="C2014" s="206">
        <v>7</v>
      </c>
      <c r="D2014" s="206"/>
      <c r="E2014" s="206"/>
      <c r="F2014" s="206">
        <v>7</v>
      </c>
      <c r="G2014" s="200"/>
    </row>
    <row r="2015" spans="1:7">
      <c r="A2015" s="198" t="s">
        <v>1801</v>
      </c>
      <c r="B2015" s="205" t="s">
        <v>2817</v>
      </c>
      <c r="C2015" s="206">
        <v>0.5</v>
      </c>
      <c r="D2015" s="206"/>
      <c r="E2015" s="206"/>
      <c r="F2015" s="206">
        <v>0.5</v>
      </c>
      <c r="G2015" s="200"/>
    </row>
    <row r="2016" spans="1:7">
      <c r="A2016" s="198" t="s">
        <v>1783</v>
      </c>
      <c r="B2016" s="205" t="s">
        <v>2791</v>
      </c>
      <c r="C2016" s="206">
        <v>1</v>
      </c>
      <c r="D2016" s="206"/>
      <c r="E2016" s="206"/>
      <c r="F2016" s="206">
        <v>1</v>
      </c>
      <c r="G2016" s="200"/>
    </row>
    <row r="2017" spans="1:7">
      <c r="A2017" s="198" t="s">
        <v>1794</v>
      </c>
      <c r="B2017" s="205" t="s">
        <v>2806</v>
      </c>
      <c r="C2017" s="206">
        <v>2</v>
      </c>
      <c r="D2017" s="206"/>
      <c r="E2017" s="206"/>
      <c r="F2017" s="206">
        <v>2</v>
      </c>
      <c r="G2017" s="200"/>
    </row>
    <row r="2018" spans="1:7">
      <c r="A2018" s="198" t="s">
        <v>1799</v>
      </c>
      <c r="B2018" s="205" t="s">
        <v>2804</v>
      </c>
      <c r="C2018" s="206">
        <v>5</v>
      </c>
      <c r="D2018" s="206"/>
      <c r="E2018" s="206"/>
      <c r="F2018" s="206">
        <v>5</v>
      </c>
      <c r="G2018" s="200"/>
    </row>
    <row r="2019" spans="1:7">
      <c r="A2019" s="198" t="s">
        <v>1784</v>
      </c>
      <c r="B2019" s="205" t="s">
        <v>2792</v>
      </c>
      <c r="C2019" s="206">
        <v>36.119999999999997</v>
      </c>
      <c r="D2019" s="206"/>
      <c r="E2019" s="206"/>
      <c r="F2019" s="206">
        <v>36.119999999999997</v>
      </c>
      <c r="G2019" s="200"/>
    </row>
    <row r="2020" spans="1:7">
      <c r="A2020" s="198" t="s">
        <v>1785</v>
      </c>
      <c r="B2020" s="205" t="s">
        <v>2793</v>
      </c>
      <c r="C2020" s="206">
        <v>62</v>
      </c>
      <c r="D2020" s="206"/>
      <c r="E2020" s="206"/>
      <c r="F2020" s="206">
        <v>62</v>
      </c>
      <c r="G2020" s="200"/>
    </row>
    <row r="2021" spans="1:7">
      <c r="A2021" s="198" t="s">
        <v>1786</v>
      </c>
      <c r="B2021" s="205" t="s">
        <v>2794</v>
      </c>
      <c r="C2021" s="206">
        <v>81.540000000000006</v>
      </c>
      <c r="D2021" s="206"/>
      <c r="E2021" s="206"/>
      <c r="F2021" s="206">
        <v>81.540000000000006</v>
      </c>
      <c r="G2021" s="200"/>
    </row>
    <row r="2022" spans="1:7">
      <c r="A2022" s="198" t="s">
        <v>1787</v>
      </c>
      <c r="B2022" s="205" t="s">
        <v>2795</v>
      </c>
      <c r="C2022" s="206">
        <v>76.709999999999994</v>
      </c>
      <c r="D2022" s="206"/>
      <c r="E2022" s="206">
        <v>76.709999999999994</v>
      </c>
      <c r="F2022" s="206"/>
      <c r="G2022" s="200"/>
    </row>
    <row r="2023" spans="1:7">
      <c r="A2023" s="198" t="s">
        <v>1788</v>
      </c>
      <c r="B2023" s="205" t="s">
        <v>2796</v>
      </c>
      <c r="C2023" s="206">
        <v>8.5299999999999994</v>
      </c>
      <c r="D2023" s="206"/>
      <c r="E2023" s="206">
        <v>8.5299999999999994</v>
      </c>
      <c r="F2023" s="206"/>
      <c r="G2023" s="200"/>
    </row>
    <row r="2024" spans="1:7">
      <c r="A2024" s="198" t="s">
        <v>1789</v>
      </c>
      <c r="B2024" s="205" t="s">
        <v>2797</v>
      </c>
      <c r="C2024" s="206">
        <v>17.100000000000001</v>
      </c>
      <c r="D2024" s="206"/>
      <c r="E2024" s="206">
        <v>17.100000000000001</v>
      </c>
      <c r="F2024" s="206"/>
      <c r="G2024" s="200"/>
    </row>
    <row r="2025" spans="1:7">
      <c r="A2025" s="198" t="s">
        <v>1790</v>
      </c>
      <c r="B2025" s="205" t="s">
        <v>2798</v>
      </c>
      <c r="C2025" s="206">
        <v>51.08</v>
      </c>
      <c r="D2025" s="206"/>
      <c r="E2025" s="206">
        <v>51.08</v>
      </c>
      <c r="F2025" s="206"/>
      <c r="G2025" s="200"/>
    </row>
    <row r="2026" spans="1:7" ht="27">
      <c r="A2026" s="198" t="s">
        <v>1696</v>
      </c>
      <c r="B2026" s="205" t="s">
        <v>2893</v>
      </c>
      <c r="C2026" s="206">
        <v>1598.6</v>
      </c>
      <c r="D2026" s="206">
        <v>1437.51</v>
      </c>
      <c r="E2026" s="206">
        <v>43.11</v>
      </c>
      <c r="F2026" s="206">
        <v>117.98</v>
      </c>
      <c r="G2026" s="200"/>
    </row>
    <row r="2027" spans="1:7">
      <c r="A2027" s="198" t="s">
        <v>1765</v>
      </c>
      <c r="B2027" s="205" t="s">
        <v>2772</v>
      </c>
      <c r="C2027" s="206">
        <v>1437.51</v>
      </c>
      <c r="D2027" s="206">
        <v>1437.51</v>
      </c>
      <c r="E2027" s="206"/>
      <c r="F2027" s="206"/>
      <c r="G2027" s="200"/>
    </row>
    <row r="2028" spans="1:7">
      <c r="A2028" s="198" t="s">
        <v>1766</v>
      </c>
      <c r="B2028" s="205" t="s">
        <v>2773</v>
      </c>
      <c r="C2028" s="206">
        <v>184.45</v>
      </c>
      <c r="D2028" s="206">
        <v>184.45</v>
      </c>
      <c r="E2028" s="206"/>
      <c r="F2028" s="206"/>
      <c r="G2028" s="200"/>
    </row>
    <row r="2029" spans="1:7">
      <c r="A2029" s="198" t="s">
        <v>1767</v>
      </c>
      <c r="B2029" s="205" t="s">
        <v>2774</v>
      </c>
      <c r="C2029" s="206">
        <v>647.77</v>
      </c>
      <c r="D2029" s="206">
        <v>647.77</v>
      </c>
      <c r="E2029" s="206"/>
      <c r="F2029" s="206"/>
      <c r="G2029" s="200"/>
    </row>
    <row r="2030" spans="1:7">
      <c r="A2030" s="198" t="s">
        <v>1768</v>
      </c>
      <c r="B2030" s="205" t="s">
        <v>2775</v>
      </c>
      <c r="C2030" s="206">
        <v>136.84</v>
      </c>
      <c r="D2030" s="206">
        <v>136.84</v>
      </c>
      <c r="E2030" s="206"/>
      <c r="F2030" s="206"/>
      <c r="G2030" s="200"/>
    </row>
    <row r="2031" spans="1:7">
      <c r="A2031" s="198" t="s">
        <v>1769</v>
      </c>
      <c r="B2031" s="205" t="s">
        <v>2776</v>
      </c>
      <c r="C2031" s="206">
        <v>144.1</v>
      </c>
      <c r="D2031" s="206">
        <v>144.1</v>
      </c>
      <c r="E2031" s="206"/>
      <c r="F2031" s="206"/>
      <c r="G2031" s="200"/>
    </row>
    <row r="2032" spans="1:7">
      <c r="A2032" s="198" t="s">
        <v>1803</v>
      </c>
      <c r="B2032" s="205" t="s">
        <v>2777</v>
      </c>
      <c r="C2032" s="206">
        <v>18</v>
      </c>
      <c r="D2032" s="206">
        <v>18</v>
      </c>
      <c r="E2032" s="206"/>
      <c r="F2032" s="206"/>
      <c r="G2032" s="200"/>
    </row>
    <row r="2033" spans="1:7">
      <c r="A2033" s="198" t="s">
        <v>1770</v>
      </c>
      <c r="B2033" s="205" t="s">
        <v>2778</v>
      </c>
      <c r="C2033" s="206">
        <v>69.349999999999994</v>
      </c>
      <c r="D2033" s="206">
        <v>69.349999999999994</v>
      </c>
      <c r="E2033" s="206"/>
      <c r="F2033" s="206"/>
      <c r="G2033" s="200"/>
    </row>
    <row r="2034" spans="1:7">
      <c r="A2034" s="198" t="s">
        <v>1771</v>
      </c>
      <c r="B2034" s="205" t="s">
        <v>2779</v>
      </c>
      <c r="C2034" s="206">
        <v>18.010000000000002</v>
      </c>
      <c r="D2034" s="206">
        <v>18.010000000000002</v>
      </c>
      <c r="E2034" s="206"/>
      <c r="F2034" s="206"/>
      <c r="G2034" s="200"/>
    </row>
    <row r="2035" spans="1:7">
      <c r="A2035" s="198" t="s">
        <v>1772</v>
      </c>
      <c r="B2035" s="205" t="s">
        <v>2780</v>
      </c>
      <c r="C2035" s="206">
        <v>0.9</v>
      </c>
      <c r="D2035" s="206">
        <v>0.9</v>
      </c>
      <c r="E2035" s="206"/>
      <c r="F2035" s="206"/>
      <c r="G2035" s="200"/>
    </row>
    <row r="2036" spans="1:7">
      <c r="A2036" s="198" t="s">
        <v>1773</v>
      </c>
      <c r="B2036" s="205" t="s">
        <v>2781</v>
      </c>
      <c r="C2036" s="206">
        <v>108.08</v>
      </c>
      <c r="D2036" s="206">
        <v>108.08</v>
      </c>
      <c r="E2036" s="206"/>
      <c r="F2036" s="206"/>
      <c r="G2036" s="200"/>
    </row>
    <row r="2037" spans="1:7">
      <c r="A2037" s="198" t="s">
        <v>1774</v>
      </c>
      <c r="B2037" s="205" t="s">
        <v>2782</v>
      </c>
      <c r="C2037" s="206">
        <v>110.01</v>
      </c>
      <c r="D2037" s="206">
        <v>110.01</v>
      </c>
      <c r="E2037" s="206"/>
      <c r="F2037" s="206"/>
      <c r="G2037" s="200"/>
    </row>
    <row r="2038" spans="1:7">
      <c r="A2038" s="198" t="s">
        <v>1775</v>
      </c>
      <c r="B2038" s="205" t="s">
        <v>2783</v>
      </c>
      <c r="C2038" s="206">
        <v>117.98</v>
      </c>
      <c r="D2038" s="206"/>
      <c r="E2038" s="206"/>
      <c r="F2038" s="206">
        <v>117.98</v>
      </c>
      <c r="G2038" s="200"/>
    </row>
    <row r="2039" spans="1:7">
      <c r="A2039" s="198" t="s">
        <v>1776</v>
      </c>
      <c r="B2039" s="205" t="s">
        <v>2784</v>
      </c>
      <c r="C2039" s="206">
        <v>25.7</v>
      </c>
      <c r="D2039" s="206"/>
      <c r="E2039" s="206"/>
      <c r="F2039" s="206">
        <v>25.7</v>
      </c>
      <c r="G2039" s="200"/>
    </row>
    <row r="2040" spans="1:7">
      <c r="A2040" s="198" t="s">
        <v>1780</v>
      </c>
      <c r="B2040" s="205" t="s">
        <v>2788</v>
      </c>
      <c r="C2040" s="206">
        <v>2.5</v>
      </c>
      <c r="D2040" s="206"/>
      <c r="E2040" s="206"/>
      <c r="F2040" s="206">
        <v>2.5</v>
      </c>
      <c r="G2040" s="200"/>
    </row>
    <row r="2041" spans="1:7">
      <c r="A2041" s="198" t="s">
        <v>1781</v>
      </c>
      <c r="B2041" s="205" t="s">
        <v>2789</v>
      </c>
      <c r="C2041" s="206">
        <v>14</v>
      </c>
      <c r="D2041" s="206"/>
      <c r="E2041" s="206"/>
      <c r="F2041" s="206">
        <v>14</v>
      </c>
      <c r="G2041" s="200"/>
    </row>
    <row r="2042" spans="1:7">
      <c r="A2042" s="198" t="s">
        <v>1782</v>
      </c>
      <c r="B2042" s="205" t="s">
        <v>2790</v>
      </c>
      <c r="C2042" s="206">
        <v>0.5</v>
      </c>
      <c r="D2042" s="206"/>
      <c r="E2042" s="206"/>
      <c r="F2042" s="206">
        <v>0.5</v>
      </c>
      <c r="G2042" s="200"/>
    </row>
    <row r="2043" spans="1:7">
      <c r="A2043" s="198" t="s">
        <v>1799</v>
      </c>
      <c r="B2043" s="205" t="s">
        <v>2804</v>
      </c>
      <c r="C2043" s="206">
        <v>3.5</v>
      </c>
      <c r="D2043" s="206"/>
      <c r="E2043" s="206"/>
      <c r="F2043" s="206">
        <v>3.5</v>
      </c>
      <c r="G2043" s="200"/>
    </row>
    <row r="2044" spans="1:7">
      <c r="A2044" s="198" t="s">
        <v>1784</v>
      </c>
      <c r="B2044" s="205" t="s">
        <v>2792</v>
      </c>
      <c r="C2044" s="206">
        <v>16.64</v>
      </c>
      <c r="D2044" s="206"/>
      <c r="E2044" s="206"/>
      <c r="F2044" s="206">
        <v>16.64</v>
      </c>
      <c r="G2044" s="200"/>
    </row>
    <row r="2045" spans="1:7">
      <c r="A2045" s="198" t="s">
        <v>1785</v>
      </c>
      <c r="B2045" s="205" t="s">
        <v>2793</v>
      </c>
      <c r="C2045" s="206">
        <v>22</v>
      </c>
      <c r="D2045" s="206"/>
      <c r="E2045" s="206"/>
      <c r="F2045" s="206">
        <v>22</v>
      </c>
      <c r="G2045" s="200"/>
    </row>
    <row r="2046" spans="1:7">
      <c r="A2046" s="198" t="s">
        <v>1786</v>
      </c>
      <c r="B2046" s="205" t="s">
        <v>2794</v>
      </c>
      <c r="C2046" s="206">
        <v>33.14</v>
      </c>
      <c r="D2046" s="206"/>
      <c r="E2046" s="206"/>
      <c r="F2046" s="206">
        <v>33.14</v>
      </c>
      <c r="G2046" s="200"/>
    </row>
    <row r="2047" spans="1:7">
      <c r="A2047" s="198" t="s">
        <v>1787</v>
      </c>
      <c r="B2047" s="205" t="s">
        <v>2795</v>
      </c>
      <c r="C2047" s="206">
        <v>43.11</v>
      </c>
      <c r="D2047" s="206"/>
      <c r="E2047" s="206">
        <v>43.11</v>
      </c>
      <c r="F2047" s="206"/>
      <c r="G2047" s="200"/>
    </row>
    <row r="2048" spans="1:7">
      <c r="A2048" s="198" t="s">
        <v>1788</v>
      </c>
      <c r="B2048" s="205" t="s">
        <v>2796</v>
      </c>
      <c r="C2048" s="206">
        <v>6.57</v>
      </c>
      <c r="D2048" s="206"/>
      <c r="E2048" s="206">
        <v>6.57</v>
      </c>
      <c r="F2048" s="206"/>
      <c r="G2048" s="200"/>
    </row>
    <row r="2049" spans="1:7">
      <c r="A2049" s="198" t="s">
        <v>1789</v>
      </c>
      <c r="B2049" s="205" t="s">
        <v>2797</v>
      </c>
      <c r="C2049" s="206">
        <v>8.82</v>
      </c>
      <c r="D2049" s="206"/>
      <c r="E2049" s="206">
        <v>8.82</v>
      </c>
      <c r="F2049" s="206"/>
      <c r="G2049" s="200"/>
    </row>
    <row r="2050" spans="1:7">
      <c r="A2050" s="198" t="s">
        <v>1790</v>
      </c>
      <c r="B2050" s="205" t="s">
        <v>2798</v>
      </c>
      <c r="C2050" s="206">
        <v>27.72</v>
      </c>
      <c r="D2050" s="206"/>
      <c r="E2050" s="206">
        <v>27.72</v>
      </c>
      <c r="F2050" s="206"/>
      <c r="G2050" s="200"/>
    </row>
    <row r="2051" spans="1:7">
      <c r="A2051" s="198" t="s">
        <v>1698</v>
      </c>
      <c r="B2051" s="205" t="s">
        <v>2894</v>
      </c>
      <c r="C2051" s="206">
        <v>296.27</v>
      </c>
      <c r="D2051" s="206">
        <v>261.63</v>
      </c>
      <c r="E2051" s="206">
        <v>4.7699999999999996</v>
      </c>
      <c r="F2051" s="206">
        <v>29.87</v>
      </c>
      <c r="G2051" s="200"/>
    </row>
    <row r="2052" spans="1:7">
      <c r="A2052" s="198" t="s">
        <v>1765</v>
      </c>
      <c r="B2052" s="205" t="s">
        <v>2772</v>
      </c>
      <c r="C2052" s="206">
        <v>263.31</v>
      </c>
      <c r="D2052" s="206">
        <v>261.63</v>
      </c>
      <c r="E2052" s="206"/>
      <c r="F2052" s="206">
        <v>1.68</v>
      </c>
      <c r="G2052" s="200"/>
    </row>
    <row r="2053" spans="1:7">
      <c r="A2053" s="198" t="s">
        <v>1766</v>
      </c>
      <c r="B2053" s="205" t="s">
        <v>2773</v>
      </c>
      <c r="C2053" s="206">
        <v>27.05</v>
      </c>
      <c r="D2053" s="206">
        <v>27.05</v>
      </c>
      <c r="E2053" s="206"/>
      <c r="F2053" s="206"/>
      <c r="G2053" s="200"/>
    </row>
    <row r="2054" spans="1:7">
      <c r="A2054" s="198" t="s">
        <v>1767</v>
      </c>
      <c r="B2054" s="205" t="s">
        <v>2774</v>
      </c>
      <c r="C2054" s="206">
        <v>83.95</v>
      </c>
      <c r="D2054" s="206">
        <v>83.95</v>
      </c>
      <c r="E2054" s="206"/>
      <c r="F2054" s="206"/>
      <c r="G2054" s="200"/>
    </row>
    <row r="2055" spans="1:7">
      <c r="A2055" s="198" t="s">
        <v>1768</v>
      </c>
      <c r="B2055" s="205" t="s">
        <v>2775</v>
      </c>
      <c r="C2055" s="206">
        <v>18.239999999999998</v>
      </c>
      <c r="D2055" s="206">
        <v>18.239999999999998</v>
      </c>
      <c r="E2055" s="206"/>
      <c r="F2055" s="206"/>
      <c r="G2055" s="200"/>
    </row>
    <row r="2056" spans="1:7">
      <c r="A2056" s="198" t="s">
        <v>1769</v>
      </c>
      <c r="B2056" s="205" t="s">
        <v>2776</v>
      </c>
      <c r="C2056" s="206">
        <v>19.22</v>
      </c>
      <c r="D2056" s="206">
        <v>19.22</v>
      </c>
      <c r="E2056" s="206"/>
      <c r="F2056" s="206"/>
      <c r="G2056" s="200"/>
    </row>
    <row r="2057" spans="1:7">
      <c r="A2057" s="198" t="s">
        <v>1803</v>
      </c>
      <c r="B2057" s="205" t="s">
        <v>2777</v>
      </c>
      <c r="C2057" s="206">
        <v>16</v>
      </c>
      <c r="D2057" s="206">
        <v>16</v>
      </c>
      <c r="E2057" s="206"/>
      <c r="F2057" s="206"/>
      <c r="G2057" s="200"/>
    </row>
    <row r="2058" spans="1:7">
      <c r="A2058" s="198" t="s">
        <v>1770</v>
      </c>
      <c r="B2058" s="205" t="s">
        <v>2778</v>
      </c>
      <c r="C2058" s="206">
        <v>9.25</v>
      </c>
      <c r="D2058" s="206">
        <v>9.25</v>
      </c>
      <c r="E2058" s="206"/>
      <c r="F2058" s="206"/>
      <c r="G2058" s="200"/>
    </row>
    <row r="2059" spans="1:7">
      <c r="A2059" s="198" t="s">
        <v>1771</v>
      </c>
      <c r="B2059" s="205" t="s">
        <v>2779</v>
      </c>
      <c r="C2059" s="206">
        <v>2.4</v>
      </c>
      <c r="D2059" s="206">
        <v>2.4</v>
      </c>
      <c r="E2059" s="206"/>
      <c r="F2059" s="206"/>
      <c r="G2059" s="200"/>
    </row>
    <row r="2060" spans="1:7">
      <c r="A2060" s="198" t="s">
        <v>1772</v>
      </c>
      <c r="B2060" s="205" t="s">
        <v>2780</v>
      </c>
      <c r="C2060" s="206">
        <v>1.8</v>
      </c>
      <c r="D2060" s="206">
        <v>0.12</v>
      </c>
      <c r="E2060" s="206"/>
      <c r="F2060" s="206">
        <v>1.68</v>
      </c>
      <c r="G2060" s="200"/>
    </row>
    <row r="2061" spans="1:7">
      <c r="A2061" s="198" t="s">
        <v>1773</v>
      </c>
      <c r="B2061" s="205" t="s">
        <v>2781</v>
      </c>
      <c r="C2061" s="206">
        <v>14.41</v>
      </c>
      <c r="D2061" s="206">
        <v>14.41</v>
      </c>
      <c r="E2061" s="206"/>
      <c r="F2061" s="206"/>
      <c r="G2061" s="200"/>
    </row>
    <row r="2062" spans="1:7">
      <c r="A2062" s="198" t="s">
        <v>1774</v>
      </c>
      <c r="B2062" s="205" t="s">
        <v>2782</v>
      </c>
      <c r="C2062" s="206">
        <v>70.989999999999995</v>
      </c>
      <c r="D2062" s="206">
        <v>70.989999999999995</v>
      </c>
      <c r="E2062" s="206"/>
      <c r="F2062" s="206"/>
      <c r="G2062" s="200"/>
    </row>
    <row r="2063" spans="1:7">
      <c r="A2063" s="198" t="s">
        <v>1775</v>
      </c>
      <c r="B2063" s="205" t="s">
        <v>2783</v>
      </c>
      <c r="C2063" s="206">
        <v>28.19</v>
      </c>
      <c r="D2063" s="206"/>
      <c r="E2063" s="206"/>
      <c r="F2063" s="206">
        <v>28.19</v>
      </c>
      <c r="G2063" s="200"/>
    </row>
    <row r="2064" spans="1:7">
      <c r="A2064" s="198" t="s">
        <v>1776</v>
      </c>
      <c r="B2064" s="205" t="s">
        <v>2784</v>
      </c>
      <c r="C2064" s="206">
        <v>1</v>
      </c>
      <c r="D2064" s="206"/>
      <c r="E2064" s="206"/>
      <c r="F2064" s="206">
        <v>1</v>
      </c>
      <c r="G2064" s="200"/>
    </row>
    <row r="2065" spans="1:7">
      <c r="A2065" s="198" t="s">
        <v>1792</v>
      </c>
      <c r="B2065" s="205" t="s">
        <v>2815</v>
      </c>
      <c r="C2065" s="206">
        <v>0.2</v>
      </c>
      <c r="D2065" s="206"/>
      <c r="E2065" s="206"/>
      <c r="F2065" s="206">
        <v>0.2</v>
      </c>
      <c r="G2065" s="200"/>
    </row>
    <row r="2066" spans="1:7">
      <c r="A2066" s="198" t="s">
        <v>1778</v>
      </c>
      <c r="B2066" s="205" t="s">
        <v>2786</v>
      </c>
      <c r="C2066" s="206">
        <v>0.4</v>
      </c>
      <c r="D2066" s="206"/>
      <c r="E2066" s="206"/>
      <c r="F2066" s="206">
        <v>0.4</v>
      </c>
      <c r="G2066" s="200"/>
    </row>
    <row r="2067" spans="1:7">
      <c r="A2067" s="198" t="s">
        <v>1779</v>
      </c>
      <c r="B2067" s="205" t="s">
        <v>2787</v>
      </c>
      <c r="C2067" s="206">
        <v>0.5</v>
      </c>
      <c r="D2067" s="206"/>
      <c r="E2067" s="206"/>
      <c r="F2067" s="206">
        <v>0.5</v>
      </c>
      <c r="G2067" s="200"/>
    </row>
    <row r="2068" spans="1:7">
      <c r="A2068" s="198" t="s">
        <v>1781</v>
      </c>
      <c r="B2068" s="205" t="s">
        <v>2789</v>
      </c>
      <c r="C2068" s="206">
        <v>4</v>
      </c>
      <c r="D2068" s="206"/>
      <c r="E2068" s="206"/>
      <c r="F2068" s="206">
        <v>4</v>
      </c>
      <c r="G2068" s="200"/>
    </row>
    <row r="2069" spans="1:7">
      <c r="A2069" s="198" t="s">
        <v>1782</v>
      </c>
      <c r="B2069" s="205" t="s">
        <v>2790</v>
      </c>
      <c r="C2069" s="206">
        <v>0.5</v>
      </c>
      <c r="D2069" s="206"/>
      <c r="E2069" s="206"/>
      <c r="F2069" s="206">
        <v>0.5</v>
      </c>
      <c r="G2069" s="200"/>
    </row>
    <row r="2070" spans="1:7">
      <c r="A2070" s="198" t="s">
        <v>1791</v>
      </c>
      <c r="B2070" s="205" t="s">
        <v>2803</v>
      </c>
      <c r="C2070" s="206">
        <v>0.7</v>
      </c>
      <c r="D2070" s="206"/>
      <c r="E2070" s="206"/>
      <c r="F2070" s="206">
        <v>0.7</v>
      </c>
      <c r="G2070" s="200"/>
    </row>
    <row r="2071" spans="1:7">
      <c r="A2071" s="198" t="s">
        <v>1784</v>
      </c>
      <c r="B2071" s="205" t="s">
        <v>2792</v>
      </c>
      <c r="C2071" s="206">
        <v>2.2200000000000002</v>
      </c>
      <c r="D2071" s="206"/>
      <c r="E2071" s="206"/>
      <c r="F2071" s="206">
        <v>2.2200000000000002</v>
      </c>
      <c r="G2071" s="200"/>
    </row>
    <row r="2072" spans="1:7">
      <c r="A2072" s="198" t="s">
        <v>1785</v>
      </c>
      <c r="B2072" s="205" t="s">
        <v>2793</v>
      </c>
      <c r="C2072" s="206">
        <v>12</v>
      </c>
      <c r="D2072" s="206"/>
      <c r="E2072" s="206"/>
      <c r="F2072" s="206">
        <v>12</v>
      </c>
      <c r="G2072" s="200"/>
    </row>
    <row r="2073" spans="1:7">
      <c r="A2073" s="198" t="s">
        <v>1786</v>
      </c>
      <c r="B2073" s="205" t="s">
        <v>2794</v>
      </c>
      <c r="C2073" s="206">
        <v>6.67</v>
      </c>
      <c r="D2073" s="206"/>
      <c r="E2073" s="206"/>
      <c r="F2073" s="206">
        <v>6.67</v>
      </c>
      <c r="G2073" s="200"/>
    </row>
    <row r="2074" spans="1:7">
      <c r="A2074" s="198" t="s">
        <v>1787</v>
      </c>
      <c r="B2074" s="205" t="s">
        <v>2795</v>
      </c>
      <c r="C2074" s="206">
        <v>4.7699999999999996</v>
      </c>
      <c r="D2074" s="206"/>
      <c r="E2074" s="206">
        <v>4.7699999999999996</v>
      </c>
      <c r="F2074" s="206"/>
      <c r="G2074" s="200"/>
    </row>
    <row r="2075" spans="1:7">
      <c r="A2075" s="198" t="s">
        <v>1788</v>
      </c>
      <c r="B2075" s="205" t="s">
        <v>2796</v>
      </c>
      <c r="C2075" s="206">
        <v>0.87</v>
      </c>
      <c r="D2075" s="206"/>
      <c r="E2075" s="206">
        <v>0.87</v>
      </c>
      <c r="F2075" s="206"/>
      <c r="G2075" s="200"/>
    </row>
    <row r="2076" spans="1:7">
      <c r="A2076" s="198" t="s">
        <v>1789</v>
      </c>
      <c r="B2076" s="205" t="s">
        <v>2797</v>
      </c>
      <c r="C2076" s="206">
        <v>1.26</v>
      </c>
      <c r="D2076" s="206"/>
      <c r="E2076" s="206">
        <v>1.26</v>
      </c>
      <c r="F2076" s="206"/>
      <c r="G2076" s="200"/>
    </row>
    <row r="2077" spans="1:7">
      <c r="A2077" s="198" t="s">
        <v>1790</v>
      </c>
      <c r="B2077" s="205" t="s">
        <v>2798</v>
      </c>
      <c r="C2077" s="206">
        <v>2.64</v>
      </c>
      <c r="D2077" s="206"/>
      <c r="E2077" s="206">
        <v>2.64</v>
      </c>
      <c r="F2077" s="206"/>
      <c r="G2077" s="200"/>
    </row>
    <row r="2078" spans="1:7">
      <c r="A2078" s="198" t="s">
        <v>1700</v>
      </c>
      <c r="B2078" s="205" t="s">
        <v>2895</v>
      </c>
      <c r="C2078" s="206">
        <v>1106.22</v>
      </c>
      <c r="D2078" s="206">
        <v>1013.38</v>
      </c>
      <c r="E2078" s="206">
        <v>19.329999999999998</v>
      </c>
      <c r="F2078" s="206">
        <v>73.510000000000005</v>
      </c>
      <c r="G2078" s="200"/>
    </row>
    <row r="2079" spans="1:7">
      <c r="A2079" s="198" t="s">
        <v>1765</v>
      </c>
      <c r="B2079" s="205" t="s">
        <v>2772</v>
      </c>
      <c r="C2079" s="206">
        <v>1013.38</v>
      </c>
      <c r="D2079" s="206">
        <v>1013.38</v>
      </c>
      <c r="E2079" s="206"/>
      <c r="F2079" s="206"/>
      <c r="G2079" s="200"/>
    </row>
    <row r="2080" spans="1:7">
      <c r="A2080" s="198" t="s">
        <v>1766</v>
      </c>
      <c r="B2080" s="205" t="s">
        <v>2773</v>
      </c>
      <c r="C2080" s="206">
        <v>136.12</v>
      </c>
      <c r="D2080" s="206">
        <v>136.12</v>
      </c>
      <c r="E2080" s="206"/>
      <c r="F2080" s="206"/>
      <c r="G2080" s="200"/>
    </row>
    <row r="2081" spans="1:7">
      <c r="A2081" s="198" t="s">
        <v>1767</v>
      </c>
      <c r="B2081" s="205" t="s">
        <v>2774</v>
      </c>
      <c r="C2081" s="206">
        <v>412.73</v>
      </c>
      <c r="D2081" s="206">
        <v>412.73</v>
      </c>
      <c r="E2081" s="206"/>
      <c r="F2081" s="206"/>
      <c r="G2081" s="200"/>
    </row>
    <row r="2082" spans="1:7">
      <c r="A2082" s="198" t="s">
        <v>1768</v>
      </c>
      <c r="B2082" s="205" t="s">
        <v>2775</v>
      </c>
      <c r="C2082" s="206">
        <v>90.4</v>
      </c>
      <c r="D2082" s="206">
        <v>90.4</v>
      </c>
      <c r="E2082" s="206"/>
      <c r="F2082" s="206"/>
      <c r="G2082" s="200"/>
    </row>
    <row r="2083" spans="1:7">
      <c r="A2083" s="198" t="s">
        <v>1769</v>
      </c>
      <c r="B2083" s="205" t="s">
        <v>2776</v>
      </c>
      <c r="C2083" s="206">
        <v>95.05</v>
      </c>
      <c r="D2083" s="206">
        <v>95.05</v>
      </c>
      <c r="E2083" s="206"/>
      <c r="F2083" s="206"/>
      <c r="G2083" s="200"/>
    </row>
    <row r="2084" spans="1:7">
      <c r="A2084" s="198" t="s">
        <v>1803</v>
      </c>
      <c r="B2084" s="205" t="s">
        <v>2777</v>
      </c>
      <c r="C2084" s="206">
        <v>99</v>
      </c>
      <c r="D2084" s="206">
        <v>99</v>
      </c>
      <c r="E2084" s="206"/>
      <c r="F2084" s="206"/>
      <c r="G2084" s="200"/>
    </row>
    <row r="2085" spans="1:7">
      <c r="A2085" s="198" t="s">
        <v>1770</v>
      </c>
      <c r="B2085" s="205" t="s">
        <v>2778</v>
      </c>
      <c r="C2085" s="206">
        <v>45.74</v>
      </c>
      <c r="D2085" s="206">
        <v>45.74</v>
      </c>
      <c r="E2085" s="206"/>
      <c r="F2085" s="206"/>
      <c r="G2085" s="200"/>
    </row>
    <row r="2086" spans="1:7">
      <c r="A2086" s="198" t="s">
        <v>1771</v>
      </c>
      <c r="B2086" s="205" t="s">
        <v>2779</v>
      </c>
      <c r="C2086" s="206">
        <v>11.88</v>
      </c>
      <c r="D2086" s="206">
        <v>11.88</v>
      </c>
      <c r="E2086" s="206"/>
      <c r="F2086" s="206"/>
      <c r="G2086" s="200"/>
    </row>
    <row r="2087" spans="1:7">
      <c r="A2087" s="198" t="s">
        <v>1772</v>
      </c>
      <c r="B2087" s="205" t="s">
        <v>2780</v>
      </c>
      <c r="C2087" s="206">
        <v>0.59</v>
      </c>
      <c r="D2087" s="206">
        <v>0.59</v>
      </c>
      <c r="E2087" s="206"/>
      <c r="F2087" s="206"/>
      <c r="G2087" s="200"/>
    </row>
    <row r="2088" spans="1:7">
      <c r="A2088" s="198" t="s">
        <v>1773</v>
      </c>
      <c r="B2088" s="205" t="s">
        <v>2781</v>
      </c>
      <c r="C2088" s="206">
        <v>71.290000000000006</v>
      </c>
      <c r="D2088" s="206">
        <v>71.290000000000006</v>
      </c>
      <c r="E2088" s="206"/>
      <c r="F2088" s="206"/>
      <c r="G2088" s="200"/>
    </row>
    <row r="2089" spans="1:7">
      <c r="A2089" s="198" t="s">
        <v>1774</v>
      </c>
      <c r="B2089" s="205" t="s">
        <v>2782</v>
      </c>
      <c r="C2089" s="206">
        <v>50.58</v>
      </c>
      <c r="D2089" s="206">
        <v>50.58</v>
      </c>
      <c r="E2089" s="206"/>
      <c r="F2089" s="206"/>
      <c r="G2089" s="200"/>
    </row>
    <row r="2090" spans="1:7">
      <c r="A2090" s="198" t="s">
        <v>1775</v>
      </c>
      <c r="B2090" s="205" t="s">
        <v>2783</v>
      </c>
      <c r="C2090" s="206">
        <v>73.510000000000005</v>
      </c>
      <c r="D2090" s="206"/>
      <c r="E2090" s="206"/>
      <c r="F2090" s="206">
        <v>73.510000000000005</v>
      </c>
      <c r="G2090" s="200"/>
    </row>
    <row r="2091" spans="1:7">
      <c r="A2091" s="198" t="s">
        <v>1776</v>
      </c>
      <c r="B2091" s="205" t="s">
        <v>2784</v>
      </c>
      <c r="C2091" s="206">
        <v>8.3800000000000008</v>
      </c>
      <c r="D2091" s="206"/>
      <c r="E2091" s="206"/>
      <c r="F2091" s="206">
        <v>8.3800000000000008</v>
      </c>
      <c r="G2091" s="200"/>
    </row>
    <row r="2092" spans="1:7">
      <c r="A2092" s="198" t="s">
        <v>1777</v>
      </c>
      <c r="B2092" s="205" t="s">
        <v>2785</v>
      </c>
      <c r="C2092" s="206">
        <v>3</v>
      </c>
      <c r="D2092" s="206"/>
      <c r="E2092" s="206"/>
      <c r="F2092" s="206">
        <v>3</v>
      </c>
      <c r="G2092" s="200"/>
    </row>
    <row r="2093" spans="1:7">
      <c r="A2093" s="198" t="s">
        <v>1792</v>
      </c>
      <c r="B2093" s="205" t="s">
        <v>2815</v>
      </c>
      <c r="C2093" s="206">
        <v>0.2</v>
      </c>
      <c r="D2093" s="206"/>
      <c r="E2093" s="206"/>
      <c r="F2093" s="206">
        <v>0.2</v>
      </c>
      <c r="G2093" s="200"/>
    </row>
    <row r="2094" spans="1:7">
      <c r="A2094" s="198" t="s">
        <v>1779</v>
      </c>
      <c r="B2094" s="205" t="s">
        <v>2787</v>
      </c>
      <c r="C2094" s="206">
        <v>3</v>
      </c>
      <c r="D2094" s="206"/>
      <c r="E2094" s="206"/>
      <c r="F2094" s="206">
        <v>3</v>
      </c>
      <c r="G2094" s="200"/>
    </row>
    <row r="2095" spans="1:7">
      <c r="A2095" s="198" t="s">
        <v>1780</v>
      </c>
      <c r="B2095" s="205" t="s">
        <v>2788</v>
      </c>
      <c r="C2095" s="206">
        <v>2.5</v>
      </c>
      <c r="D2095" s="206"/>
      <c r="E2095" s="206"/>
      <c r="F2095" s="206">
        <v>2.5</v>
      </c>
      <c r="G2095" s="200"/>
    </row>
    <row r="2096" spans="1:7">
      <c r="A2096" s="198" t="s">
        <v>1781</v>
      </c>
      <c r="B2096" s="205" t="s">
        <v>2789</v>
      </c>
      <c r="C2096" s="206">
        <v>5</v>
      </c>
      <c r="D2096" s="206"/>
      <c r="E2096" s="206"/>
      <c r="F2096" s="206">
        <v>5</v>
      </c>
      <c r="G2096" s="200"/>
    </row>
    <row r="2097" spans="1:7">
      <c r="A2097" s="198" t="s">
        <v>1782</v>
      </c>
      <c r="B2097" s="205" t="s">
        <v>2790</v>
      </c>
      <c r="C2097" s="206">
        <v>0.15</v>
      </c>
      <c r="D2097" s="206"/>
      <c r="E2097" s="206"/>
      <c r="F2097" s="206">
        <v>0.15</v>
      </c>
      <c r="G2097" s="200"/>
    </row>
    <row r="2098" spans="1:7">
      <c r="A2098" s="198" t="s">
        <v>1794</v>
      </c>
      <c r="B2098" s="205" t="s">
        <v>2806</v>
      </c>
      <c r="C2098" s="206">
        <v>1</v>
      </c>
      <c r="D2098" s="206"/>
      <c r="E2098" s="206"/>
      <c r="F2098" s="206">
        <v>1</v>
      </c>
      <c r="G2098" s="200"/>
    </row>
    <row r="2099" spans="1:7">
      <c r="A2099" s="198" t="s">
        <v>1784</v>
      </c>
      <c r="B2099" s="205" t="s">
        <v>2792</v>
      </c>
      <c r="C2099" s="206">
        <v>10.98</v>
      </c>
      <c r="D2099" s="206"/>
      <c r="E2099" s="206"/>
      <c r="F2099" s="206">
        <v>10.98</v>
      </c>
      <c r="G2099" s="200"/>
    </row>
    <row r="2100" spans="1:7">
      <c r="A2100" s="198" t="s">
        <v>1785</v>
      </c>
      <c r="B2100" s="205" t="s">
        <v>2793</v>
      </c>
      <c r="C2100" s="206">
        <v>19</v>
      </c>
      <c r="D2100" s="206"/>
      <c r="E2100" s="206"/>
      <c r="F2100" s="206">
        <v>19</v>
      </c>
      <c r="G2100" s="200"/>
    </row>
    <row r="2101" spans="1:7">
      <c r="A2101" s="198" t="s">
        <v>1786</v>
      </c>
      <c r="B2101" s="205" t="s">
        <v>2794</v>
      </c>
      <c r="C2101" s="206">
        <v>20.3</v>
      </c>
      <c r="D2101" s="206"/>
      <c r="E2101" s="206"/>
      <c r="F2101" s="206">
        <v>20.3</v>
      </c>
      <c r="G2101" s="200"/>
    </row>
    <row r="2102" spans="1:7">
      <c r="A2102" s="198" t="s">
        <v>1787</v>
      </c>
      <c r="B2102" s="205" t="s">
        <v>2795</v>
      </c>
      <c r="C2102" s="206">
        <v>19.329999999999998</v>
      </c>
      <c r="D2102" s="206"/>
      <c r="E2102" s="206">
        <v>19.329999999999998</v>
      </c>
      <c r="F2102" s="206"/>
      <c r="G2102" s="200"/>
    </row>
    <row r="2103" spans="1:7">
      <c r="A2103" s="198" t="s">
        <v>1788</v>
      </c>
      <c r="B2103" s="205" t="s">
        <v>2796</v>
      </c>
      <c r="C2103" s="206">
        <v>0.06</v>
      </c>
      <c r="D2103" s="206"/>
      <c r="E2103" s="206">
        <v>0.06</v>
      </c>
      <c r="F2103" s="206"/>
      <c r="G2103" s="200"/>
    </row>
    <row r="2104" spans="1:7">
      <c r="A2104" s="198" t="s">
        <v>1789</v>
      </c>
      <c r="B2104" s="205" t="s">
        <v>2797</v>
      </c>
      <c r="C2104" s="206">
        <v>4.33</v>
      </c>
      <c r="D2104" s="206"/>
      <c r="E2104" s="206">
        <v>4.33</v>
      </c>
      <c r="F2104" s="206"/>
      <c r="G2104" s="200"/>
    </row>
    <row r="2105" spans="1:7">
      <c r="A2105" s="198" t="s">
        <v>1790</v>
      </c>
      <c r="B2105" s="205" t="s">
        <v>2798</v>
      </c>
      <c r="C2105" s="206">
        <v>14.94</v>
      </c>
      <c r="D2105" s="206"/>
      <c r="E2105" s="206">
        <v>14.94</v>
      </c>
      <c r="F2105" s="206"/>
      <c r="G2105" s="200"/>
    </row>
    <row r="2106" spans="1:7">
      <c r="A2106" s="198" t="s">
        <v>1702</v>
      </c>
      <c r="B2106" s="205" t="s">
        <v>2896</v>
      </c>
      <c r="C2106" s="206">
        <v>1375.94</v>
      </c>
      <c r="D2106" s="206">
        <v>1255.72</v>
      </c>
      <c r="E2106" s="206">
        <v>25.96</v>
      </c>
      <c r="F2106" s="206">
        <v>94.26</v>
      </c>
      <c r="G2106" s="200"/>
    </row>
    <row r="2107" spans="1:7">
      <c r="A2107" s="198" t="s">
        <v>1765</v>
      </c>
      <c r="B2107" s="205" t="s">
        <v>2772</v>
      </c>
      <c r="C2107" s="206">
        <v>1255.72</v>
      </c>
      <c r="D2107" s="206">
        <v>1255.72</v>
      </c>
      <c r="E2107" s="206"/>
      <c r="F2107" s="206"/>
      <c r="G2107" s="200"/>
    </row>
    <row r="2108" spans="1:7">
      <c r="A2108" s="198" t="s">
        <v>1766</v>
      </c>
      <c r="B2108" s="205" t="s">
        <v>2773</v>
      </c>
      <c r="C2108" s="206">
        <v>177.71</v>
      </c>
      <c r="D2108" s="206">
        <v>177.71</v>
      </c>
      <c r="E2108" s="206"/>
      <c r="F2108" s="206"/>
      <c r="G2108" s="200"/>
    </row>
    <row r="2109" spans="1:7">
      <c r="A2109" s="198" t="s">
        <v>1767</v>
      </c>
      <c r="B2109" s="205" t="s">
        <v>2774</v>
      </c>
      <c r="C2109" s="206">
        <v>543.69000000000005</v>
      </c>
      <c r="D2109" s="206">
        <v>543.69000000000005</v>
      </c>
      <c r="E2109" s="206"/>
      <c r="F2109" s="206"/>
      <c r="G2109" s="200"/>
    </row>
    <row r="2110" spans="1:7">
      <c r="A2110" s="198" t="s">
        <v>1768</v>
      </c>
      <c r="B2110" s="205" t="s">
        <v>2775</v>
      </c>
      <c r="C2110" s="206">
        <v>118.66</v>
      </c>
      <c r="D2110" s="206">
        <v>118.66</v>
      </c>
      <c r="E2110" s="206"/>
      <c r="F2110" s="206"/>
      <c r="G2110" s="200"/>
    </row>
    <row r="2111" spans="1:7">
      <c r="A2111" s="198" t="s">
        <v>1769</v>
      </c>
      <c r="B2111" s="205" t="s">
        <v>2776</v>
      </c>
      <c r="C2111" s="206">
        <v>124.92</v>
      </c>
      <c r="D2111" s="206">
        <v>124.92</v>
      </c>
      <c r="E2111" s="206"/>
      <c r="F2111" s="206"/>
      <c r="G2111" s="200"/>
    </row>
    <row r="2112" spans="1:7">
      <c r="A2112" s="198" t="s">
        <v>1803</v>
      </c>
      <c r="B2112" s="205" t="s">
        <v>2777</v>
      </c>
      <c r="C2112" s="206">
        <v>54</v>
      </c>
      <c r="D2112" s="206">
        <v>54</v>
      </c>
      <c r="E2112" s="206"/>
      <c r="F2112" s="206"/>
      <c r="G2112" s="200"/>
    </row>
    <row r="2113" spans="1:7">
      <c r="A2113" s="198" t="s">
        <v>1770</v>
      </c>
      <c r="B2113" s="205" t="s">
        <v>2778</v>
      </c>
      <c r="C2113" s="206">
        <v>60.12</v>
      </c>
      <c r="D2113" s="206">
        <v>60.12</v>
      </c>
      <c r="E2113" s="206"/>
      <c r="F2113" s="206"/>
      <c r="G2113" s="200"/>
    </row>
    <row r="2114" spans="1:7">
      <c r="A2114" s="198" t="s">
        <v>1771</v>
      </c>
      <c r="B2114" s="205" t="s">
        <v>2779</v>
      </c>
      <c r="C2114" s="206">
        <v>15.61</v>
      </c>
      <c r="D2114" s="206">
        <v>15.61</v>
      </c>
      <c r="E2114" s="206"/>
      <c r="F2114" s="206"/>
      <c r="G2114" s="200"/>
    </row>
    <row r="2115" spans="1:7">
      <c r="A2115" s="198" t="s">
        <v>1772</v>
      </c>
      <c r="B2115" s="205" t="s">
        <v>2780</v>
      </c>
      <c r="C2115" s="206">
        <v>0.78</v>
      </c>
      <c r="D2115" s="206">
        <v>0.78</v>
      </c>
      <c r="E2115" s="206"/>
      <c r="F2115" s="206"/>
      <c r="G2115" s="200"/>
    </row>
    <row r="2116" spans="1:7">
      <c r="A2116" s="198" t="s">
        <v>1773</v>
      </c>
      <c r="B2116" s="205" t="s">
        <v>2781</v>
      </c>
      <c r="C2116" s="206">
        <v>93.69</v>
      </c>
      <c r="D2116" s="206">
        <v>93.69</v>
      </c>
      <c r="E2116" s="206"/>
      <c r="F2116" s="206"/>
      <c r="G2116" s="200"/>
    </row>
    <row r="2117" spans="1:7">
      <c r="A2117" s="198" t="s">
        <v>1774</v>
      </c>
      <c r="B2117" s="205" t="s">
        <v>2782</v>
      </c>
      <c r="C2117" s="206">
        <v>66.540000000000006</v>
      </c>
      <c r="D2117" s="206">
        <v>66.540000000000006</v>
      </c>
      <c r="E2117" s="206"/>
      <c r="F2117" s="206"/>
      <c r="G2117" s="200"/>
    </row>
    <row r="2118" spans="1:7">
      <c r="A2118" s="198" t="s">
        <v>1775</v>
      </c>
      <c r="B2118" s="205" t="s">
        <v>2783</v>
      </c>
      <c r="C2118" s="206">
        <v>94.26</v>
      </c>
      <c r="D2118" s="206"/>
      <c r="E2118" s="206"/>
      <c r="F2118" s="206">
        <v>94.26</v>
      </c>
      <c r="G2118" s="200"/>
    </row>
    <row r="2119" spans="1:7">
      <c r="A2119" s="198" t="s">
        <v>1776</v>
      </c>
      <c r="B2119" s="205" t="s">
        <v>2784</v>
      </c>
      <c r="C2119" s="206">
        <v>3.87</v>
      </c>
      <c r="D2119" s="206"/>
      <c r="E2119" s="206"/>
      <c r="F2119" s="206">
        <v>3.87</v>
      </c>
      <c r="G2119" s="200"/>
    </row>
    <row r="2120" spans="1:7">
      <c r="A2120" s="198" t="s">
        <v>1792</v>
      </c>
      <c r="B2120" s="205" t="s">
        <v>2815</v>
      </c>
      <c r="C2120" s="206">
        <v>0.1</v>
      </c>
      <c r="D2120" s="206"/>
      <c r="E2120" s="206"/>
      <c r="F2120" s="206">
        <v>0.1</v>
      </c>
      <c r="G2120" s="200"/>
    </row>
    <row r="2121" spans="1:7">
      <c r="A2121" s="198" t="s">
        <v>1779</v>
      </c>
      <c r="B2121" s="205" t="s">
        <v>2787</v>
      </c>
      <c r="C2121" s="206">
        <v>5</v>
      </c>
      <c r="D2121" s="206"/>
      <c r="E2121" s="206"/>
      <c r="F2121" s="206">
        <v>5</v>
      </c>
      <c r="G2121" s="200"/>
    </row>
    <row r="2122" spans="1:7">
      <c r="A2122" s="198" t="s">
        <v>1780</v>
      </c>
      <c r="B2122" s="205" t="s">
        <v>2788</v>
      </c>
      <c r="C2122" s="206">
        <v>4</v>
      </c>
      <c r="D2122" s="206"/>
      <c r="E2122" s="206"/>
      <c r="F2122" s="206">
        <v>4</v>
      </c>
      <c r="G2122" s="200"/>
    </row>
    <row r="2123" spans="1:7">
      <c r="A2123" s="198" t="s">
        <v>1781</v>
      </c>
      <c r="B2123" s="205" t="s">
        <v>2789</v>
      </c>
      <c r="C2123" s="206">
        <v>3</v>
      </c>
      <c r="D2123" s="206"/>
      <c r="E2123" s="206"/>
      <c r="F2123" s="206">
        <v>3</v>
      </c>
      <c r="G2123" s="200"/>
    </row>
    <row r="2124" spans="1:7">
      <c r="A2124" s="198" t="s">
        <v>1782</v>
      </c>
      <c r="B2124" s="205" t="s">
        <v>2790</v>
      </c>
      <c r="C2124" s="206">
        <v>7</v>
      </c>
      <c r="D2124" s="206"/>
      <c r="E2124" s="206"/>
      <c r="F2124" s="206">
        <v>7</v>
      </c>
      <c r="G2124" s="200"/>
    </row>
    <row r="2125" spans="1:7">
      <c r="A2125" s="198" t="s">
        <v>1791</v>
      </c>
      <c r="B2125" s="205" t="s">
        <v>2803</v>
      </c>
      <c r="C2125" s="206">
        <v>3</v>
      </c>
      <c r="D2125" s="206"/>
      <c r="E2125" s="206"/>
      <c r="F2125" s="206">
        <v>3</v>
      </c>
      <c r="G2125" s="200"/>
    </row>
    <row r="2126" spans="1:7">
      <c r="A2126" s="198" t="s">
        <v>1794</v>
      </c>
      <c r="B2126" s="205" t="s">
        <v>2806</v>
      </c>
      <c r="C2126" s="206">
        <v>6</v>
      </c>
      <c r="D2126" s="206"/>
      <c r="E2126" s="206"/>
      <c r="F2126" s="206">
        <v>6</v>
      </c>
      <c r="G2126" s="200"/>
    </row>
    <row r="2127" spans="1:7">
      <c r="A2127" s="198" t="s">
        <v>1784</v>
      </c>
      <c r="B2127" s="205" t="s">
        <v>2792</v>
      </c>
      <c r="C2127" s="206">
        <v>14.43</v>
      </c>
      <c r="D2127" s="206"/>
      <c r="E2127" s="206"/>
      <c r="F2127" s="206">
        <v>14.43</v>
      </c>
      <c r="G2127" s="200"/>
    </row>
    <row r="2128" spans="1:7">
      <c r="A2128" s="198" t="s">
        <v>1785</v>
      </c>
      <c r="B2128" s="205" t="s">
        <v>2793</v>
      </c>
      <c r="C2128" s="206">
        <v>19.010000000000002</v>
      </c>
      <c r="D2128" s="206"/>
      <c r="E2128" s="206"/>
      <c r="F2128" s="206">
        <v>19.010000000000002</v>
      </c>
      <c r="G2128" s="200"/>
    </row>
    <row r="2129" spans="1:7">
      <c r="A2129" s="198" t="s">
        <v>1786</v>
      </c>
      <c r="B2129" s="205" t="s">
        <v>2794</v>
      </c>
      <c r="C2129" s="206">
        <v>28.85</v>
      </c>
      <c r="D2129" s="206"/>
      <c r="E2129" s="206"/>
      <c r="F2129" s="206">
        <v>28.85</v>
      </c>
      <c r="G2129" s="200"/>
    </row>
    <row r="2130" spans="1:7">
      <c r="A2130" s="198" t="s">
        <v>1787</v>
      </c>
      <c r="B2130" s="205" t="s">
        <v>2795</v>
      </c>
      <c r="C2130" s="206">
        <v>25.96</v>
      </c>
      <c r="D2130" s="206"/>
      <c r="E2130" s="206">
        <v>25.96</v>
      </c>
      <c r="F2130" s="206"/>
      <c r="G2130" s="200"/>
    </row>
    <row r="2131" spans="1:7">
      <c r="A2131" s="198" t="s">
        <v>1788</v>
      </c>
      <c r="B2131" s="205" t="s">
        <v>2796</v>
      </c>
      <c r="C2131" s="206">
        <v>1.5</v>
      </c>
      <c r="D2131" s="206"/>
      <c r="E2131" s="206">
        <v>1.5</v>
      </c>
      <c r="F2131" s="206"/>
      <c r="G2131" s="200"/>
    </row>
    <row r="2132" spans="1:7">
      <c r="A2132" s="198" t="s">
        <v>1789</v>
      </c>
      <c r="B2132" s="205" t="s">
        <v>2797</v>
      </c>
      <c r="C2132" s="206">
        <v>6.13</v>
      </c>
      <c r="D2132" s="206"/>
      <c r="E2132" s="206">
        <v>6.13</v>
      </c>
      <c r="F2132" s="206"/>
      <c r="G2132" s="200"/>
    </row>
    <row r="2133" spans="1:7">
      <c r="A2133" s="198" t="s">
        <v>1790</v>
      </c>
      <c r="B2133" s="205" t="s">
        <v>2798</v>
      </c>
      <c r="C2133" s="206">
        <v>18.329999999999998</v>
      </c>
      <c r="D2133" s="206"/>
      <c r="E2133" s="206">
        <v>18.329999999999998</v>
      </c>
      <c r="F2133" s="206"/>
      <c r="G2133" s="200"/>
    </row>
    <row r="2134" spans="1:7">
      <c r="A2134" s="198" t="s">
        <v>1704</v>
      </c>
      <c r="B2134" s="205" t="s">
        <v>2897</v>
      </c>
      <c r="C2134" s="206">
        <v>1231.8499999999999</v>
      </c>
      <c r="D2134" s="206">
        <v>1127.4100000000001</v>
      </c>
      <c r="E2134" s="206">
        <v>25.66</v>
      </c>
      <c r="F2134" s="206">
        <v>78.78</v>
      </c>
      <c r="G2134" s="200"/>
    </row>
    <row r="2135" spans="1:7">
      <c r="A2135" s="198" t="s">
        <v>1765</v>
      </c>
      <c r="B2135" s="205" t="s">
        <v>2772</v>
      </c>
      <c r="C2135" s="206">
        <v>1127.4100000000001</v>
      </c>
      <c r="D2135" s="206">
        <v>1127.4100000000001</v>
      </c>
      <c r="E2135" s="206"/>
      <c r="F2135" s="206"/>
      <c r="G2135" s="200"/>
    </row>
    <row r="2136" spans="1:7">
      <c r="A2136" s="198" t="s">
        <v>1766</v>
      </c>
      <c r="B2136" s="205" t="s">
        <v>2773</v>
      </c>
      <c r="C2136" s="206">
        <v>141.96</v>
      </c>
      <c r="D2136" s="206">
        <v>141.96</v>
      </c>
      <c r="E2136" s="206"/>
      <c r="F2136" s="206"/>
      <c r="G2136" s="200"/>
    </row>
    <row r="2137" spans="1:7">
      <c r="A2137" s="198" t="s">
        <v>1767</v>
      </c>
      <c r="B2137" s="205" t="s">
        <v>2774</v>
      </c>
      <c r="C2137" s="206">
        <v>496.61</v>
      </c>
      <c r="D2137" s="206">
        <v>496.61</v>
      </c>
      <c r="E2137" s="206"/>
      <c r="F2137" s="206"/>
      <c r="G2137" s="200"/>
    </row>
    <row r="2138" spans="1:7">
      <c r="A2138" s="198" t="s">
        <v>1768</v>
      </c>
      <c r="B2138" s="205" t="s">
        <v>2775</v>
      </c>
      <c r="C2138" s="206">
        <v>104.48</v>
      </c>
      <c r="D2138" s="206">
        <v>104.48</v>
      </c>
      <c r="E2138" s="206"/>
      <c r="F2138" s="206"/>
      <c r="G2138" s="200"/>
    </row>
    <row r="2139" spans="1:7">
      <c r="A2139" s="198" t="s">
        <v>1769</v>
      </c>
      <c r="B2139" s="205" t="s">
        <v>2776</v>
      </c>
      <c r="C2139" s="206">
        <v>110.53</v>
      </c>
      <c r="D2139" s="206">
        <v>110.53</v>
      </c>
      <c r="E2139" s="206"/>
      <c r="F2139" s="206"/>
      <c r="G2139" s="200"/>
    </row>
    <row r="2140" spans="1:7">
      <c r="A2140" s="198" t="s">
        <v>1803</v>
      </c>
      <c r="B2140" s="205" t="s">
        <v>2777</v>
      </c>
      <c r="C2140" s="206">
        <v>74</v>
      </c>
      <c r="D2140" s="206">
        <v>74</v>
      </c>
      <c r="E2140" s="206"/>
      <c r="F2140" s="206"/>
      <c r="G2140" s="200"/>
    </row>
    <row r="2141" spans="1:7">
      <c r="A2141" s="198" t="s">
        <v>1770</v>
      </c>
      <c r="B2141" s="205" t="s">
        <v>2778</v>
      </c>
      <c r="C2141" s="206">
        <v>53.19</v>
      </c>
      <c r="D2141" s="206">
        <v>53.19</v>
      </c>
      <c r="E2141" s="206"/>
      <c r="F2141" s="206"/>
      <c r="G2141" s="200"/>
    </row>
    <row r="2142" spans="1:7">
      <c r="A2142" s="198" t="s">
        <v>1771</v>
      </c>
      <c r="B2142" s="205" t="s">
        <v>2779</v>
      </c>
      <c r="C2142" s="206">
        <v>13.82</v>
      </c>
      <c r="D2142" s="206">
        <v>13.82</v>
      </c>
      <c r="E2142" s="206"/>
      <c r="F2142" s="206"/>
      <c r="G2142" s="200"/>
    </row>
    <row r="2143" spans="1:7">
      <c r="A2143" s="198" t="s">
        <v>1772</v>
      </c>
      <c r="B2143" s="205" t="s">
        <v>2780</v>
      </c>
      <c r="C2143" s="206">
        <v>0.69</v>
      </c>
      <c r="D2143" s="206">
        <v>0.69</v>
      </c>
      <c r="E2143" s="206"/>
      <c r="F2143" s="206"/>
      <c r="G2143" s="200"/>
    </row>
    <row r="2144" spans="1:7">
      <c r="A2144" s="198" t="s">
        <v>1773</v>
      </c>
      <c r="B2144" s="205" t="s">
        <v>2781</v>
      </c>
      <c r="C2144" s="206">
        <v>82.9</v>
      </c>
      <c r="D2144" s="206">
        <v>82.9</v>
      </c>
      <c r="E2144" s="206"/>
      <c r="F2144" s="206"/>
      <c r="G2144" s="200"/>
    </row>
    <row r="2145" spans="1:7">
      <c r="A2145" s="198" t="s">
        <v>1774</v>
      </c>
      <c r="B2145" s="205" t="s">
        <v>2782</v>
      </c>
      <c r="C2145" s="206">
        <v>49.23</v>
      </c>
      <c r="D2145" s="206">
        <v>49.23</v>
      </c>
      <c r="E2145" s="206"/>
      <c r="F2145" s="206"/>
      <c r="G2145" s="200"/>
    </row>
    <row r="2146" spans="1:7">
      <c r="A2146" s="198" t="s">
        <v>1775</v>
      </c>
      <c r="B2146" s="205" t="s">
        <v>2783</v>
      </c>
      <c r="C2146" s="206">
        <v>78.78</v>
      </c>
      <c r="D2146" s="206"/>
      <c r="E2146" s="206"/>
      <c r="F2146" s="206">
        <v>78.78</v>
      </c>
      <c r="G2146" s="200"/>
    </row>
    <row r="2147" spans="1:7">
      <c r="A2147" s="198" t="s">
        <v>1776</v>
      </c>
      <c r="B2147" s="205" t="s">
        <v>2784</v>
      </c>
      <c r="C2147" s="206">
        <v>14</v>
      </c>
      <c r="D2147" s="206"/>
      <c r="E2147" s="206"/>
      <c r="F2147" s="206">
        <v>14</v>
      </c>
      <c r="G2147" s="200"/>
    </row>
    <row r="2148" spans="1:7">
      <c r="A2148" s="198" t="s">
        <v>1777</v>
      </c>
      <c r="B2148" s="205" t="s">
        <v>2785</v>
      </c>
      <c r="C2148" s="206">
        <v>0.5</v>
      </c>
      <c r="D2148" s="206"/>
      <c r="E2148" s="206"/>
      <c r="F2148" s="206">
        <v>0.5</v>
      </c>
      <c r="G2148" s="200"/>
    </row>
    <row r="2149" spans="1:7">
      <c r="A2149" s="198" t="s">
        <v>1792</v>
      </c>
      <c r="B2149" s="205" t="s">
        <v>2815</v>
      </c>
      <c r="C2149" s="206">
        <v>0.2</v>
      </c>
      <c r="D2149" s="206"/>
      <c r="E2149" s="206"/>
      <c r="F2149" s="206">
        <v>0.2</v>
      </c>
      <c r="G2149" s="200"/>
    </row>
    <row r="2150" spans="1:7">
      <c r="A2150" s="198" t="s">
        <v>1780</v>
      </c>
      <c r="B2150" s="205" t="s">
        <v>2788</v>
      </c>
      <c r="C2150" s="206">
        <v>3</v>
      </c>
      <c r="D2150" s="206"/>
      <c r="E2150" s="206"/>
      <c r="F2150" s="206">
        <v>3</v>
      </c>
      <c r="G2150" s="200"/>
    </row>
    <row r="2151" spans="1:7">
      <c r="A2151" s="198" t="s">
        <v>1781</v>
      </c>
      <c r="B2151" s="205" t="s">
        <v>2789</v>
      </c>
      <c r="C2151" s="206">
        <v>3</v>
      </c>
      <c r="D2151" s="206"/>
      <c r="E2151" s="206"/>
      <c r="F2151" s="206">
        <v>3</v>
      </c>
      <c r="G2151" s="200"/>
    </row>
    <row r="2152" spans="1:7">
      <c r="A2152" s="198" t="s">
        <v>1782</v>
      </c>
      <c r="B2152" s="205" t="s">
        <v>2790</v>
      </c>
      <c r="C2152" s="206">
        <v>4.68</v>
      </c>
      <c r="D2152" s="206"/>
      <c r="E2152" s="206"/>
      <c r="F2152" s="206">
        <v>4.68</v>
      </c>
      <c r="G2152" s="200"/>
    </row>
    <row r="2153" spans="1:7">
      <c r="A2153" s="198" t="s">
        <v>1794</v>
      </c>
      <c r="B2153" s="205" t="s">
        <v>2806</v>
      </c>
      <c r="C2153" s="206">
        <v>2</v>
      </c>
      <c r="D2153" s="206"/>
      <c r="E2153" s="206"/>
      <c r="F2153" s="206">
        <v>2</v>
      </c>
      <c r="G2153" s="200"/>
    </row>
    <row r="2154" spans="1:7">
      <c r="A2154" s="198" t="s">
        <v>1784</v>
      </c>
      <c r="B2154" s="205" t="s">
        <v>2792</v>
      </c>
      <c r="C2154" s="206">
        <v>12.77</v>
      </c>
      <c r="D2154" s="206"/>
      <c r="E2154" s="206"/>
      <c r="F2154" s="206">
        <v>12.77</v>
      </c>
      <c r="G2154" s="200"/>
    </row>
    <row r="2155" spans="1:7">
      <c r="A2155" s="198" t="s">
        <v>1785</v>
      </c>
      <c r="B2155" s="205" t="s">
        <v>2793</v>
      </c>
      <c r="C2155" s="206">
        <v>16.64</v>
      </c>
      <c r="D2155" s="206"/>
      <c r="E2155" s="206"/>
      <c r="F2155" s="206">
        <v>16.64</v>
      </c>
      <c r="G2155" s="200"/>
    </row>
    <row r="2156" spans="1:7">
      <c r="A2156" s="198" t="s">
        <v>1786</v>
      </c>
      <c r="B2156" s="205" t="s">
        <v>2794</v>
      </c>
      <c r="C2156" s="206">
        <v>21.99</v>
      </c>
      <c r="D2156" s="206"/>
      <c r="E2156" s="206"/>
      <c r="F2156" s="206">
        <v>21.99</v>
      </c>
      <c r="G2156" s="200"/>
    </row>
    <row r="2157" spans="1:7">
      <c r="A2157" s="198" t="s">
        <v>1787</v>
      </c>
      <c r="B2157" s="205" t="s">
        <v>2795</v>
      </c>
      <c r="C2157" s="206">
        <v>25.66</v>
      </c>
      <c r="D2157" s="206"/>
      <c r="E2157" s="206">
        <v>25.66</v>
      </c>
      <c r="F2157" s="206"/>
      <c r="G2157" s="200"/>
    </row>
    <row r="2158" spans="1:7">
      <c r="A2158" s="198" t="s">
        <v>1788</v>
      </c>
      <c r="B2158" s="205" t="s">
        <v>2796</v>
      </c>
      <c r="C2158" s="206">
        <v>0.96</v>
      </c>
      <c r="D2158" s="206"/>
      <c r="E2158" s="206">
        <v>0.96</v>
      </c>
      <c r="F2158" s="206"/>
      <c r="G2158" s="200"/>
    </row>
    <row r="2159" spans="1:7">
      <c r="A2159" s="198" t="s">
        <v>1789</v>
      </c>
      <c r="B2159" s="205" t="s">
        <v>2797</v>
      </c>
      <c r="C2159" s="206">
        <v>4.6900000000000004</v>
      </c>
      <c r="D2159" s="206"/>
      <c r="E2159" s="206">
        <v>4.6900000000000004</v>
      </c>
      <c r="F2159" s="206"/>
      <c r="G2159" s="200"/>
    </row>
    <row r="2160" spans="1:7">
      <c r="A2160" s="198" t="s">
        <v>1790</v>
      </c>
      <c r="B2160" s="205" t="s">
        <v>2798</v>
      </c>
      <c r="C2160" s="206">
        <v>20.010000000000002</v>
      </c>
      <c r="D2160" s="206"/>
      <c r="E2160" s="206">
        <v>20.010000000000002</v>
      </c>
      <c r="F2160" s="206"/>
      <c r="G2160" s="200"/>
    </row>
    <row r="2161" spans="1:7">
      <c r="A2161" s="198" t="s">
        <v>1706</v>
      </c>
      <c r="B2161" s="205" t="s">
        <v>2898</v>
      </c>
      <c r="C2161" s="206">
        <v>1059.93</v>
      </c>
      <c r="D2161" s="206">
        <v>962.07</v>
      </c>
      <c r="E2161" s="206">
        <v>20.98</v>
      </c>
      <c r="F2161" s="206">
        <v>76.88</v>
      </c>
      <c r="G2161" s="200"/>
    </row>
    <row r="2162" spans="1:7">
      <c r="A2162" s="198" t="s">
        <v>1765</v>
      </c>
      <c r="B2162" s="205" t="s">
        <v>2772</v>
      </c>
      <c r="C2162" s="206">
        <v>968.51</v>
      </c>
      <c r="D2162" s="206">
        <v>962.07</v>
      </c>
      <c r="E2162" s="206"/>
      <c r="F2162" s="206">
        <v>6.44</v>
      </c>
      <c r="G2162" s="200"/>
    </row>
    <row r="2163" spans="1:7">
      <c r="A2163" s="198" t="s">
        <v>1766</v>
      </c>
      <c r="B2163" s="205" t="s">
        <v>2773</v>
      </c>
      <c r="C2163" s="206">
        <v>131.69999999999999</v>
      </c>
      <c r="D2163" s="206">
        <v>131.69999999999999</v>
      </c>
      <c r="E2163" s="206"/>
      <c r="F2163" s="206"/>
      <c r="G2163" s="200"/>
    </row>
    <row r="2164" spans="1:7">
      <c r="A2164" s="198" t="s">
        <v>1767</v>
      </c>
      <c r="B2164" s="205" t="s">
        <v>2774</v>
      </c>
      <c r="C2164" s="206">
        <v>411.55</v>
      </c>
      <c r="D2164" s="206">
        <v>411.55</v>
      </c>
      <c r="E2164" s="206"/>
      <c r="F2164" s="206"/>
      <c r="G2164" s="200"/>
    </row>
    <row r="2165" spans="1:7">
      <c r="A2165" s="198" t="s">
        <v>1768</v>
      </c>
      <c r="B2165" s="205" t="s">
        <v>2775</v>
      </c>
      <c r="C2165" s="206">
        <v>89.52</v>
      </c>
      <c r="D2165" s="206">
        <v>89.52</v>
      </c>
      <c r="E2165" s="206"/>
      <c r="F2165" s="206"/>
      <c r="G2165" s="200"/>
    </row>
    <row r="2166" spans="1:7">
      <c r="A2166" s="198" t="s">
        <v>1769</v>
      </c>
      <c r="B2166" s="205" t="s">
        <v>2776</v>
      </c>
      <c r="C2166" s="206">
        <v>94.08</v>
      </c>
      <c r="D2166" s="206">
        <v>94.08</v>
      </c>
      <c r="E2166" s="206"/>
      <c r="F2166" s="206"/>
      <c r="G2166" s="200"/>
    </row>
    <row r="2167" spans="1:7">
      <c r="A2167" s="198" t="s">
        <v>1803</v>
      </c>
      <c r="B2167" s="205" t="s">
        <v>2777</v>
      </c>
      <c r="C2167" s="206">
        <v>60</v>
      </c>
      <c r="D2167" s="206">
        <v>60</v>
      </c>
      <c r="E2167" s="206"/>
      <c r="F2167" s="206"/>
      <c r="G2167" s="200"/>
    </row>
    <row r="2168" spans="1:7">
      <c r="A2168" s="198" t="s">
        <v>1770</v>
      </c>
      <c r="B2168" s="205" t="s">
        <v>2778</v>
      </c>
      <c r="C2168" s="206">
        <v>45.28</v>
      </c>
      <c r="D2168" s="206">
        <v>45.28</v>
      </c>
      <c r="E2168" s="206"/>
      <c r="F2168" s="206"/>
      <c r="G2168" s="200"/>
    </row>
    <row r="2169" spans="1:7">
      <c r="A2169" s="198" t="s">
        <v>1771</v>
      </c>
      <c r="B2169" s="205" t="s">
        <v>2779</v>
      </c>
      <c r="C2169" s="206">
        <v>11.76</v>
      </c>
      <c r="D2169" s="206">
        <v>11.76</v>
      </c>
      <c r="E2169" s="206"/>
      <c r="F2169" s="206"/>
      <c r="G2169" s="200"/>
    </row>
    <row r="2170" spans="1:7">
      <c r="A2170" s="198" t="s">
        <v>1772</v>
      </c>
      <c r="B2170" s="205" t="s">
        <v>2780</v>
      </c>
      <c r="C2170" s="206">
        <v>7.03</v>
      </c>
      <c r="D2170" s="206">
        <v>0.59</v>
      </c>
      <c r="E2170" s="206"/>
      <c r="F2170" s="206">
        <v>6.44</v>
      </c>
      <c r="G2170" s="200"/>
    </row>
    <row r="2171" spans="1:7">
      <c r="A2171" s="198" t="s">
        <v>1773</v>
      </c>
      <c r="B2171" s="205" t="s">
        <v>2781</v>
      </c>
      <c r="C2171" s="206">
        <v>70.56</v>
      </c>
      <c r="D2171" s="206">
        <v>70.56</v>
      </c>
      <c r="E2171" s="206"/>
      <c r="F2171" s="206"/>
      <c r="G2171" s="200"/>
    </row>
    <row r="2172" spans="1:7">
      <c r="A2172" s="198" t="s">
        <v>1774</v>
      </c>
      <c r="B2172" s="205" t="s">
        <v>2782</v>
      </c>
      <c r="C2172" s="206">
        <v>47.03</v>
      </c>
      <c r="D2172" s="206">
        <v>47.03</v>
      </c>
      <c r="E2172" s="206"/>
      <c r="F2172" s="206"/>
      <c r="G2172" s="200"/>
    </row>
    <row r="2173" spans="1:7">
      <c r="A2173" s="198" t="s">
        <v>1775</v>
      </c>
      <c r="B2173" s="205" t="s">
        <v>2783</v>
      </c>
      <c r="C2173" s="206">
        <v>70.44</v>
      </c>
      <c r="D2173" s="206"/>
      <c r="E2173" s="206"/>
      <c r="F2173" s="206">
        <v>70.44</v>
      </c>
      <c r="G2173" s="200"/>
    </row>
    <row r="2174" spans="1:7">
      <c r="A2174" s="198" t="s">
        <v>1776</v>
      </c>
      <c r="B2174" s="205" t="s">
        <v>2784</v>
      </c>
      <c r="C2174" s="206">
        <v>10.029999999999999</v>
      </c>
      <c r="D2174" s="206"/>
      <c r="E2174" s="206"/>
      <c r="F2174" s="206">
        <v>10.029999999999999</v>
      </c>
      <c r="G2174" s="200"/>
    </row>
    <row r="2175" spans="1:7">
      <c r="A2175" s="198" t="s">
        <v>1777</v>
      </c>
      <c r="B2175" s="205" t="s">
        <v>2785</v>
      </c>
      <c r="C2175" s="206">
        <v>1</v>
      </c>
      <c r="D2175" s="206"/>
      <c r="E2175" s="206"/>
      <c r="F2175" s="206">
        <v>1</v>
      </c>
      <c r="G2175" s="200"/>
    </row>
    <row r="2176" spans="1:7">
      <c r="A2176" s="198" t="s">
        <v>1792</v>
      </c>
      <c r="B2176" s="205" t="s">
        <v>2815</v>
      </c>
      <c r="C2176" s="206">
        <v>0.2</v>
      </c>
      <c r="D2176" s="206"/>
      <c r="E2176" s="206"/>
      <c r="F2176" s="206">
        <v>0.2</v>
      </c>
      <c r="G2176" s="200"/>
    </row>
    <row r="2177" spans="1:7">
      <c r="A2177" s="198" t="s">
        <v>1779</v>
      </c>
      <c r="B2177" s="205" t="s">
        <v>2787</v>
      </c>
      <c r="C2177" s="206">
        <v>6.8</v>
      </c>
      <c r="D2177" s="206"/>
      <c r="E2177" s="206"/>
      <c r="F2177" s="206">
        <v>6.8</v>
      </c>
      <c r="G2177" s="200"/>
    </row>
    <row r="2178" spans="1:7">
      <c r="A2178" s="198" t="s">
        <v>1780</v>
      </c>
      <c r="B2178" s="205" t="s">
        <v>2788</v>
      </c>
      <c r="C2178" s="206">
        <v>5</v>
      </c>
      <c r="D2178" s="206"/>
      <c r="E2178" s="206"/>
      <c r="F2178" s="206">
        <v>5</v>
      </c>
      <c r="G2178" s="200"/>
    </row>
    <row r="2179" spans="1:7">
      <c r="A2179" s="198" t="s">
        <v>1781</v>
      </c>
      <c r="B2179" s="205" t="s">
        <v>2789</v>
      </c>
      <c r="C2179" s="206">
        <v>3.05</v>
      </c>
      <c r="D2179" s="206"/>
      <c r="E2179" s="206"/>
      <c r="F2179" s="206">
        <v>3.05</v>
      </c>
      <c r="G2179" s="200"/>
    </row>
    <row r="2180" spans="1:7">
      <c r="A2180" s="198" t="s">
        <v>1782</v>
      </c>
      <c r="B2180" s="205" t="s">
        <v>2790</v>
      </c>
      <c r="C2180" s="206">
        <v>1</v>
      </c>
      <c r="D2180" s="206"/>
      <c r="E2180" s="206"/>
      <c r="F2180" s="206">
        <v>1</v>
      </c>
      <c r="G2180" s="200"/>
    </row>
    <row r="2181" spans="1:7">
      <c r="A2181" s="198" t="s">
        <v>1791</v>
      </c>
      <c r="B2181" s="205" t="s">
        <v>2803</v>
      </c>
      <c r="C2181" s="206">
        <v>0.5</v>
      </c>
      <c r="D2181" s="206"/>
      <c r="E2181" s="206"/>
      <c r="F2181" s="206">
        <v>0.5</v>
      </c>
      <c r="G2181" s="200"/>
    </row>
    <row r="2182" spans="1:7">
      <c r="A2182" s="198" t="s">
        <v>1784</v>
      </c>
      <c r="B2182" s="205" t="s">
        <v>2792</v>
      </c>
      <c r="C2182" s="206">
        <v>10.87</v>
      </c>
      <c r="D2182" s="206"/>
      <c r="E2182" s="206"/>
      <c r="F2182" s="206">
        <v>10.87</v>
      </c>
      <c r="G2182" s="200"/>
    </row>
    <row r="2183" spans="1:7">
      <c r="A2183" s="198" t="s">
        <v>1785</v>
      </c>
      <c r="B2183" s="205" t="s">
        <v>2793</v>
      </c>
      <c r="C2183" s="206">
        <v>10</v>
      </c>
      <c r="D2183" s="206"/>
      <c r="E2183" s="206"/>
      <c r="F2183" s="206">
        <v>10</v>
      </c>
      <c r="G2183" s="200"/>
    </row>
    <row r="2184" spans="1:7">
      <c r="A2184" s="198" t="s">
        <v>1786</v>
      </c>
      <c r="B2184" s="205" t="s">
        <v>2794</v>
      </c>
      <c r="C2184" s="206">
        <v>21.99</v>
      </c>
      <c r="D2184" s="206"/>
      <c r="E2184" s="206"/>
      <c r="F2184" s="206">
        <v>21.99</v>
      </c>
      <c r="G2184" s="200"/>
    </row>
    <row r="2185" spans="1:7">
      <c r="A2185" s="198" t="s">
        <v>1787</v>
      </c>
      <c r="B2185" s="205" t="s">
        <v>2795</v>
      </c>
      <c r="C2185" s="206">
        <v>20.98</v>
      </c>
      <c r="D2185" s="206"/>
      <c r="E2185" s="206">
        <v>20.98</v>
      </c>
      <c r="F2185" s="206"/>
      <c r="G2185" s="200"/>
    </row>
    <row r="2186" spans="1:7">
      <c r="A2186" s="198" t="s">
        <v>1788</v>
      </c>
      <c r="B2186" s="205" t="s">
        <v>2796</v>
      </c>
      <c r="C2186" s="206">
        <v>3.38</v>
      </c>
      <c r="D2186" s="206"/>
      <c r="E2186" s="206">
        <v>3.38</v>
      </c>
      <c r="F2186" s="206"/>
      <c r="G2186" s="200"/>
    </row>
    <row r="2187" spans="1:7">
      <c r="A2187" s="198" t="s">
        <v>1789</v>
      </c>
      <c r="B2187" s="205" t="s">
        <v>2797</v>
      </c>
      <c r="C2187" s="206">
        <v>4.6900000000000004</v>
      </c>
      <c r="D2187" s="206"/>
      <c r="E2187" s="206">
        <v>4.6900000000000004</v>
      </c>
      <c r="F2187" s="206"/>
      <c r="G2187" s="200"/>
    </row>
    <row r="2188" spans="1:7">
      <c r="A2188" s="198" t="s">
        <v>1790</v>
      </c>
      <c r="B2188" s="205" t="s">
        <v>2798</v>
      </c>
      <c r="C2188" s="206">
        <v>12.91</v>
      </c>
      <c r="D2188" s="206"/>
      <c r="E2188" s="206">
        <v>12.91</v>
      </c>
      <c r="F2188" s="206"/>
      <c r="G2188" s="200"/>
    </row>
    <row r="2189" spans="1:7">
      <c r="A2189" s="198" t="s">
        <v>1708</v>
      </c>
      <c r="B2189" s="205" t="s">
        <v>2899</v>
      </c>
      <c r="C2189" s="206">
        <v>2509.66</v>
      </c>
      <c r="D2189" s="206">
        <v>2284.14</v>
      </c>
      <c r="E2189" s="206">
        <v>66.760000000000005</v>
      </c>
      <c r="F2189" s="206">
        <v>158.76</v>
      </c>
      <c r="G2189" s="200"/>
    </row>
    <row r="2190" spans="1:7">
      <c r="A2190" s="198" t="s">
        <v>1765</v>
      </c>
      <c r="B2190" s="205" t="s">
        <v>2772</v>
      </c>
      <c r="C2190" s="206">
        <v>2294.4</v>
      </c>
      <c r="D2190" s="206">
        <v>2284.14</v>
      </c>
      <c r="E2190" s="206"/>
      <c r="F2190" s="206">
        <v>10.26</v>
      </c>
      <c r="G2190" s="200"/>
    </row>
    <row r="2191" spans="1:7">
      <c r="A2191" s="198" t="s">
        <v>1766</v>
      </c>
      <c r="B2191" s="205" t="s">
        <v>2773</v>
      </c>
      <c r="C2191" s="206">
        <v>293.85000000000002</v>
      </c>
      <c r="D2191" s="206">
        <v>293.85000000000002</v>
      </c>
      <c r="E2191" s="206"/>
      <c r="F2191" s="206"/>
      <c r="G2191" s="200"/>
    </row>
    <row r="2192" spans="1:7">
      <c r="A2192" s="198" t="s">
        <v>1767</v>
      </c>
      <c r="B2192" s="205" t="s">
        <v>2774</v>
      </c>
      <c r="C2192" s="206">
        <v>1003.64</v>
      </c>
      <c r="D2192" s="206">
        <v>1003.64</v>
      </c>
      <c r="E2192" s="206"/>
      <c r="F2192" s="206"/>
      <c r="G2192" s="200"/>
    </row>
    <row r="2193" spans="1:7">
      <c r="A2193" s="198" t="s">
        <v>1768</v>
      </c>
      <c r="B2193" s="205" t="s">
        <v>2775</v>
      </c>
      <c r="C2193" s="206">
        <v>211.6</v>
      </c>
      <c r="D2193" s="206">
        <v>211.6</v>
      </c>
      <c r="E2193" s="206"/>
      <c r="F2193" s="206"/>
      <c r="G2193" s="200"/>
    </row>
    <row r="2194" spans="1:7">
      <c r="A2194" s="198" t="s">
        <v>1769</v>
      </c>
      <c r="B2194" s="205" t="s">
        <v>2776</v>
      </c>
      <c r="C2194" s="206">
        <v>224.53</v>
      </c>
      <c r="D2194" s="206">
        <v>224.53</v>
      </c>
      <c r="E2194" s="206"/>
      <c r="F2194" s="206"/>
      <c r="G2194" s="200"/>
    </row>
    <row r="2195" spans="1:7">
      <c r="A2195" s="198" t="s">
        <v>1803</v>
      </c>
      <c r="B2195" s="205" t="s">
        <v>2777</v>
      </c>
      <c r="C2195" s="206">
        <v>112.26</v>
      </c>
      <c r="D2195" s="206">
        <v>112.26</v>
      </c>
      <c r="E2195" s="206"/>
      <c r="F2195" s="206"/>
      <c r="G2195" s="200"/>
    </row>
    <row r="2196" spans="1:7">
      <c r="A2196" s="198" t="s">
        <v>1770</v>
      </c>
      <c r="B2196" s="205" t="s">
        <v>2778</v>
      </c>
      <c r="C2196" s="206">
        <v>108.05</v>
      </c>
      <c r="D2196" s="206">
        <v>108.05</v>
      </c>
      <c r="E2196" s="206"/>
      <c r="F2196" s="206"/>
      <c r="G2196" s="200"/>
    </row>
    <row r="2197" spans="1:7">
      <c r="A2197" s="198" t="s">
        <v>1771</v>
      </c>
      <c r="B2197" s="205" t="s">
        <v>2779</v>
      </c>
      <c r="C2197" s="206">
        <v>28.07</v>
      </c>
      <c r="D2197" s="206">
        <v>28.07</v>
      </c>
      <c r="E2197" s="206"/>
      <c r="F2197" s="206"/>
      <c r="G2197" s="200"/>
    </row>
    <row r="2198" spans="1:7">
      <c r="A2198" s="198" t="s">
        <v>1772</v>
      </c>
      <c r="B2198" s="205" t="s">
        <v>2780</v>
      </c>
      <c r="C2198" s="206">
        <v>11.66</v>
      </c>
      <c r="D2198" s="206">
        <v>1.4</v>
      </c>
      <c r="E2198" s="206"/>
      <c r="F2198" s="206">
        <v>10.26</v>
      </c>
      <c r="G2198" s="200"/>
    </row>
    <row r="2199" spans="1:7">
      <c r="A2199" s="198" t="s">
        <v>1773</v>
      </c>
      <c r="B2199" s="205" t="s">
        <v>2781</v>
      </c>
      <c r="C2199" s="206">
        <v>168.39</v>
      </c>
      <c r="D2199" s="206">
        <v>168.39</v>
      </c>
      <c r="E2199" s="206"/>
      <c r="F2199" s="206"/>
      <c r="G2199" s="200"/>
    </row>
    <row r="2200" spans="1:7">
      <c r="A2200" s="198" t="s">
        <v>1774</v>
      </c>
      <c r="B2200" s="205" t="s">
        <v>2782</v>
      </c>
      <c r="C2200" s="206">
        <v>132.35</v>
      </c>
      <c r="D2200" s="206">
        <v>132.35</v>
      </c>
      <c r="E2200" s="206"/>
      <c r="F2200" s="206"/>
      <c r="G2200" s="200"/>
    </row>
    <row r="2201" spans="1:7">
      <c r="A2201" s="198" t="s">
        <v>1775</v>
      </c>
      <c r="B2201" s="205" t="s">
        <v>2783</v>
      </c>
      <c r="C2201" s="206">
        <v>148.5</v>
      </c>
      <c r="D2201" s="206"/>
      <c r="E2201" s="206"/>
      <c r="F2201" s="206">
        <v>148.5</v>
      </c>
      <c r="G2201" s="200"/>
    </row>
    <row r="2202" spans="1:7">
      <c r="A2202" s="198" t="s">
        <v>1776</v>
      </c>
      <c r="B2202" s="205" t="s">
        <v>2784</v>
      </c>
      <c r="C2202" s="206">
        <v>5.3</v>
      </c>
      <c r="D2202" s="206"/>
      <c r="E2202" s="206"/>
      <c r="F2202" s="206">
        <v>5.3</v>
      </c>
      <c r="G2202" s="200"/>
    </row>
    <row r="2203" spans="1:7">
      <c r="A2203" s="198" t="s">
        <v>1778</v>
      </c>
      <c r="B2203" s="205" t="s">
        <v>2786</v>
      </c>
      <c r="C2203" s="206">
        <v>6.73</v>
      </c>
      <c r="D2203" s="206"/>
      <c r="E2203" s="206"/>
      <c r="F2203" s="206">
        <v>6.73</v>
      </c>
      <c r="G2203" s="200"/>
    </row>
    <row r="2204" spans="1:7">
      <c r="A2204" s="198" t="s">
        <v>1779</v>
      </c>
      <c r="B2204" s="205" t="s">
        <v>2787</v>
      </c>
      <c r="C2204" s="206">
        <v>10.93</v>
      </c>
      <c r="D2204" s="206"/>
      <c r="E2204" s="206"/>
      <c r="F2204" s="206">
        <v>10.93</v>
      </c>
      <c r="G2204" s="200"/>
    </row>
    <row r="2205" spans="1:7">
      <c r="A2205" s="198" t="s">
        <v>1780</v>
      </c>
      <c r="B2205" s="205" t="s">
        <v>2788</v>
      </c>
      <c r="C2205" s="206">
        <v>1.4</v>
      </c>
      <c r="D2205" s="206"/>
      <c r="E2205" s="206"/>
      <c r="F2205" s="206">
        <v>1.4</v>
      </c>
      <c r="G2205" s="200"/>
    </row>
    <row r="2206" spans="1:7">
      <c r="A2206" s="198" t="s">
        <v>1781</v>
      </c>
      <c r="B2206" s="205" t="s">
        <v>2789</v>
      </c>
      <c r="C2206" s="206">
        <v>15.33</v>
      </c>
      <c r="D2206" s="206"/>
      <c r="E2206" s="206"/>
      <c r="F2206" s="206">
        <v>15.33</v>
      </c>
      <c r="G2206" s="200"/>
    </row>
    <row r="2207" spans="1:7">
      <c r="A2207" s="198" t="s">
        <v>1783</v>
      </c>
      <c r="B2207" s="205" t="s">
        <v>2791</v>
      </c>
      <c r="C2207" s="206">
        <v>0.54</v>
      </c>
      <c r="D2207" s="206"/>
      <c r="E2207" s="206"/>
      <c r="F2207" s="206">
        <v>0.54</v>
      </c>
      <c r="G2207" s="200"/>
    </row>
    <row r="2208" spans="1:7">
      <c r="A2208" s="198" t="s">
        <v>1794</v>
      </c>
      <c r="B2208" s="205" t="s">
        <v>2806</v>
      </c>
      <c r="C2208" s="206">
        <v>12.3</v>
      </c>
      <c r="D2208" s="206"/>
      <c r="E2208" s="206"/>
      <c r="F2208" s="206">
        <v>12.3</v>
      </c>
      <c r="G2208" s="200"/>
    </row>
    <row r="2209" spans="1:7">
      <c r="A2209" s="198" t="s">
        <v>1799</v>
      </c>
      <c r="B2209" s="205" t="s">
        <v>2804</v>
      </c>
      <c r="C2209" s="206">
        <v>6</v>
      </c>
      <c r="D2209" s="206"/>
      <c r="E2209" s="206"/>
      <c r="F2209" s="206">
        <v>6</v>
      </c>
      <c r="G2209" s="200"/>
    </row>
    <row r="2210" spans="1:7">
      <c r="A2210" s="198" t="s">
        <v>1784</v>
      </c>
      <c r="B2210" s="205" t="s">
        <v>2792</v>
      </c>
      <c r="C2210" s="206">
        <v>25.95</v>
      </c>
      <c r="D2210" s="206"/>
      <c r="E2210" s="206"/>
      <c r="F2210" s="206">
        <v>25.95</v>
      </c>
      <c r="G2210" s="200"/>
    </row>
    <row r="2211" spans="1:7">
      <c r="A2211" s="198" t="s">
        <v>1785</v>
      </c>
      <c r="B2211" s="205" t="s">
        <v>2793</v>
      </c>
      <c r="C2211" s="206">
        <v>13</v>
      </c>
      <c r="D2211" s="206"/>
      <c r="E2211" s="206"/>
      <c r="F2211" s="206">
        <v>13</v>
      </c>
      <c r="G2211" s="200"/>
    </row>
    <row r="2212" spans="1:7">
      <c r="A2212" s="198" t="s">
        <v>1786</v>
      </c>
      <c r="B2212" s="205" t="s">
        <v>2794</v>
      </c>
      <c r="C2212" s="206">
        <v>51.02</v>
      </c>
      <c r="D2212" s="206"/>
      <c r="E2212" s="206"/>
      <c r="F2212" s="206">
        <v>51.02</v>
      </c>
      <c r="G2212" s="200"/>
    </row>
    <row r="2213" spans="1:7">
      <c r="A2213" s="198" t="s">
        <v>1787</v>
      </c>
      <c r="B2213" s="205" t="s">
        <v>2795</v>
      </c>
      <c r="C2213" s="206">
        <v>66.760000000000005</v>
      </c>
      <c r="D2213" s="206"/>
      <c r="E2213" s="206">
        <v>66.760000000000005</v>
      </c>
      <c r="F2213" s="206"/>
      <c r="G2213" s="200"/>
    </row>
    <row r="2214" spans="1:7">
      <c r="A2214" s="198" t="s">
        <v>1788</v>
      </c>
      <c r="B2214" s="205" t="s">
        <v>2796</v>
      </c>
      <c r="C2214" s="206">
        <v>18.48</v>
      </c>
      <c r="D2214" s="206"/>
      <c r="E2214" s="206">
        <v>18.48</v>
      </c>
      <c r="F2214" s="206"/>
      <c r="G2214" s="200"/>
    </row>
    <row r="2215" spans="1:7">
      <c r="A2215" s="198" t="s">
        <v>1789</v>
      </c>
      <c r="B2215" s="205" t="s">
        <v>2797</v>
      </c>
      <c r="C2215" s="206">
        <v>11.34</v>
      </c>
      <c r="D2215" s="206"/>
      <c r="E2215" s="206">
        <v>11.34</v>
      </c>
      <c r="F2215" s="206"/>
      <c r="G2215" s="200"/>
    </row>
    <row r="2216" spans="1:7">
      <c r="A2216" s="198" t="s">
        <v>1790</v>
      </c>
      <c r="B2216" s="205" t="s">
        <v>2798</v>
      </c>
      <c r="C2216" s="206">
        <v>36.94</v>
      </c>
      <c r="D2216" s="206"/>
      <c r="E2216" s="206">
        <v>36.94</v>
      </c>
      <c r="F2216" s="206"/>
      <c r="G2216" s="200"/>
    </row>
    <row r="2217" spans="1:7">
      <c r="A2217" s="198" t="s">
        <v>1710</v>
      </c>
      <c r="B2217" s="205" t="s">
        <v>2900</v>
      </c>
      <c r="C2217" s="206">
        <v>1327.72</v>
      </c>
      <c r="D2217" s="206">
        <v>1221.3399999999999</v>
      </c>
      <c r="E2217" s="206">
        <v>24.75</v>
      </c>
      <c r="F2217" s="206">
        <v>81.63</v>
      </c>
      <c r="G2217" s="200"/>
    </row>
    <row r="2218" spans="1:7">
      <c r="A2218" s="198" t="s">
        <v>1765</v>
      </c>
      <c r="B2218" s="205" t="s">
        <v>2772</v>
      </c>
      <c r="C2218" s="206">
        <v>1228.24</v>
      </c>
      <c r="D2218" s="206">
        <v>1221.3399999999999</v>
      </c>
      <c r="E2218" s="206"/>
      <c r="F2218" s="206">
        <v>6.9</v>
      </c>
      <c r="G2218" s="200"/>
    </row>
    <row r="2219" spans="1:7">
      <c r="A2219" s="198" t="s">
        <v>1766</v>
      </c>
      <c r="B2219" s="205" t="s">
        <v>2773</v>
      </c>
      <c r="C2219" s="206">
        <v>145.28</v>
      </c>
      <c r="D2219" s="206">
        <v>145.28</v>
      </c>
      <c r="E2219" s="206"/>
      <c r="F2219" s="206"/>
      <c r="G2219" s="200"/>
    </row>
    <row r="2220" spans="1:7">
      <c r="A2220" s="198" t="s">
        <v>1767</v>
      </c>
      <c r="B2220" s="205" t="s">
        <v>2774</v>
      </c>
      <c r="C2220" s="206">
        <v>542.66</v>
      </c>
      <c r="D2220" s="206">
        <v>542.66</v>
      </c>
      <c r="E2220" s="206"/>
      <c r="F2220" s="206"/>
      <c r="G2220" s="200"/>
    </row>
    <row r="2221" spans="1:7">
      <c r="A2221" s="198" t="s">
        <v>1768</v>
      </c>
      <c r="B2221" s="205" t="s">
        <v>2775</v>
      </c>
      <c r="C2221" s="206">
        <v>109.66</v>
      </c>
      <c r="D2221" s="206">
        <v>109.66</v>
      </c>
      <c r="E2221" s="206"/>
      <c r="F2221" s="206"/>
      <c r="G2221" s="200"/>
    </row>
    <row r="2222" spans="1:7">
      <c r="A2222" s="198" t="s">
        <v>1769</v>
      </c>
      <c r="B2222" s="205" t="s">
        <v>2776</v>
      </c>
      <c r="C2222" s="206">
        <v>118.84</v>
      </c>
      <c r="D2222" s="206">
        <v>118.84</v>
      </c>
      <c r="E2222" s="206"/>
      <c r="F2222" s="206"/>
      <c r="G2222" s="200"/>
    </row>
    <row r="2223" spans="1:7">
      <c r="A2223" s="198" t="s">
        <v>1803</v>
      </c>
      <c r="B2223" s="205" t="s">
        <v>2777</v>
      </c>
      <c r="C2223" s="206">
        <v>59.42</v>
      </c>
      <c r="D2223" s="206">
        <v>59.42</v>
      </c>
      <c r="E2223" s="206"/>
      <c r="F2223" s="206"/>
      <c r="G2223" s="200"/>
    </row>
    <row r="2224" spans="1:7">
      <c r="A2224" s="198" t="s">
        <v>1770</v>
      </c>
      <c r="B2224" s="205" t="s">
        <v>2778</v>
      </c>
      <c r="C2224" s="206">
        <v>57.19</v>
      </c>
      <c r="D2224" s="206">
        <v>57.19</v>
      </c>
      <c r="E2224" s="206"/>
      <c r="F2224" s="206"/>
      <c r="G2224" s="200"/>
    </row>
    <row r="2225" spans="1:7">
      <c r="A2225" s="198" t="s">
        <v>1771</v>
      </c>
      <c r="B2225" s="205" t="s">
        <v>2779</v>
      </c>
      <c r="C2225" s="206">
        <v>14.86</v>
      </c>
      <c r="D2225" s="206">
        <v>14.86</v>
      </c>
      <c r="E2225" s="206"/>
      <c r="F2225" s="206"/>
      <c r="G2225" s="200"/>
    </row>
    <row r="2226" spans="1:7">
      <c r="A2226" s="198" t="s">
        <v>1772</v>
      </c>
      <c r="B2226" s="205" t="s">
        <v>2780</v>
      </c>
      <c r="C2226" s="206">
        <v>11.35</v>
      </c>
      <c r="D2226" s="206">
        <v>4.45</v>
      </c>
      <c r="E2226" s="206"/>
      <c r="F2226" s="206">
        <v>6.9</v>
      </c>
      <c r="G2226" s="200"/>
    </row>
    <row r="2227" spans="1:7">
      <c r="A2227" s="198" t="s">
        <v>1773</v>
      </c>
      <c r="B2227" s="205" t="s">
        <v>2781</v>
      </c>
      <c r="C2227" s="206">
        <v>89.13</v>
      </c>
      <c r="D2227" s="206">
        <v>89.13</v>
      </c>
      <c r="E2227" s="206"/>
      <c r="F2227" s="206"/>
      <c r="G2227" s="200"/>
    </row>
    <row r="2228" spans="1:7">
      <c r="A2228" s="198" t="s">
        <v>1774</v>
      </c>
      <c r="B2228" s="205" t="s">
        <v>2782</v>
      </c>
      <c r="C2228" s="206">
        <v>79.849999999999994</v>
      </c>
      <c r="D2228" s="206">
        <v>79.849999999999994</v>
      </c>
      <c r="E2228" s="206"/>
      <c r="F2228" s="206"/>
      <c r="G2228" s="200"/>
    </row>
    <row r="2229" spans="1:7">
      <c r="A2229" s="198" t="s">
        <v>1775</v>
      </c>
      <c r="B2229" s="205" t="s">
        <v>2783</v>
      </c>
      <c r="C2229" s="206">
        <v>74.73</v>
      </c>
      <c r="D2229" s="206"/>
      <c r="E2229" s="206"/>
      <c r="F2229" s="206">
        <v>74.73</v>
      </c>
      <c r="G2229" s="200"/>
    </row>
    <row r="2230" spans="1:7">
      <c r="A2230" s="198" t="s">
        <v>1776</v>
      </c>
      <c r="B2230" s="205" t="s">
        <v>2784</v>
      </c>
      <c r="C2230" s="206">
        <v>1.48</v>
      </c>
      <c r="D2230" s="206"/>
      <c r="E2230" s="206"/>
      <c r="F2230" s="206">
        <v>1.48</v>
      </c>
      <c r="G2230" s="200"/>
    </row>
    <row r="2231" spans="1:7">
      <c r="A2231" s="198" t="s">
        <v>1777</v>
      </c>
      <c r="B2231" s="205" t="s">
        <v>2785</v>
      </c>
      <c r="C2231" s="206">
        <v>0.2</v>
      </c>
      <c r="D2231" s="206"/>
      <c r="E2231" s="206"/>
      <c r="F2231" s="206">
        <v>0.2</v>
      </c>
      <c r="G2231" s="200"/>
    </row>
    <row r="2232" spans="1:7">
      <c r="A2232" s="198" t="s">
        <v>1778</v>
      </c>
      <c r="B2232" s="205" t="s">
        <v>2786</v>
      </c>
      <c r="C2232" s="206">
        <v>2</v>
      </c>
      <c r="D2232" s="206"/>
      <c r="E2232" s="206"/>
      <c r="F2232" s="206">
        <v>2</v>
      </c>
      <c r="G2232" s="200"/>
    </row>
    <row r="2233" spans="1:7">
      <c r="A2233" s="198" t="s">
        <v>1779</v>
      </c>
      <c r="B2233" s="205" t="s">
        <v>2787</v>
      </c>
      <c r="C2233" s="206">
        <v>3.65</v>
      </c>
      <c r="D2233" s="206"/>
      <c r="E2233" s="206"/>
      <c r="F2233" s="206">
        <v>3.65</v>
      </c>
      <c r="G2233" s="200"/>
    </row>
    <row r="2234" spans="1:7">
      <c r="A2234" s="198" t="s">
        <v>1780</v>
      </c>
      <c r="B2234" s="205" t="s">
        <v>2788</v>
      </c>
      <c r="C2234" s="206">
        <v>1.02</v>
      </c>
      <c r="D2234" s="206"/>
      <c r="E2234" s="206"/>
      <c r="F2234" s="206">
        <v>1.02</v>
      </c>
      <c r="G2234" s="200"/>
    </row>
    <row r="2235" spans="1:7">
      <c r="A2235" s="198" t="s">
        <v>1781</v>
      </c>
      <c r="B2235" s="205" t="s">
        <v>2789</v>
      </c>
      <c r="C2235" s="206">
        <v>7.8</v>
      </c>
      <c r="D2235" s="206"/>
      <c r="E2235" s="206"/>
      <c r="F2235" s="206">
        <v>7.8</v>
      </c>
      <c r="G2235" s="200"/>
    </row>
    <row r="2236" spans="1:7">
      <c r="A2236" s="198" t="s">
        <v>1794</v>
      </c>
      <c r="B2236" s="205" t="s">
        <v>2806</v>
      </c>
      <c r="C2236" s="206">
        <v>6</v>
      </c>
      <c r="D2236" s="206"/>
      <c r="E2236" s="206"/>
      <c r="F2236" s="206">
        <v>6</v>
      </c>
      <c r="G2236" s="200"/>
    </row>
    <row r="2237" spans="1:7">
      <c r="A2237" s="198" t="s">
        <v>1784</v>
      </c>
      <c r="B2237" s="205" t="s">
        <v>2792</v>
      </c>
      <c r="C2237" s="206">
        <v>13.46</v>
      </c>
      <c r="D2237" s="206"/>
      <c r="E2237" s="206"/>
      <c r="F2237" s="206">
        <v>13.46</v>
      </c>
      <c r="G2237" s="200"/>
    </row>
    <row r="2238" spans="1:7">
      <c r="A2238" s="198" t="s">
        <v>1785</v>
      </c>
      <c r="B2238" s="205" t="s">
        <v>2793</v>
      </c>
      <c r="C2238" s="206">
        <v>8.15</v>
      </c>
      <c r="D2238" s="206"/>
      <c r="E2238" s="206"/>
      <c r="F2238" s="206">
        <v>8.15</v>
      </c>
      <c r="G2238" s="200"/>
    </row>
    <row r="2239" spans="1:7">
      <c r="A2239" s="198" t="s">
        <v>1786</v>
      </c>
      <c r="B2239" s="205" t="s">
        <v>2794</v>
      </c>
      <c r="C2239" s="206">
        <v>30.97</v>
      </c>
      <c r="D2239" s="206"/>
      <c r="E2239" s="206"/>
      <c r="F2239" s="206">
        <v>30.97</v>
      </c>
      <c r="G2239" s="200"/>
    </row>
    <row r="2240" spans="1:7">
      <c r="A2240" s="198" t="s">
        <v>1787</v>
      </c>
      <c r="B2240" s="205" t="s">
        <v>2795</v>
      </c>
      <c r="C2240" s="206">
        <v>24.75</v>
      </c>
      <c r="D2240" s="206"/>
      <c r="E2240" s="206">
        <v>24.75</v>
      </c>
      <c r="F2240" s="206"/>
      <c r="G2240" s="200"/>
    </row>
    <row r="2241" spans="1:7">
      <c r="A2241" s="198" t="s">
        <v>1788</v>
      </c>
      <c r="B2241" s="205" t="s">
        <v>2796</v>
      </c>
      <c r="C2241" s="206">
        <v>0.6</v>
      </c>
      <c r="D2241" s="206"/>
      <c r="E2241" s="206">
        <v>0.6</v>
      </c>
      <c r="F2241" s="206"/>
      <c r="G2241" s="200"/>
    </row>
    <row r="2242" spans="1:7">
      <c r="A2242" s="198" t="s">
        <v>1789</v>
      </c>
      <c r="B2242" s="205" t="s">
        <v>2797</v>
      </c>
      <c r="C2242" s="206">
        <v>7.03</v>
      </c>
      <c r="D2242" s="206"/>
      <c r="E2242" s="206">
        <v>7.03</v>
      </c>
      <c r="F2242" s="206"/>
      <c r="G2242" s="200"/>
    </row>
    <row r="2243" spans="1:7">
      <c r="A2243" s="198" t="s">
        <v>1790</v>
      </c>
      <c r="B2243" s="205" t="s">
        <v>2798</v>
      </c>
      <c r="C2243" s="206">
        <v>17.12</v>
      </c>
      <c r="D2243" s="206"/>
      <c r="E2243" s="206">
        <v>17.12</v>
      </c>
      <c r="F2243" s="206"/>
      <c r="G2243" s="200"/>
    </row>
    <row r="2244" spans="1:7" ht="27">
      <c r="A2244" s="198" t="s">
        <v>1712</v>
      </c>
      <c r="B2244" s="205" t="s">
        <v>2901</v>
      </c>
      <c r="C2244" s="206">
        <v>1531.91</v>
      </c>
      <c r="D2244" s="206">
        <v>1415.47</v>
      </c>
      <c r="E2244" s="206">
        <v>29.23</v>
      </c>
      <c r="F2244" s="206">
        <v>87.21</v>
      </c>
      <c r="G2244" s="200"/>
    </row>
    <row r="2245" spans="1:7">
      <c r="A2245" s="198" t="s">
        <v>1765</v>
      </c>
      <c r="B2245" s="205" t="s">
        <v>2772</v>
      </c>
      <c r="C2245" s="206">
        <v>1425.27</v>
      </c>
      <c r="D2245" s="206">
        <v>1415.47</v>
      </c>
      <c r="E2245" s="206"/>
      <c r="F2245" s="206">
        <v>9.8000000000000007</v>
      </c>
      <c r="G2245" s="200"/>
    </row>
    <row r="2246" spans="1:7">
      <c r="A2246" s="198" t="s">
        <v>1766</v>
      </c>
      <c r="B2246" s="205" t="s">
        <v>2773</v>
      </c>
      <c r="C2246" s="206">
        <v>177.91</v>
      </c>
      <c r="D2246" s="206">
        <v>177.91</v>
      </c>
      <c r="E2246" s="206"/>
      <c r="F2246" s="206"/>
      <c r="G2246" s="200"/>
    </row>
    <row r="2247" spans="1:7">
      <c r="A2247" s="198" t="s">
        <v>1767</v>
      </c>
      <c r="B2247" s="205" t="s">
        <v>2774</v>
      </c>
      <c r="C2247" s="206">
        <v>622.86</v>
      </c>
      <c r="D2247" s="206">
        <v>622.86</v>
      </c>
      <c r="E2247" s="206"/>
      <c r="F2247" s="206"/>
      <c r="G2247" s="200"/>
    </row>
    <row r="2248" spans="1:7">
      <c r="A2248" s="198" t="s">
        <v>1768</v>
      </c>
      <c r="B2248" s="205" t="s">
        <v>2775</v>
      </c>
      <c r="C2248" s="206">
        <v>128.4</v>
      </c>
      <c r="D2248" s="206">
        <v>128.4</v>
      </c>
      <c r="E2248" s="206"/>
      <c r="F2248" s="206"/>
      <c r="G2248" s="200"/>
    </row>
    <row r="2249" spans="1:7">
      <c r="A2249" s="198" t="s">
        <v>1769</v>
      </c>
      <c r="B2249" s="205" t="s">
        <v>2776</v>
      </c>
      <c r="C2249" s="206">
        <v>138.4</v>
      </c>
      <c r="D2249" s="206">
        <v>138.4</v>
      </c>
      <c r="E2249" s="206"/>
      <c r="F2249" s="206"/>
      <c r="G2249" s="200"/>
    </row>
    <row r="2250" spans="1:7">
      <c r="A2250" s="198" t="s">
        <v>1803</v>
      </c>
      <c r="B2250" s="205" t="s">
        <v>2777</v>
      </c>
      <c r="C2250" s="206">
        <v>69.2</v>
      </c>
      <c r="D2250" s="206">
        <v>69.2</v>
      </c>
      <c r="E2250" s="206"/>
      <c r="F2250" s="206"/>
      <c r="G2250" s="200"/>
    </row>
    <row r="2251" spans="1:7">
      <c r="A2251" s="198" t="s">
        <v>1770</v>
      </c>
      <c r="B2251" s="205" t="s">
        <v>2778</v>
      </c>
      <c r="C2251" s="206">
        <v>66.599999999999994</v>
      </c>
      <c r="D2251" s="206">
        <v>66.599999999999994</v>
      </c>
      <c r="E2251" s="206"/>
      <c r="F2251" s="206"/>
      <c r="G2251" s="200"/>
    </row>
    <row r="2252" spans="1:7">
      <c r="A2252" s="198" t="s">
        <v>1771</v>
      </c>
      <c r="B2252" s="205" t="s">
        <v>2779</v>
      </c>
      <c r="C2252" s="206">
        <v>17.3</v>
      </c>
      <c r="D2252" s="206">
        <v>17.3</v>
      </c>
      <c r="E2252" s="206"/>
      <c r="F2252" s="206"/>
      <c r="G2252" s="200"/>
    </row>
    <row r="2253" spans="1:7">
      <c r="A2253" s="198" t="s">
        <v>1772</v>
      </c>
      <c r="B2253" s="205" t="s">
        <v>2780</v>
      </c>
      <c r="C2253" s="206">
        <v>14.98</v>
      </c>
      <c r="D2253" s="206">
        <v>5.18</v>
      </c>
      <c r="E2253" s="206"/>
      <c r="F2253" s="206">
        <v>9.8000000000000007</v>
      </c>
      <c r="G2253" s="200"/>
    </row>
    <row r="2254" spans="1:7">
      <c r="A2254" s="198" t="s">
        <v>1773</v>
      </c>
      <c r="B2254" s="205" t="s">
        <v>2781</v>
      </c>
      <c r="C2254" s="206">
        <v>103.8</v>
      </c>
      <c r="D2254" s="206">
        <v>103.8</v>
      </c>
      <c r="E2254" s="206"/>
      <c r="F2254" s="206"/>
      <c r="G2254" s="200"/>
    </row>
    <row r="2255" spans="1:7">
      <c r="A2255" s="198" t="s">
        <v>1774</v>
      </c>
      <c r="B2255" s="205" t="s">
        <v>2782</v>
      </c>
      <c r="C2255" s="206">
        <v>85.82</v>
      </c>
      <c r="D2255" s="206">
        <v>85.82</v>
      </c>
      <c r="E2255" s="206"/>
      <c r="F2255" s="206"/>
      <c r="G2255" s="200"/>
    </row>
    <row r="2256" spans="1:7">
      <c r="A2256" s="198" t="s">
        <v>1775</v>
      </c>
      <c r="B2256" s="205" t="s">
        <v>2783</v>
      </c>
      <c r="C2256" s="206">
        <v>77.41</v>
      </c>
      <c r="D2256" s="206"/>
      <c r="E2256" s="206"/>
      <c r="F2256" s="206">
        <v>77.41</v>
      </c>
      <c r="G2256" s="200"/>
    </row>
    <row r="2257" spans="1:7">
      <c r="A2257" s="198" t="s">
        <v>1776</v>
      </c>
      <c r="B2257" s="205" t="s">
        <v>2784</v>
      </c>
      <c r="C2257" s="206">
        <v>1.39</v>
      </c>
      <c r="D2257" s="206"/>
      <c r="E2257" s="206"/>
      <c r="F2257" s="206">
        <v>1.39</v>
      </c>
      <c r="G2257" s="200"/>
    </row>
    <row r="2258" spans="1:7">
      <c r="A2258" s="198" t="s">
        <v>1778</v>
      </c>
      <c r="B2258" s="205" t="s">
        <v>2786</v>
      </c>
      <c r="C2258" s="206">
        <v>0.4</v>
      </c>
      <c r="D2258" s="206"/>
      <c r="E2258" s="206"/>
      <c r="F2258" s="206">
        <v>0.4</v>
      </c>
      <c r="G2258" s="200"/>
    </row>
    <row r="2259" spans="1:7">
      <c r="A2259" s="198" t="s">
        <v>1779</v>
      </c>
      <c r="B2259" s="205" t="s">
        <v>2787</v>
      </c>
      <c r="C2259" s="206">
        <v>14</v>
      </c>
      <c r="D2259" s="206"/>
      <c r="E2259" s="206"/>
      <c r="F2259" s="206">
        <v>14</v>
      </c>
      <c r="G2259" s="200"/>
    </row>
    <row r="2260" spans="1:7">
      <c r="A2260" s="198" t="s">
        <v>1780</v>
      </c>
      <c r="B2260" s="205" t="s">
        <v>2788</v>
      </c>
      <c r="C2260" s="206">
        <v>0.67</v>
      </c>
      <c r="D2260" s="206"/>
      <c r="E2260" s="206"/>
      <c r="F2260" s="206">
        <v>0.67</v>
      </c>
      <c r="G2260" s="200"/>
    </row>
    <row r="2261" spans="1:7">
      <c r="A2261" s="198" t="s">
        <v>1781</v>
      </c>
      <c r="B2261" s="205" t="s">
        <v>2789</v>
      </c>
      <c r="C2261" s="206">
        <v>3.44</v>
      </c>
      <c r="D2261" s="206"/>
      <c r="E2261" s="206"/>
      <c r="F2261" s="206">
        <v>3.44</v>
      </c>
      <c r="G2261" s="200"/>
    </row>
    <row r="2262" spans="1:7">
      <c r="A2262" s="198" t="s">
        <v>1784</v>
      </c>
      <c r="B2262" s="205" t="s">
        <v>2792</v>
      </c>
      <c r="C2262" s="206">
        <v>16.02</v>
      </c>
      <c r="D2262" s="206"/>
      <c r="E2262" s="206"/>
      <c r="F2262" s="206">
        <v>16.02</v>
      </c>
      <c r="G2262" s="200"/>
    </row>
    <row r="2263" spans="1:7">
      <c r="A2263" s="198" t="s">
        <v>1785</v>
      </c>
      <c r="B2263" s="205" t="s">
        <v>2793</v>
      </c>
      <c r="C2263" s="206">
        <v>8.15</v>
      </c>
      <c r="D2263" s="206"/>
      <c r="E2263" s="206"/>
      <c r="F2263" s="206">
        <v>8.15</v>
      </c>
      <c r="G2263" s="200"/>
    </row>
    <row r="2264" spans="1:7">
      <c r="A2264" s="198" t="s">
        <v>1786</v>
      </c>
      <c r="B2264" s="205" t="s">
        <v>2794</v>
      </c>
      <c r="C2264" s="206">
        <v>33.35</v>
      </c>
      <c r="D2264" s="206"/>
      <c r="E2264" s="206"/>
      <c r="F2264" s="206">
        <v>33.35</v>
      </c>
      <c r="G2264" s="200"/>
    </row>
    <row r="2265" spans="1:7">
      <c r="A2265" s="198" t="s">
        <v>1787</v>
      </c>
      <c r="B2265" s="205" t="s">
        <v>2795</v>
      </c>
      <c r="C2265" s="206">
        <v>29.23</v>
      </c>
      <c r="D2265" s="206"/>
      <c r="E2265" s="206">
        <v>29.23</v>
      </c>
      <c r="F2265" s="206"/>
      <c r="G2265" s="200"/>
    </row>
    <row r="2266" spans="1:7">
      <c r="A2266" s="198" t="s">
        <v>1788</v>
      </c>
      <c r="B2266" s="205" t="s">
        <v>2796</v>
      </c>
      <c r="C2266" s="206">
        <v>0.72</v>
      </c>
      <c r="D2266" s="206"/>
      <c r="E2266" s="206">
        <v>0.72</v>
      </c>
      <c r="F2266" s="206"/>
      <c r="G2266" s="200"/>
    </row>
    <row r="2267" spans="1:7">
      <c r="A2267" s="198" t="s">
        <v>1789</v>
      </c>
      <c r="B2267" s="205" t="s">
        <v>2797</v>
      </c>
      <c r="C2267" s="206">
        <v>7.38</v>
      </c>
      <c r="D2267" s="206"/>
      <c r="E2267" s="206">
        <v>7.38</v>
      </c>
      <c r="F2267" s="206"/>
      <c r="G2267" s="200"/>
    </row>
    <row r="2268" spans="1:7">
      <c r="A2268" s="198" t="s">
        <v>1790</v>
      </c>
      <c r="B2268" s="205" t="s">
        <v>2798</v>
      </c>
      <c r="C2268" s="206">
        <v>21.13</v>
      </c>
      <c r="D2268" s="206"/>
      <c r="E2268" s="206">
        <v>21.13</v>
      </c>
      <c r="F2268" s="206"/>
      <c r="G2268" s="200"/>
    </row>
    <row r="2269" spans="1:7">
      <c r="A2269" s="198" t="s">
        <v>1713</v>
      </c>
      <c r="B2269" s="205" t="s">
        <v>2902</v>
      </c>
      <c r="C2269" s="206">
        <v>80.150000000000006</v>
      </c>
      <c r="D2269" s="206">
        <v>71.900000000000006</v>
      </c>
      <c r="E2269" s="206">
        <v>1.87</v>
      </c>
      <c r="F2269" s="206">
        <v>6.38</v>
      </c>
      <c r="G2269" s="200"/>
    </row>
    <row r="2270" spans="1:7">
      <c r="A2270" s="198" t="s">
        <v>1765</v>
      </c>
      <c r="B2270" s="205" t="s">
        <v>2772</v>
      </c>
      <c r="C2270" s="206">
        <v>72.3</v>
      </c>
      <c r="D2270" s="206">
        <v>71.900000000000006</v>
      </c>
      <c r="E2270" s="206"/>
      <c r="F2270" s="206">
        <v>0.4</v>
      </c>
      <c r="G2270" s="200"/>
    </row>
    <row r="2271" spans="1:7">
      <c r="A2271" s="198" t="s">
        <v>1766</v>
      </c>
      <c r="B2271" s="205" t="s">
        <v>2773</v>
      </c>
      <c r="C2271" s="206">
        <v>9.4499999999999993</v>
      </c>
      <c r="D2271" s="206">
        <v>9.4499999999999993</v>
      </c>
      <c r="E2271" s="206"/>
      <c r="F2271" s="206"/>
      <c r="G2271" s="200"/>
    </row>
    <row r="2272" spans="1:7">
      <c r="A2272" s="198" t="s">
        <v>1767</v>
      </c>
      <c r="B2272" s="205" t="s">
        <v>2774</v>
      </c>
      <c r="C2272" s="206">
        <v>31.97</v>
      </c>
      <c r="D2272" s="206">
        <v>31.97</v>
      </c>
      <c r="E2272" s="206"/>
      <c r="F2272" s="206"/>
      <c r="G2272" s="200"/>
    </row>
    <row r="2273" spans="1:7">
      <c r="A2273" s="198" t="s">
        <v>1768</v>
      </c>
      <c r="B2273" s="205" t="s">
        <v>2775</v>
      </c>
      <c r="C2273" s="206">
        <v>6.64</v>
      </c>
      <c r="D2273" s="206">
        <v>6.64</v>
      </c>
      <c r="E2273" s="206"/>
      <c r="F2273" s="206"/>
      <c r="G2273" s="200"/>
    </row>
    <row r="2274" spans="1:7">
      <c r="A2274" s="198" t="s">
        <v>1769</v>
      </c>
      <c r="B2274" s="205" t="s">
        <v>2776</v>
      </c>
      <c r="C2274" s="206">
        <v>7.16</v>
      </c>
      <c r="D2274" s="206">
        <v>7.16</v>
      </c>
      <c r="E2274" s="206"/>
      <c r="F2274" s="206"/>
      <c r="G2274" s="200"/>
    </row>
    <row r="2275" spans="1:7">
      <c r="A2275" s="198" t="s">
        <v>1803</v>
      </c>
      <c r="B2275" s="205" t="s">
        <v>2777</v>
      </c>
      <c r="C2275" s="206">
        <v>3.58</v>
      </c>
      <c r="D2275" s="206">
        <v>3.58</v>
      </c>
      <c r="E2275" s="206"/>
      <c r="F2275" s="206"/>
      <c r="G2275" s="200"/>
    </row>
    <row r="2276" spans="1:7">
      <c r="A2276" s="198" t="s">
        <v>1770</v>
      </c>
      <c r="B2276" s="205" t="s">
        <v>2778</v>
      </c>
      <c r="C2276" s="206">
        <v>3.44</v>
      </c>
      <c r="D2276" s="206">
        <v>3.44</v>
      </c>
      <c r="E2276" s="206"/>
      <c r="F2276" s="206"/>
      <c r="G2276" s="200"/>
    </row>
    <row r="2277" spans="1:7">
      <c r="A2277" s="198" t="s">
        <v>1771</v>
      </c>
      <c r="B2277" s="205" t="s">
        <v>2779</v>
      </c>
      <c r="C2277" s="206">
        <v>0.89</v>
      </c>
      <c r="D2277" s="206">
        <v>0.89</v>
      </c>
      <c r="E2277" s="206"/>
      <c r="F2277" s="206"/>
      <c r="G2277" s="200"/>
    </row>
    <row r="2278" spans="1:7">
      <c r="A2278" s="198" t="s">
        <v>1772</v>
      </c>
      <c r="B2278" s="205" t="s">
        <v>2780</v>
      </c>
      <c r="C2278" s="206">
        <v>0.66</v>
      </c>
      <c r="D2278" s="206">
        <v>0.26</v>
      </c>
      <c r="E2278" s="206"/>
      <c r="F2278" s="206">
        <v>0.4</v>
      </c>
      <c r="G2278" s="200"/>
    </row>
    <row r="2279" spans="1:7">
      <c r="A2279" s="198" t="s">
        <v>1773</v>
      </c>
      <c r="B2279" s="205" t="s">
        <v>2781</v>
      </c>
      <c r="C2279" s="206">
        <v>5.37</v>
      </c>
      <c r="D2279" s="206">
        <v>5.37</v>
      </c>
      <c r="E2279" s="206"/>
      <c r="F2279" s="206"/>
      <c r="G2279" s="200"/>
    </row>
    <row r="2280" spans="1:7">
      <c r="A2280" s="198" t="s">
        <v>1774</v>
      </c>
      <c r="B2280" s="205" t="s">
        <v>2782</v>
      </c>
      <c r="C2280" s="206">
        <v>3.14</v>
      </c>
      <c r="D2280" s="206">
        <v>3.14</v>
      </c>
      <c r="E2280" s="206"/>
      <c r="F2280" s="206"/>
      <c r="G2280" s="200"/>
    </row>
    <row r="2281" spans="1:7">
      <c r="A2281" s="198" t="s">
        <v>1775</v>
      </c>
      <c r="B2281" s="205" t="s">
        <v>2783</v>
      </c>
      <c r="C2281" s="206">
        <v>5.98</v>
      </c>
      <c r="D2281" s="206"/>
      <c r="E2281" s="206"/>
      <c r="F2281" s="206">
        <v>5.98</v>
      </c>
      <c r="G2281" s="200"/>
    </row>
    <row r="2282" spans="1:7">
      <c r="A2282" s="198" t="s">
        <v>1778</v>
      </c>
      <c r="B2282" s="205" t="s">
        <v>2786</v>
      </c>
      <c r="C2282" s="206">
        <v>0.4</v>
      </c>
      <c r="D2282" s="206"/>
      <c r="E2282" s="206"/>
      <c r="F2282" s="206">
        <v>0.4</v>
      </c>
      <c r="G2282" s="200"/>
    </row>
    <row r="2283" spans="1:7">
      <c r="A2283" s="198" t="s">
        <v>1779</v>
      </c>
      <c r="B2283" s="205" t="s">
        <v>2787</v>
      </c>
      <c r="C2283" s="206">
        <v>1.06</v>
      </c>
      <c r="D2283" s="206"/>
      <c r="E2283" s="206"/>
      <c r="F2283" s="206">
        <v>1.06</v>
      </c>
      <c r="G2283" s="200"/>
    </row>
    <row r="2284" spans="1:7">
      <c r="A2284" s="198" t="s">
        <v>1781</v>
      </c>
      <c r="B2284" s="205" t="s">
        <v>2789</v>
      </c>
      <c r="C2284" s="206">
        <v>0.1</v>
      </c>
      <c r="D2284" s="206"/>
      <c r="E2284" s="206"/>
      <c r="F2284" s="206">
        <v>0.1</v>
      </c>
      <c r="G2284" s="200"/>
    </row>
    <row r="2285" spans="1:7">
      <c r="A2285" s="198" t="s">
        <v>1794</v>
      </c>
      <c r="B2285" s="205" t="s">
        <v>2806</v>
      </c>
      <c r="C2285" s="206">
        <v>0.5</v>
      </c>
      <c r="D2285" s="206"/>
      <c r="E2285" s="206"/>
      <c r="F2285" s="206">
        <v>0.5</v>
      </c>
      <c r="G2285" s="200"/>
    </row>
    <row r="2286" spans="1:7">
      <c r="A2286" s="198" t="s">
        <v>1784</v>
      </c>
      <c r="B2286" s="205" t="s">
        <v>2792</v>
      </c>
      <c r="C2286" s="206">
        <v>0.79</v>
      </c>
      <c r="D2286" s="206"/>
      <c r="E2286" s="206"/>
      <c r="F2286" s="206">
        <v>0.79</v>
      </c>
      <c r="G2286" s="200"/>
    </row>
    <row r="2287" spans="1:7">
      <c r="A2287" s="198" t="s">
        <v>1785</v>
      </c>
      <c r="B2287" s="205" t="s">
        <v>2793</v>
      </c>
      <c r="C2287" s="206">
        <v>1.5</v>
      </c>
      <c r="D2287" s="206"/>
      <c r="E2287" s="206"/>
      <c r="F2287" s="206">
        <v>1.5</v>
      </c>
      <c r="G2287" s="200"/>
    </row>
    <row r="2288" spans="1:7">
      <c r="A2288" s="198" t="s">
        <v>1786</v>
      </c>
      <c r="B2288" s="205" t="s">
        <v>2794</v>
      </c>
      <c r="C2288" s="206">
        <v>1.63</v>
      </c>
      <c r="D2288" s="206"/>
      <c r="E2288" s="206"/>
      <c r="F2288" s="206">
        <v>1.63</v>
      </c>
      <c r="G2288" s="200"/>
    </row>
    <row r="2289" spans="1:7">
      <c r="A2289" s="198" t="s">
        <v>1787</v>
      </c>
      <c r="B2289" s="205" t="s">
        <v>2795</v>
      </c>
      <c r="C2289" s="206">
        <v>1.87</v>
      </c>
      <c r="D2289" s="206"/>
      <c r="E2289" s="206">
        <v>1.87</v>
      </c>
      <c r="F2289" s="206"/>
      <c r="G2289" s="200"/>
    </row>
    <row r="2290" spans="1:7">
      <c r="A2290" s="198" t="s">
        <v>1788</v>
      </c>
      <c r="B2290" s="205" t="s">
        <v>2796</v>
      </c>
      <c r="C2290" s="206">
        <v>0.6</v>
      </c>
      <c r="D2290" s="206"/>
      <c r="E2290" s="206">
        <v>0.6</v>
      </c>
      <c r="F2290" s="206"/>
      <c r="G2290" s="200"/>
    </row>
    <row r="2291" spans="1:7">
      <c r="A2291" s="198" t="s">
        <v>1789</v>
      </c>
      <c r="B2291" s="205" t="s">
        <v>2797</v>
      </c>
      <c r="C2291" s="206">
        <v>0.36</v>
      </c>
      <c r="D2291" s="206"/>
      <c r="E2291" s="206">
        <v>0.36</v>
      </c>
      <c r="F2291" s="206"/>
      <c r="G2291" s="200"/>
    </row>
    <row r="2292" spans="1:7">
      <c r="A2292" s="198" t="s">
        <v>1790</v>
      </c>
      <c r="B2292" s="205" t="s">
        <v>2798</v>
      </c>
      <c r="C2292" s="206">
        <v>0.91</v>
      </c>
      <c r="D2292" s="206"/>
      <c r="E2292" s="206">
        <v>0.91</v>
      </c>
      <c r="F2292" s="206"/>
      <c r="G2292" s="200"/>
    </row>
    <row r="2293" spans="1:7">
      <c r="A2293" s="198" t="s">
        <v>1715</v>
      </c>
      <c r="B2293" s="205" t="s">
        <v>2903</v>
      </c>
      <c r="C2293" s="206">
        <v>438.31</v>
      </c>
      <c r="D2293" s="206">
        <v>404.15</v>
      </c>
      <c r="E2293" s="206">
        <v>9.34</v>
      </c>
      <c r="F2293" s="206">
        <v>24.82</v>
      </c>
      <c r="G2293" s="200"/>
    </row>
    <row r="2294" spans="1:7">
      <c r="A2294" s="198" t="s">
        <v>1765</v>
      </c>
      <c r="B2294" s="205" t="s">
        <v>2772</v>
      </c>
      <c r="C2294" s="206">
        <v>412.4</v>
      </c>
      <c r="D2294" s="206">
        <v>404.15</v>
      </c>
      <c r="E2294" s="206"/>
      <c r="F2294" s="206">
        <v>8.25</v>
      </c>
      <c r="G2294" s="200"/>
    </row>
    <row r="2295" spans="1:7">
      <c r="A2295" s="198" t="s">
        <v>1766</v>
      </c>
      <c r="B2295" s="205" t="s">
        <v>2773</v>
      </c>
      <c r="C2295" s="206">
        <v>47.4</v>
      </c>
      <c r="D2295" s="206">
        <v>47.4</v>
      </c>
      <c r="E2295" s="206"/>
      <c r="F2295" s="206"/>
      <c r="G2295" s="200"/>
    </row>
    <row r="2296" spans="1:7">
      <c r="A2296" s="198" t="s">
        <v>1767</v>
      </c>
      <c r="B2296" s="205" t="s">
        <v>2774</v>
      </c>
      <c r="C2296" s="206">
        <v>180.47</v>
      </c>
      <c r="D2296" s="206">
        <v>180.47</v>
      </c>
      <c r="E2296" s="206"/>
      <c r="F2296" s="206"/>
      <c r="G2296" s="200"/>
    </row>
    <row r="2297" spans="1:7">
      <c r="A2297" s="198" t="s">
        <v>1768</v>
      </c>
      <c r="B2297" s="205" t="s">
        <v>2775</v>
      </c>
      <c r="C2297" s="206">
        <v>36.32</v>
      </c>
      <c r="D2297" s="206">
        <v>36.32</v>
      </c>
      <c r="E2297" s="206"/>
      <c r="F2297" s="206"/>
      <c r="G2297" s="200"/>
    </row>
    <row r="2298" spans="1:7">
      <c r="A2298" s="198" t="s">
        <v>1769</v>
      </c>
      <c r="B2298" s="205" t="s">
        <v>2776</v>
      </c>
      <c r="C2298" s="206">
        <v>39.36</v>
      </c>
      <c r="D2298" s="206">
        <v>39.36</v>
      </c>
      <c r="E2298" s="206"/>
      <c r="F2298" s="206"/>
      <c r="G2298" s="200"/>
    </row>
    <row r="2299" spans="1:7">
      <c r="A2299" s="198" t="s">
        <v>1803</v>
      </c>
      <c r="B2299" s="205" t="s">
        <v>2777</v>
      </c>
      <c r="C2299" s="206">
        <v>19.68</v>
      </c>
      <c r="D2299" s="206">
        <v>19.68</v>
      </c>
      <c r="E2299" s="206"/>
      <c r="F2299" s="206"/>
      <c r="G2299" s="200"/>
    </row>
    <row r="2300" spans="1:7">
      <c r="A2300" s="198" t="s">
        <v>1770</v>
      </c>
      <c r="B2300" s="205" t="s">
        <v>2778</v>
      </c>
      <c r="C2300" s="206">
        <v>18.940000000000001</v>
      </c>
      <c r="D2300" s="206">
        <v>18.940000000000001</v>
      </c>
      <c r="E2300" s="206"/>
      <c r="F2300" s="206"/>
      <c r="G2300" s="200"/>
    </row>
    <row r="2301" spans="1:7">
      <c r="A2301" s="198" t="s">
        <v>1771</v>
      </c>
      <c r="B2301" s="205" t="s">
        <v>2779</v>
      </c>
      <c r="C2301" s="206">
        <v>4.92</v>
      </c>
      <c r="D2301" s="206">
        <v>4.92</v>
      </c>
      <c r="E2301" s="206"/>
      <c r="F2301" s="206"/>
      <c r="G2301" s="200"/>
    </row>
    <row r="2302" spans="1:7">
      <c r="A2302" s="198" t="s">
        <v>1772</v>
      </c>
      <c r="B2302" s="205" t="s">
        <v>2780</v>
      </c>
      <c r="C2302" s="206">
        <v>9.73</v>
      </c>
      <c r="D2302" s="206">
        <v>1.48</v>
      </c>
      <c r="E2302" s="206"/>
      <c r="F2302" s="206">
        <v>8.25</v>
      </c>
      <c r="G2302" s="200"/>
    </row>
    <row r="2303" spans="1:7">
      <c r="A2303" s="198" t="s">
        <v>1773</v>
      </c>
      <c r="B2303" s="205" t="s">
        <v>2781</v>
      </c>
      <c r="C2303" s="206">
        <v>29.52</v>
      </c>
      <c r="D2303" s="206">
        <v>29.52</v>
      </c>
      <c r="E2303" s="206"/>
      <c r="F2303" s="206"/>
      <c r="G2303" s="200"/>
    </row>
    <row r="2304" spans="1:7">
      <c r="A2304" s="198" t="s">
        <v>1774</v>
      </c>
      <c r="B2304" s="205" t="s">
        <v>2782</v>
      </c>
      <c r="C2304" s="206">
        <v>26.06</v>
      </c>
      <c r="D2304" s="206">
        <v>26.06</v>
      </c>
      <c r="E2304" s="206"/>
      <c r="F2304" s="206"/>
      <c r="G2304" s="200"/>
    </row>
    <row r="2305" spans="1:7">
      <c r="A2305" s="198" t="s">
        <v>1775</v>
      </c>
      <c r="B2305" s="205" t="s">
        <v>2783</v>
      </c>
      <c r="C2305" s="206">
        <v>16.57</v>
      </c>
      <c r="D2305" s="206"/>
      <c r="E2305" s="206"/>
      <c r="F2305" s="206">
        <v>16.57</v>
      </c>
      <c r="G2305" s="200"/>
    </row>
    <row r="2306" spans="1:7">
      <c r="A2306" s="198" t="s">
        <v>1781</v>
      </c>
      <c r="B2306" s="205" t="s">
        <v>2789</v>
      </c>
      <c r="C2306" s="206">
        <v>1</v>
      </c>
      <c r="D2306" s="206"/>
      <c r="E2306" s="206"/>
      <c r="F2306" s="206">
        <v>1</v>
      </c>
      <c r="G2306" s="200"/>
    </row>
    <row r="2307" spans="1:7">
      <c r="A2307" s="198" t="s">
        <v>1791</v>
      </c>
      <c r="B2307" s="205" t="s">
        <v>2803</v>
      </c>
      <c r="C2307" s="206">
        <v>0.5</v>
      </c>
      <c r="D2307" s="206"/>
      <c r="E2307" s="206"/>
      <c r="F2307" s="206">
        <v>0.5</v>
      </c>
      <c r="G2307" s="200"/>
    </row>
    <row r="2308" spans="1:7">
      <c r="A2308" s="198" t="s">
        <v>1784</v>
      </c>
      <c r="B2308" s="205" t="s">
        <v>2792</v>
      </c>
      <c r="C2308" s="206">
        <v>4.49</v>
      </c>
      <c r="D2308" s="206"/>
      <c r="E2308" s="206"/>
      <c r="F2308" s="206">
        <v>4.49</v>
      </c>
      <c r="G2308" s="200"/>
    </row>
    <row r="2309" spans="1:7">
      <c r="A2309" s="198" t="s">
        <v>1786</v>
      </c>
      <c r="B2309" s="205" t="s">
        <v>2794</v>
      </c>
      <c r="C2309" s="206">
        <v>10.58</v>
      </c>
      <c r="D2309" s="206"/>
      <c r="E2309" s="206"/>
      <c r="F2309" s="206">
        <v>10.58</v>
      </c>
      <c r="G2309" s="200"/>
    </row>
    <row r="2310" spans="1:7">
      <c r="A2310" s="198" t="s">
        <v>1787</v>
      </c>
      <c r="B2310" s="205" t="s">
        <v>2795</v>
      </c>
      <c r="C2310" s="206">
        <v>9.34</v>
      </c>
      <c r="D2310" s="206"/>
      <c r="E2310" s="206">
        <v>9.34</v>
      </c>
      <c r="F2310" s="206"/>
      <c r="G2310" s="200"/>
    </row>
    <row r="2311" spans="1:7">
      <c r="A2311" s="198" t="s">
        <v>1788</v>
      </c>
      <c r="B2311" s="205" t="s">
        <v>2796</v>
      </c>
      <c r="C2311" s="206">
        <v>0.3</v>
      </c>
      <c r="D2311" s="206"/>
      <c r="E2311" s="206">
        <v>0.3</v>
      </c>
      <c r="F2311" s="206"/>
      <c r="G2311" s="200"/>
    </row>
    <row r="2312" spans="1:7">
      <c r="A2312" s="198" t="s">
        <v>1789</v>
      </c>
      <c r="B2312" s="205" t="s">
        <v>2797</v>
      </c>
      <c r="C2312" s="206">
        <v>2.34</v>
      </c>
      <c r="D2312" s="206"/>
      <c r="E2312" s="206">
        <v>2.34</v>
      </c>
      <c r="F2312" s="206"/>
      <c r="G2312" s="200"/>
    </row>
    <row r="2313" spans="1:7">
      <c r="A2313" s="198" t="s">
        <v>1790</v>
      </c>
      <c r="B2313" s="205" t="s">
        <v>2798</v>
      </c>
      <c r="C2313" s="206">
        <v>6.7</v>
      </c>
      <c r="D2313" s="206"/>
      <c r="E2313" s="206">
        <v>6.7</v>
      </c>
      <c r="F2313" s="206"/>
      <c r="G2313" s="200"/>
    </row>
    <row r="2314" spans="1:7" ht="27">
      <c r="A2314" s="198" t="s">
        <v>1716</v>
      </c>
      <c r="B2314" s="205" t="s">
        <v>2904</v>
      </c>
      <c r="C2314" s="206">
        <v>271.35000000000002</v>
      </c>
      <c r="D2314" s="206">
        <v>245.9</v>
      </c>
      <c r="E2314" s="206">
        <v>7.46</v>
      </c>
      <c r="F2314" s="206">
        <v>17.989999999999998</v>
      </c>
      <c r="G2314" s="200"/>
    </row>
    <row r="2315" spans="1:7">
      <c r="A2315" s="198" t="s">
        <v>1765</v>
      </c>
      <c r="B2315" s="205" t="s">
        <v>2772</v>
      </c>
      <c r="C2315" s="206">
        <v>247.4</v>
      </c>
      <c r="D2315" s="206">
        <v>245.9</v>
      </c>
      <c r="E2315" s="206"/>
      <c r="F2315" s="206">
        <v>1.5</v>
      </c>
      <c r="G2315" s="200"/>
    </row>
    <row r="2316" spans="1:7">
      <c r="A2316" s="198" t="s">
        <v>1766</v>
      </c>
      <c r="B2316" s="205" t="s">
        <v>2773</v>
      </c>
      <c r="C2316" s="206">
        <v>31.51</v>
      </c>
      <c r="D2316" s="206">
        <v>31.51</v>
      </c>
      <c r="E2316" s="206"/>
      <c r="F2316" s="206"/>
      <c r="G2316" s="200"/>
    </row>
    <row r="2317" spans="1:7">
      <c r="A2317" s="198" t="s">
        <v>1767</v>
      </c>
      <c r="B2317" s="205" t="s">
        <v>2774</v>
      </c>
      <c r="C2317" s="206">
        <v>106.24</v>
      </c>
      <c r="D2317" s="206">
        <v>106.24</v>
      </c>
      <c r="E2317" s="206"/>
      <c r="F2317" s="206"/>
      <c r="G2317" s="200"/>
    </row>
    <row r="2318" spans="1:7">
      <c r="A2318" s="198" t="s">
        <v>1768</v>
      </c>
      <c r="B2318" s="205" t="s">
        <v>2775</v>
      </c>
      <c r="C2318" s="206">
        <v>22.6</v>
      </c>
      <c r="D2318" s="206">
        <v>22.6</v>
      </c>
      <c r="E2318" s="206"/>
      <c r="F2318" s="206"/>
      <c r="G2318" s="200"/>
    </row>
    <row r="2319" spans="1:7">
      <c r="A2319" s="198" t="s">
        <v>1769</v>
      </c>
      <c r="B2319" s="205" t="s">
        <v>2776</v>
      </c>
      <c r="C2319" s="206">
        <v>23.85</v>
      </c>
      <c r="D2319" s="206">
        <v>23.85</v>
      </c>
      <c r="E2319" s="206"/>
      <c r="F2319" s="206"/>
      <c r="G2319" s="200"/>
    </row>
    <row r="2320" spans="1:7">
      <c r="A2320" s="198" t="s">
        <v>1803</v>
      </c>
      <c r="B2320" s="205" t="s">
        <v>2777</v>
      </c>
      <c r="C2320" s="206">
        <v>11.62</v>
      </c>
      <c r="D2320" s="206">
        <v>11.62</v>
      </c>
      <c r="E2320" s="206"/>
      <c r="F2320" s="206"/>
      <c r="G2320" s="200"/>
    </row>
    <row r="2321" spans="1:7">
      <c r="A2321" s="198" t="s">
        <v>1770</v>
      </c>
      <c r="B2321" s="205" t="s">
        <v>2778</v>
      </c>
      <c r="C2321" s="206">
        <v>11.48</v>
      </c>
      <c r="D2321" s="206">
        <v>11.48</v>
      </c>
      <c r="E2321" s="206"/>
      <c r="F2321" s="206"/>
      <c r="G2321" s="200"/>
    </row>
    <row r="2322" spans="1:7">
      <c r="A2322" s="198" t="s">
        <v>1771</v>
      </c>
      <c r="B2322" s="205" t="s">
        <v>2779</v>
      </c>
      <c r="C2322" s="206">
        <v>2.98</v>
      </c>
      <c r="D2322" s="206">
        <v>2.98</v>
      </c>
      <c r="E2322" s="206"/>
      <c r="F2322" s="206"/>
      <c r="G2322" s="200"/>
    </row>
    <row r="2323" spans="1:7">
      <c r="A2323" s="198" t="s">
        <v>1772</v>
      </c>
      <c r="B2323" s="205" t="s">
        <v>2780</v>
      </c>
      <c r="C2323" s="206">
        <v>1.65</v>
      </c>
      <c r="D2323" s="206">
        <v>0.15</v>
      </c>
      <c r="E2323" s="206"/>
      <c r="F2323" s="206">
        <v>1.5</v>
      </c>
      <c r="G2323" s="200"/>
    </row>
    <row r="2324" spans="1:7">
      <c r="A2324" s="198" t="s">
        <v>1773</v>
      </c>
      <c r="B2324" s="205" t="s">
        <v>2781</v>
      </c>
      <c r="C2324" s="206">
        <v>17.89</v>
      </c>
      <c r="D2324" s="206">
        <v>17.89</v>
      </c>
      <c r="E2324" s="206"/>
      <c r="F2324" s="206"/>
      <c r="G2324" s="200"/>
    </row>
    <row r="2325" spans="1:7">
      <c r="A2325" s="198" t="s">
        <v>1774</v>
      </c>
      <c r="B2325" s="205" t="s">
        <v>2782</v>
      </c>
      <c r="C2325" s="206">
        <v>17.579999999999998</v>
      </c>
      <c r="D2325" s="206">
        <v>17.579999999999998</v>
      </c>
      <c r="E2325" s="206"/>
      <c r="F2325" s="206"/>
      <c r="G2325" s="200"/>
    </row>
    <row r="2326" spans="1:7">
      <c r="A2326" s="198" t="s">
        <v>1775</v>
      </c>
      <c r="B2326" s="205" t="s">
        <v>2783</v>
      </c>
      <c r="C2326" s="206">
        <v>16.489999999999998</v>
      </c>
      <c r="D2326" s="206"/>
      <c r="E2326" s="206"/>
      <c r="F2326" s="206">
        <v>16.489999999999998</v>
      </c>
      <c r="G2326" s="200"/>
    </row>
    <row r="2327" spans="1:7">
      <c r="A2327" s="198" t="s">
        <v>1794</v>
      </c>
      <c r="B2327" s="205" t="s">
        <v>2806</v>
      </c>
      <c r="C2327" s="206">
        <v>5</v>
      </c>
      <c r="D2327" s="206"/>
      <c r="E2327" s="206"/>
      <c r="F2327" s="206">
        <v>5</v>
      </c>
      <c r="G2327" s="200"/>
    </row>
    <row r="2328" spans="1:7">
      <c r="A2328" s="198" t="s">
        <v>1784</v>
      </c>
      <c r="B2328" s="205" t="s">
        <v>2792</v>
      </c>
      <c r="C2328" s="206">
        <v>2.75</v>
      </c>
      <c r="D2328" s="206"/>
      <c r="E2328" s="206"/>
      <c r="F2328" s="206">
        <v>2.75</v>
      </c>
      <c r="G2328" s="200"/>
    </row>
    <row r="2329" spans="1:7">
      <c r="A2329" s="198" t="s">
        <v>1785</v>
      </c>
      <c r="B2329" s="205" t="s">
        <v>2793</v>
      </c>
      <c r="C2329" s="206">
        <v>3.05</v>
      </c>
      <c r="D2329" s="206"/>
      <c r="E2329" s="206"/>
      <c r="F2329" s="206">
        <v>3.05</v>
      </c>
      <c r="G2329" s="200"/>
    </row>
    <row r="2330" spans="1:7">
      <c r="A2330" s="198" t="s">
        <v>1786</v>
      </c>
      <c r="B2330" s="205" t="s">
        <v>2794</v>
      </c>
      <c r="C2330" s="206">
        <v>5.69</v>
      </c>
      <c r="D2330" s="206"/>
      <c r="E2330" s="206"/>
      <c r="F2330" s="206">
        <v>5.69</v>
      </c>
      <c r="G2330" s="200"/>
    </row>
    <row r="2331" spans="1:7">
      <c r="A2331" s="198" t="s">
        <v>1787</v>
      </c>
      <c r="B2331" s="205" t="s">
        <v>2795</v>
      </c>
      <c r="C2331" s="206">
        <v>7.46</v>
      </c>
      <c r="D2331" s="206"/>
      <c r="E2331" s="206">
        <v>7.46</v>
      </c>
      <c r="F2331" s="206"/>
      <c r="G2331" s="200"/>
    </row>
    <row r="2332" spans="1:7">
      <c r="A2332" s="198" t="s">
        <v>1788</v>
      </c>
      <c r="B2332" s="205" t="s">
        <v>2796</v>
      </c>
      <c r="C2332" s="206">
        <v>0.6</v>
      </c>
      <c r="D2332" s="206"/>
      <c r="E2332" s="206">
        <v>0.6</v>
      </c>
      <c r="F2332" s="206"/>
      <c r="G2332" s="200"/>
    </row>
    <row r="2333" spans="1:7">
      <c r="A2333" s="198" t="s">
        <v>1789</v>
      </c>
      <c r="B2333" s="205" t="s">
        <v>2797</v>
      </c>
      <c r="C2333" s="206">
        <v>1.26</v>
      </c>
      <c r="D2333" s="206"/>
      <c r="E2333" s="206">
        <v>1.26</v>
      </c>
      <c r="F2333" s="206"/>
      <c r="G2333" s="200"/>
    </row>
    <row r="2334" spans="1:7">
      <c r="A2334" s="198" t="s">
        <v>1790</v>
      </c>
      <c r="B2334" s="205" t="s">
        <v>2798</v>
      </c>
      <c r="C2334" s="206">
        <v>5.6</v>
      </c>
      <c r="D2334" s="206"/>
      <c r="E2334" s="206">
        <v>5.6</v>
      </c>
      <c r="F2334" s="206"/>
      <c r="G2334" s="200"/>
    </row>
    <row r="2335" spans="1:7">
      <c r="A2335" s="198" t="s">
        <v>1718</v>
      </c>
      <c r="B2335" s="205" t="s">
        <v>2905</v>
      </c>
      <c r="C2335" s="206">
        <v>659.08</v>
      </c>
      <c r="D2335" s="206">
        <v>607.22</v>
      </c>
      <c r="E2335" s="206">
        <v>11.07</v>
      </c>
      <c r="F2335" s="206">
        <v>40.79</v>
      </c>
      <c r="G2335" s="200"/>
    </row>
    <row r="2336" spans="1:7">
      <c r="A2336" s="198" t="s">
        <v>1765</v>
      </c>
      <c r="B2336" s="205" t="s">
        <v>2772</v>
      </c>
      <c r="C2336" s="206">
        <v>612.72</v>
      </c>
      <c r="D2336" s="206">
        <v>607.22</v>
      </c>
      <c r="E2336" s="206"/>
      <c r="F2336" s="206">
        <v>5.5</v>
      </c>
      <c r="G2336" s="200"/>
    </row>
    <row r="2337" spans="1:7">
      <c r="A2337" s="198" t="s">
        <v>1766</v>
      </c>
      <c r="B2337" s="205" t="s">
        <v>2773</v>
      </c>
      <c r="C2337" s="206">
        <v>75.97</v>
      </c>
      <c r="D2337" s="206">
        <v>75.97</v>
      </c>
      <c r="E2337" s="206"/>
      <c r="F2337" s="206"/>
      <c r="G2337" s="200"/>
    </row>
    <row r="2338" spans="1:7">
      <c r="A2338" s="198" t="s">
        <v>1767</v>
      </c>
      <c r="B2338" s="205" t="s">
        <v>2774</v>
      </c>
      <c r="C2338" s="206">
        <v>266.88</v>
      </c>
      <c r="D2338" s="206">
        <v>266.88</v>
      </c>
      <c r="E2338" s="206"/>
      <c r="F2338" s="206"/>
      <c r="G2338" s="200"/>
    </row>
    <row r="2339" spans="1:7">
      <c r="A2339" s="198" t="s">
        <v>1768</v>
      </c>
      <c r="B2339" s="205" t="s">
        <v>2775</v>
      </c>
      <c r="C2339" s="206">
        <v>54.7</v>
      </c>
      <c r="D2339" s="206">
        <v>54.7</v>
      </c>
      <c r="E2339" s="206"/>
      <c r="F2339" s="206"/>
      <c r="G2339" s="200"/>
    </row>
    <row r="2340" spans="1:7">
      <c r="A2340" s="198" t="s">
        <v>1769</v>
      </c>
      <c r="B2340" s="205" t="s">
        <v>2776</v>
      </c>
      <c r="C2340" s="206">
        <v>59.23</v>
      </c>
      <c r="D2340" s="206">
        <v>59.23</v>
      </c>
      <c r="E2340" s="206"/>
      <c r="F2340" s="206"/>
      <c r="G2340" s="200"/>
    </row>
    <row r="2341" spans="1:7">
      <c r="A2341" s="198" t="s">
        <v>1803</v>
      </c>
      <c r="B2341" s="205" t="s">
        <v>2777</v>
      </c>
      <c r="C2341" s="206">
        <v>29.3</v>
      </c>
      <c r="D2341" s="206">
        <v>29.3</v>
      </c>
      <c r="E2341" s="206"/>
      <c r="F2341" s="206"/>
      <c r="G2341" s="200"/>
    </row>
    <row r="2342" spans="1:7">
      <c r="A2342" s="198" t="s">
        <v>1770</v>
      </c>
      <c r="B2342" s="205" t="s">
        <v>2778</v>
      </c>
      <c r="C2342" s="206">
        <v>28.51</v>
      </c>
      <c r="D2342" s="206">
        <v>28.51</v>
      </c>
      <c r="E2342" s="206"/>
      <c r="F2342" s="206"/>
      <c r="G2342" s="200"/>
    </row>
    <row r="2343" spans="1:7">
      <c r="A2343" s="198" t="s">
        <v>1771</v>
      </c>
      <c r="B2343" s="205" t="s">
        <v>2779</v>
      </c>
      <c r="C2343" s="206">
        <v>7.4</v>
      </c>
      <c r="D2343" s="206">
        <v>7.4</v>
      </c>
      <c r="E2343" s="206"/>
      <c r="F2343" s="206"/>
      <c r="G2343" s="200"/>
    </row>
    <row r="2344" spans="1:7">
      <c r="A2344" s="198" t="s">
        <v>1772</v>
      </c>
      <c r="B2344" s="205" t="s">
        <v>2780</v>
      </c>
      <c r="C2344" s="206">
        <v>5.87</v>
      </c>
      <c r="D2344" s="206">
        <v>0.37</v>
      </c>
      <c r="E2344" s="206"/>
      <c r="F2344" s="206">
        <v>5.5</v>
      </c>
      <c r="G2344" s="200"/>
    </row>
    <row r="2345" spans="1:7">
      <c r="A2345" s="198" t="s">
        <v>1773</v>
      </c>
      <c r="B2345" s="205" t="s">
        <v>2781</v>
      </c>
      <c r="C2345" s="206">
        <v>44.42</v>
      </c>
      <c r="D2345" s="206">
        <v>44.42</v>
      </c>
      <c r="E2345" s="206"/>
      <c r="F2345" s="206"/>
      <c r="G2345" s="200"/>
    </row>
    <row r="2346" spans="1:7">
      <c r="A2346" s="198" t="s">
        <v>1774</v>
      </c>
      <c r="B2346" s="205" t="s">
        <v>2782</v>
      </c>
      <c r="C2346" s="206">
        <v>40.44</v>
      </c>
      <c r="D2346" s="206">
        <v>40.44</v>
      </c>
      <c r="E2346" s="206"/>
      <c r="F2346" s="206"/>
      <c r="G2346" s="200"/>
    </row>
    <row r="2347" spans="1:7">
      <c r="A2347" s="198" t="s">
        <v>1775</v>
      </c>
      <c r="B2347" s="205" t="s">
        <v>2783</v>
      </c>
      <c r="C2347" s="206">
        <v>35.29</v>
      </c>
      <c r="D2347" s="206"/>
      <c r="E2347" s="206"/>
      <c r="F2347" s="206">
        <v>35.29</v>
      </c>
      <c r="G2347" s="200"/>
    </row>
    <row r="2348" spans="1:7">
      <c r="A2348" s="198" t="s">
        <v>1776</v>
      </c>
      <c r="B2348" s="205" t="s">
        <v>2784</v>
      </c>
      <c r="C2348" s="206">
        <v>1.39</v>
      </c>
      <c r="D2348" s="206"/>
      <c r="E2348" s="206"/>
      <c r="F2348" s="206">
        <v>1.39</v>
      </c>
      <c r="G2348" s="200"/>
    </row>
    <row r="2349" spans="1:7">
      <c r="A2349" s="198" t="s">
        <v>1778</v>
      </c>
      <c r="B2349" s="205" t="s">
        <v>2786</v>
      </c>
      <c r="C2349" s="206">
        <v>0.5</v>
      </c>
      <c r="D2349" s="206"/>
      <c r="E2349" s="206"/>
      <c r="F2349" s="206">
        <v>0.5</v>
      </c>
      <c r="G2349" s="200"/>
    </row>
    <row r="2350" spans="1:7">
      <c r="A2350" s="198" t="s">
        <v>1779</v>
      </c>
      <c r="B2350" s="205" t="s">
        <v>2787</v>
      </c>
      <c r="C2350" s="206">
        <v>2.5</v>
      </c>
      <c r="D2350" s="206"/>
      <c r="E2350" s="206"/>
      <c r="F2350" s="206">
        <v>2.5</v>
      </c>
      <c r="G2350" s="200"/>
    </row>
    <row r="2351" spans="1:7">
      <c r="A2351" s="198" t="s">
        <v>1781</v>
      </c>
      <c r="B2351" s="205" t="s">
        <v>2789</v>
      </c>
      <c r="C2351" s="206">
        <v>0.5</v>
      </c>
      <c r="D2351" s="206"/>
      <c r="E2351" s="206"/>
      <c r="F2351" s="206">
        <v>0.5</v>
      </c>
      <c r="G2351" s="200"/>
    </row>
    <row r="2352" spans="1:7">
      <c r="A2352" s="198" t="s">
        <v>1794</v>
      </c>
      <c r="B2352" s="205" t="s">
        <v>2806</v>
      </c>
      <c r="C2352" s="206">
        <v>5.68</v>
      </c>
      <c r="D2352" s="206"/>
      <c r="E2352" s="206"/>
      <c r="F2352" s="206">
        <v>5.68</v>
      </c>
      <c r="G2352" s="200"/>
    </row>
    <row r="2353" spans="1:7">
      <c r="A2353" s="198" t="s">
        <v>1784</v>
      </c>
      <c r="B2353" s="205" t="s">
        <v>2792</v>
      </c>
      <c r="C2353" s="206">
        <v>6.86</v>
      </c>
      <c r="D2353" s="206"/>
      <c r="E2353" s="206"/>
      <c r="F2353" s="206">
        <v>6.86</v>
      </c>
      <c r="G2353" s="200"/>
    </row>
    <row r="2354" spans="1:7">
      <c r="A2354" s="198" t="s">
        <v>1785</v>
      </c>
      <c r="B2354" s="205" t="s">
        <v>2793</v>
      </c>
      <c r="C2354" s="206">
        <v>1.5</v>
      </c>
      <c r="D2354" s="206"/>
      <c r="E2354" s="206"/>
      <c r="F2354" s="206">
        <v>1.5</v>
      </c>
      <c r="G2354" s="200"/>
    </row>
    <row r="2355" spans="1:7">
      <c r="A2355" s="198" t="s">
        <v>1786</v>
      </c>
      <c r="B2355" s="205" t="s">
        <v>2794</v>
      </c>
      <c r="C2355" s="206">
        <v>16.36</v>
      </c>
      <c r="D2355" s="206"/>
      <c r="E2355" s="206"/>
      <c r="F2355" s="206">
        <v>16.36</v>
      </c>
      <c r="G2355" s="200"/>
    </row>
    <row r="2356" spans="1:7">
      <c r="A2356" s="198" t="s">
        <v>1787</v>
      </c>
      <c r="B2356" s="205" t="s">
        <v>2795</v>
      </c>
      <c r="C2356" s="206">
        <v>11.07</v>
      </c>
      <c r="D2356" s="206"/>
      <c r="E2356" s="206">
        <v>11.07</v>
      </c>
      <c r="F2356" s="206"/>
      <c r="G2356" s="200"/>
    </row>
    <row r="2357" spans="1:7">
      <c r="A2357" s="198" t="s">
        <v>1789</v>
      </c>
      <c r="B2357" s="205" t="s">
        <v>2797</v>
      </c>
      <c r="C2357" s="206">
        <v>3.42</v>
      </c>
      <c r="D2357" s="206"/>
      <c r="E2357" s="206">
        <v>3.42</v>
      </c>
      <c r="F2357" s="206"/>
      <c r="G2357" s="200"/>
    </row>
    <row r="2358" spans="1:7">
      <c r="A2358" s="198" t="s">
        <v>1790</v>
      </c>
      <c r="B2358" s="205" t="s">
        <v>2798</v>
      </c>
      <c r="C2358" s="206">
        <v>7.65</v>
      </c>
      <c r="D2358" s="206"/>
      <c r="E2358" s="206">
        <v>7.65</v>
      </c>
      <c r="F2358" s="206"/>
      <c r="G2358" s="200"/>
    </row>
    <row r="2359" spans="1:7">
      <c r="A2359" s="198" t="s">
        <v>1720</v>
      </c>
      <c r="B2359" s="205" t="s">
        <v>2906</v>
      </c>
      <c r="C2359" s="206">
        <v>3209.59</v>
      </c>
      <c r="D2359" s="206">
        <v>2920.3</v>
      </c>
      <c r="E2359" s="206">
        <v>71.67</v>
      </c>
      <c r="F2359" s="206">
        <v>217.62</v>
      </c>
      <c r="G2359" s="200"/>
    </row>
    <row r="2360" spans="1:7">
      <c r="A2360" s="198" t="s">
        <v>1765</v>
      </c>
      <c r="B2360" s="205" t="s">
        <v>2772</v>
      </c>
      <c r="C2360" s="206">
        <v>2945.3</v>
      </c>
      <c r="D2360" s="206">
        <v>2920.3</v>
      </c>
      <c r="E2360" s="206"/>
      <c r="F2360" s="206">
        <v>25</v>
      </c>
      <c r="G2360" s="200"/>
    </row>
    <row r="2361" spans="1:7">
      <c r="A2361" s="198" t="s">
        <v>1766</v>
      </c>
      <c r="B2361" s="205" t="s">
        <v>2773</v>
      </c>
      <c r="C2361" s="206">
        <v>380.75</v>
      </c>
      <c r="D2361" s="206">
        <v>380.75</v>
      </c>
      <c r="E2361" s="206"/>
      <c r="F2361" s="206"/>
      <c r="G2361" s="200"/>
    </row>
    <row r="2362" spans="1:7">
      <c r="A2362" s="198" t="s">
        <v>1767</v>
      </c>
      <c r="B2362" s="205" t="s">
        <v>2774</v>
      </c>
      <c r="C2362" s="206">
        <v>1218.83</v>
      </c>
      <c r="D2362" s="206">
        <v>1218.83</v>
      </c>
      <c r="E2362" s="206"/>
      <c r="F2362" s="206"/>
      <c r="G2362" s="200"/>
    </row>
    <row r="2363" spans="1:7">
      <c r="A2363" s="198" t="s">
        <v>1768</v>
      </c>
      <c r="B2363" s="205" t="s">
        <v>2775</v>
      </c>
      <c r="C2363" s="206">
        <v>263.18</v>
      </c>
      <c r="D2363" s="206">
        <v>263.18</v>
      </c>
      <c r="E2363" s="206"/>
      <c r="F2363" s="206"/>
      <c r="G2363" s="200"/>
    </row>
    <row r="2364" spans="1:7">
      <c r="A2364" s="198" t="s">
        <v>1769</v>
      </c>
      <c r="B2364" s="205" t="s">
        <v>2776</v>
      </c>
      <c r="C2364" s="206">
        <v>281.76</v>
      </c>
      <c r="D2364" s="206">
        <v>281.76</v>
      </c>
      <c r="E2364" s="206"/>
      <c r="F2364" s="206"/>
      <c r="G2364" s="200"/>
    </row>
    <row r="2365" spans="1:7">
      <c r="A2365" s="198" t="s">
        <v>1803</v>
      </c>
      <c r="B2365" s="205" t="s">
        <v>2777</v>
      </c>
      <c r="C2365" s="206">
        <v>60</v>
      </c>
      <c r="D2365" s="206">
        <v>60</v>
      </c>
      <c r="E2365" s="206"/>
      <c r="F2365" s="206"/>
      <c r="G2365" s="200"/>
    </row>
    <row r="2366" spans="1:7">
      <c r="A2366" s="198" t="s">
        <v>1770</v>
      </c>
      <c r="B2366" s="205" t="s">
        <v>2778</v>
      </c>
      <c r="C2366" s="206">
        <v>135.6</v>
      </c>
      <c r="D2366" s="206">
        <v>135.6</v>
      </c>
      <c r="E2366" s="206"/>
      <c r="F2366" s="206"/>
      <c r="G2366" s="200"/>
    </row>
    <row r="2367" spans="1:7">
      <c r="A2367" s="198" t="s">
        <v>1771</v>
      </c>
      <c r="B2367" s="205" t="s">
        <v>2779</v>
      </c>
      <c r="C2367" s="206">
        <v>35.22</v>
      </c>
      <c r="D2367" s="206">
        <v>35.22</v>
      </c>
      <c r="E2367" s="206"/>
      <c r="F2367" s="206"/>
      <c r="G2367" s="200"/>
    </row>
    <row r="2368" spans="1:7">
      <c r="A2368" s="198" t="s">
        <v>1772</v>
      </c>
      <c r="B2368" s="205" t="s">
        <v>2780</v>
      </c>
      <c r="C2368" s="206">
        <v>26.76</v>
      </c>
      <c r="D2368" s="206">
        <v>1.76</v>
      </c>
      <c r="E2368" s="206"/>
      <c r="F2368" s="206">
        <v>25</v>
      </c>
      <c r="G2368" s="200"/>
    </row>
    <row r="2369" spans="1:7">
      <c r="A2369" s="198" t="s">
        <v>1773</v>
      </c>
      <c r="B2369" s="205" t="s">
        <v>2781</v>
      </c>
      <c r="C2369" s="206">
        <v>211.32</v>
      </c>
      <c r="D2369" s="206">
        <v>211.32</v>
      </c>
      <c r="E2369" s="206"/>
      <c r="F2369" s="206"/>
      <c r="G2369" s="200"/>
    </row>
    <row r="2370" spans="1:7">
      <c r="A2370" s="198" t="s">
        <v>1774</v>
      </c>
      <c r="B2370" s="205" t="s">
        <v>2782</v>
      </c>
      <c r="C2370" s="206">
        <v>331.88</v>
      </c>
      <c r="D2370" s="206">
        <v>331.88</v>
      </c>
      <c r="E2370" s="206"/>
      <c r="F2370" s="206"/>
      <c r="G2370" s="200"/>
    </row>
    <row r="2371" spans="1:7">
      <c r="A2371" s="198" t="s">
        <v>1775</v>
      </c>
      <c r="B2371" s="205" t="s">
        <v>2783</v>
      </c>
      <c r="C2371" s="206">
        <v>192.62</v>
      </c>
      <c r="D2371" s="206"/>
      <c r="E2371" s="206"/>
      <c r="F2371" s="206">
        <v>192.62</v>
      </c>
      <c r="G2371" s="200"/>
    </row>
    <row r="2372" spans="1:7">
      <c r="A2372" s="198" t="s">
        <v>1776</v>
      </c>
      <c r="B2372" s="205" t="s">
        <v>2784</v>
      </c>
      <c r="C2372" s="206">
        <v>1.98</v>
      </c>
      <c r="D2372" s="206"/>
      <c r="E2372" s="206"/>
      <c r="F2372" s="206">
        <v>1.98</v>
      </c>
      <c r="G2372" s="200"/>
    </row>
    <row r="2373" spans="1:7">
      <c r="A2373" s="198" t="s">
        <v>1777</v>
      </c>
      <c r="B2373" s="205" t="s">
        <v>2785</v>
      </c>
      <c r="C2373" s="206">
        <v>1</v>
      </c>
      <c r="D2373" s="206"/>
      <c r="E2373" s="206"/>
      <c r="F2373" s="206">
        <v>1</v>
      </c>
      <c r="G2373" s="200"/>
    </row>
    <row r="2374" spans="1:7">
      <c r="A2374" s="198" t="s">
        <v>1778</v>
      </c>
      <c r="B2374" s="205" t="s">
        <v>2786</v>
      </c>
      <c r="C2374" s="206">
        <v>0.2</v>
      </c>
      <c r="D2374" s="206"/>
      <c r="E2374" s="206"/>
      <c r="F2374" s="206">
        <v>0.2</v>
      </c>
      <c r="G2374" s="200"/>
    </row>
    <row r="2375" spans="1:7">
      <c r="A2375" s="198" t="s">
        <v>1779</v>
      </c>
      <c r="B2375" s="205" t="s">
        <v>2787</v>
      </c>
      <c r="C2375" s="206">
        <v>10</v>
      </c>
      <c r="D2375" s="206"/>
      <c r="E2375" s="206"/>
      <c r="F2375" s="206">
        <v>10</v>
      </c>
      <c r="G2375" s="200"/>
    </row>
    <row r="2376" spans="1:7">
      <c r="A2376" s="198" t="s">
        <v>1781</v>
      </c>
      <c r="B2376" s="205" t="s">
        <v>2789</v>
      </c>
      <c r="C2376" s="206">
        <v>26.63</v>
      </c>
      <c r="D2376" s="206"/>
      <c r="E2376" s="206"/>
      <c r="F2376" s="206">
        <v>26.63</v>
      </c>
      <c r="G2376" s="200"/>
    </row>
    <row r="2377" spans="1:7">
      <c r="A2377" s="198" t="s">
        <v>1797</v>
      </c>
      <c r="B2377" s="205" t="s">
        <v>2808</v>
      </c>
      <c r="C2377" s="206">
        <v>3.6</v>
      </c>
      <c r="D2377" s="206"/>
      <c r="E2377" s="206"/>
      <c r="F2377" s="206">
        <v>3.6</v>
      </c>
      <c r="G2377" s="200"/>
    </row>
    <row r="2378" spans="1:7">
      <c r="A2378" s="198" t="s">
        <v>1783</v>
      </c>
      <c r="B2378" s="205" t="s">
        <v>2791</v>
      </c>
      <c r="C2378" s="206">
        <v>0.5</v>
      </c>
      <c r="D2378" s="206"/>
      <c r="E2378" s="206"/>
      <c r="F2378" s="206">
        <v>0.5</v>
      </c>
      <c r="G2378" s="200"/>
    </row>
    <row r="2379" spans="1:7">
      <c r="A2379" s="198" t="s">
        <v>1784</v>
      </c>
      <c r="B2379" s="205" t="s">
        <v>2792</v>
      </c>
      <c r="C2379" s="206">
        <v>32.590000000000003</v>
      </c>
      <c r="D2379" s="206"/>
      <c r="E2379" s="206"/>
      <c r="F2379" s="206">
        <v>32.590000000000003</v>
      </c>
      <c r="G2379" s="200"/>
    </row>
    <row r="2380" spans="1:7">
      <c r="A2380" s="198" t="s">
        <v>1785</v>
      </c>
      <c r="B2380" s="205" t="s">
        <v>2793</v>
      </c>
      <c r="C2380" s="206">
        <v>40</v>
      </c>
      <c r="D2380" s="206"/>
      <c r="E2380" s="206"/>
      <c r="F2380" s="206">
        <v>40</v>
      </c>
      <c r="G2380" s="200"/>
    </row>
    <row r="2381" spans="1:7">
      <c r="A2381" s="198" t="s">
        <v>1786</v>
      </c>
      <c r="B2381" s="205" t="s">
        <v>2794</v>
      </c>
      <c r="C2381" s="206">
        <v>76.12</v>
      </c>
      <c r="D2381" s="206"/>
      <c r="E2381" s="206"/>
      <c r="F2381" s="206">
        <v>76.12</v>
      </c>
      <c r="G2381" s="200"/>
    </row>
    <row r="2382" spans="1:7">
      <c r="A2382" s="198" t="s">
        <v>1787</v>
      </c>
      <c r="B2382" s="205" t="s">
        <v>2795</v>
      </c>
      <c r="C2382" s="206">
        <v>71.67</v>
      </c>
      <c r="D2382" s="206"/>
      <c r="E2382" s="206">
        <v>71.67</v>
      </c>
      <c r="F2382" s="206"/>
      <c r="G2382" s="200"/>
    </row>
    <row r="2383" spans="1:7">
      <c r="A2383" s="198" t="s">
        <v>1788</v>
      </c>
      <c r="B2383" s="205" t="s">
        <v>2796</v>
      </c>
      <c r="C2383" s="206">
        <v>13.64</v>
      </c>
      <c r="D2383" s="206"/>
      <c r="E2383" s="206">
        <v>13.64</v>
      </c>
      <c r="F2383" s="206"/>
      <c r="G2383" s="200"/>
    </row>
    <row r="2384" spans="1:7">
      <c r="A2384" s="198" t="s">
        <v>1789</v>
      </c>
      <c r="B2384" s="205" t="s">
        <v>2797</v>
      </c>
      <c r="C2384" s="206">
        <v>16.21</v>
      </c>
      <c r="D2384" s="206"/>
      <c r="E2384" s="206">
        <v>16.21</v>
      </c>
      <c r="F2384" s="206"/>
      <c r="G2384" s="200"/>
    </row>
    <row r="2385" spans="1:7">
      <c r="A2385" s="198" t="s">
        <v>1790</v>
      </c>
      <c r="B2385" s="205" t="s">
        <v>2798</v>
      </c>
      <c r="C2385" s="206">
        <v>41.82</v>
      </c>
      <c r="D2385" s="206"/>
      <c r="E2385" s="206">
        <v>41.82</v>
      </c>
      <c r="F2385" s="206"/>
      <c r="G2385" s="200"/>
    </row>
    <row r="2386" spans="1:7">
      <c r="A2386" s="198" t="s">
        <v>1722</v>
      </c>
      <c r="B2386" s="205" t="s">
        <v>2907</v>
      </c>
      <c r="C2386" s="206">
        <v>2234.89</v>
      </c>
      <c r="D2386" s="206">
        <v>2033.36</v>
      </c>
      <c r="E2386" s="206">
        <v>57.35</v>
      </c>
      <c r="F2386" s="206">
        <v>144.18</v>
      </c>
      <c r="G2386" s="200"/>
    </row>
    <row r="2387" spans="1:7">
      <c r="A2387" s="198" t="s">
        <v>1765</v>
      </c>
      <c r="B2387" s="205" t="s">
        <v>2772</v>
      </c>
      <c r="C2387" s="206">
        <v>2034.66</v>
      </c>
      <c r="D2387" s="206">
        <v>2033.36</v>
      </c>
      <c r="E2387" s="206"/>
      <c r="F2387" s="206">
        <v>1.3</v>
      </c>
      <c r="G2387" s="200"/>
    </row>
    <row r="2388" spans="1:7">
      <c r="A2388" s="198" t="s">
        <v>1766</v>
      </c>
      <c r="B2388" s="205" t="s">
        <v>2773</v>
      </c>
      <c r="C2388" s="206">
        <v>263.3</v>
      </c>
      <c r="D2388" s="206">
        <v>263.3</v>
      </c>
      <c r="E2388" s="206"/>
      <c r="F2388" s="206"/>
      <c r="G2388" s="200"/>
    </row>
    <row r="2389" spans="1:7">
      <c r="A2389" s="198" t="s">
        <v>1767</v>
      </c>
      <c r="B2389" s="205" t="s">
        <v>2774</v>
      </c>
      <c r="C2389" s="206">
        <v>857.8</v>
      </c>
      <c r="D2389" s="206">
        <v>857.8</v>
      </c>
      <c r="E2389" s="206"/>
      <c r="F2389" s="206"/>
      <c r="G2389" s="200"/>
    </row>
    <row r="2390" spans="1:7">
      <c r="A2390" s="198" t="s">
        <v>1768</v>
      </c>
      <c r="B2390" s="205" t="s">
        <v>2775</v>
      </c>
      <c r="C2390" s="206">
        <v>184.34</v>
      </c>
      <c r="D2390" s="206">
        <v>184.34</v>
      </c>
      <c r="E2390" s="206"/>
      <c r="F2390" s="206"/>
      <c r="G2390" s="200"/>
    </row>
    <row r="2391" spans="1:7">
      <c r="A2391" s="198" t="s">
        <v>1769</v>
      </c>
      <c r="B2391" s="205" t="s">
        <v>2776</v>
      </c>
      <c r="C2391" s="206">
        <v>194.12</v>
      </c>
      <c r="D2391" s="206">
        <v>194.12</v>
      </c>
      <c r="E2391" s="206"/>
      <c r="F2391" s="206"/>
      <c r="G2391" s="200"/>
    </row>
    <row r="2392" spans="1:7">
      <c r="A2392" s="198" t="s">
        <v>1803</v>
      </c>
      <c r="B2392" s="205" t="s">
        <v>2777</v>
      </c>
      <c r="C2392" s="206">
        <v>140</v>
      </c>
      <c r="D2392" s="206">
        <v>140</v>
      </c>
      <c r="E2392" s="206"/>
      <c r="F2392" s="206"/>
      <c r="G2392" s="200"/>
    </row>
    <row r="2393" spans="1:7">
      <c r="A2393" s="198" t="s">
        <v>1770</v>
      </c>
      <c r="B2393" s="205" t="s">
        <v>2778</v>
      </c>
      <c r="C2393" s="206">
        <v>93.42</v>
      </c>
      <c r="D2393" s="206">
        <v>93.42</v>
      </c>
      <c r="E2393" s="206"/>
      <c r="F2393" s="206"/>
      <c r="G2393" s="200"/>
    </row>
    <row r="2394" spans="1:7">
      <c r="A2394" s="198" t="s">
        <v>1771</v>
      </c>
      <c r="B2394" s="205" t="s">
        <v>2779</v>
      </c>
      <c r="C2394" s="206">
        <v>24.27</v>
      </c>
      <c r="D2394" s="206">
        <v>24.27</v>
      </c>
      <c r="E2394" s="206"/>
      <c r="F2394" s="206"/>
      <c r="G2394" s="200"/>
    </row>
    <row r="2395" spans="1:7">
      <c r="A2395" s="198" t="s">
        <v>1772</v>
      </c>
      <c r="B2395" s="205" t="s">
        <v>2780</v>
      </c>
      <c r="C2395" s="206">
        <v>2.5099999999999998</v>
      </c>
      <c r="D2395" s="206">
        <v>1.21</v>
      </c>
      <c r="E2395" s="206"/>
      <c r="F2395" s="206">
        <v>1.3</v>
      </c>
      <c r="G2395" s="200"/>
    </row>
    <row r="2396" spans="1:7">
      <c r="A2396" s="198" t="s">
        <v>1773</v>
      </c>
      <c r="B2396" s="205" t="s">
        <v>2781</v>
      </c>
      <c r="C2396" s="206">
        <v>145.59</v>
      </c>
      <c r="D2396" s="206">
        <v>145.59</v>
      </c>
      <c r="E2396" s="206"/>
      <c r="F2396" s="206"/>
      <c r="G2396" s="200"/>
    </row>
    <row r="2397" spans="1:7">
      <c r="A2397" s="198" t="s">
        <v>1774</v>
      </c>
      <c r="B2397" s="205" t="s">
        <v>2782</v>
      </c>
      <c r="C2397" s="206">
        <v>129.31</v>
      </c>
      <c r="D2397" s="206">
        <v>129.31</v>
      </c>
      <c r="E2397" s="206"/>
      <c r="F2397" s="206"/>
      <c r="G2397" s="200"/>
    </row>
    <row r="2398" spans="1:7">
      <c r="A2398" s="198" t="s">
        <v>1775</v>
      </c>
      <c r="B2398" s="205" t="s">
        <v>2783</v>
      </c>
      <c r="C2398" s="206">
        <v>142.88</v>
      </c>
      <c r="D2398" s="206"/>
      <c r="E2398" s="206"/>
      <c r="F2398" s="206">
        <v>142.88</v>
      </c>
      <c r="G2398" s="200"/>
    </row>
    <row r="2399" spans="1:7">
      <c r="A2399" s="198" t="s">
        <v>1776</v>
      </c>
      <c r="B2399" s="205" t="s">
        <v>2784</v>
      </c>
      <c r="C2399" s="206">
        <v>3</v>
      </c>
      <c r="D2399" s="206"/>
      <c r="E2399" s="206"/>
      <c r="F2399" s="206">
        <v>3</v>
      </c>
      <c r="G2399" s="200"/>
    </row>
    <row r="2400" spans="1:7">
      <c r="A2400" s="198" t="s">
        <v>1777</v>
      </c>
      <c r="B2400" s="205" t="s">
        <v>2785</v>
      </c>
      <c r="C2400" s="206">
        <v>1</v>
      </c>
      <c r="D2400" s="206"/>
      <c r="E2400" s="206"/>
      <c r="F2400" s="206">
        <v>1</v>
      </c>
      <c r="G2400" s="200"/>
    </row>
    <row r="2401" spans="1:7">
      <c r="A2401" s="198" t="s">
        <v>1778</v>
      </c>
      <c r="B2401" s="205" t="s">
        <v>2786</v>
      </c>
      <c r="C2401" s="206">
        <v>5</v>
      </c>
      <c r="D2401" s="206"/>
      <c r="E2401" s="206"/>
      <c r="F2401" s="206">
        <v>5</v>
      </c>
      <c r="G2401" s="200"/>
    </row>
    <row r="2402" spans="1:7">
      <c r="A2402" s="198" t="s">
        <v>1779</v>
      </c>
      <c r="B2402" s="205" t="s">
        <v>2787</v>
      </c>
      <c r="C2402" s="206">
        <v>10</v>
      </c>
      <c r="D2402" s="206"/>
      <c r="E2402" s="206"/>
      <c r="F2402" s="206">
        <v>10</v>
      </c>
      <c r="G2402" s="200"/>
    </row>
    <row r="2403" spans="1:7">
      <c r="A2403" s="198" t="s">
        <v>1780</v>
      </c>
      <c r="B2403" s="205" t="s">
        <v>2788</v>
      </c>
      <c r="C2403" s="206">
        <v>7</v>
      </c>
      <c r="D2403" s="206"/>
      <c r="E2403" s="206"/>
      <c r="F2403" s="206">
        <v>7</v>
      </c>
      <c r="G2403" s="200"/>
    </row>
    <row r="2404" spans="1:7">
      <c r="A2404" s="198" t="s">
        <v>1793</v>
      </c>
      <c r="B2404" s="205" t="s">
        <v>2821</v>
      </c>
      <c r="C2404" s="206">
        <v>0.6</v>
      </c>
      <c r="D2404" s="206"/>
      <c r="E2404" s="206"/>
      <c r="F2404" s="206">
        <v>0.6</v>
      </c>
      <c r="G2404" s="200"/>
    </row>
    <row r="2405" spans="1:7">
      <c r="A2405" s="198" t="s">
        <v>1781</v>
      </c>
      <c r="B2405" s="205" t="s">
        <v>2789</v>
      </c>
      <c r="C2405" s="206">
        <v>3</v>
      </c>
      <c r="D2405" s="206"/>
      <c r="E2405" s="206"/>
      <c r="F2405" s="206">
        <v>3</v>
      </c>
      <c r="G2405" s="200"/>
    </row>
    <row r="2406" spans="1:7">
      <c r="A2406" s="198" t="s">
        <v>1783</v>
      </c>
      <c r="B2406" s="205" t="s">
        <v>2791</v>
      </c>
      <c r="C2406" s="206">
        <v>0.97</v>
      </c>
      <c r="D2406" s="206"/>
      <c r="E2406" s="206"/>
      <c r="F2406" s="206">
        <v>0.97</v>
      </c>
      <c r="G2406" s="200"/>
    </row>
    <row r="2407" spans="1:7">
      <c r="A2407" s="198" t="s">
        <v>1794</v>
      </c>
      <c r="B2407" s="205" t="s">
        <v>2806</v>
      </c>
      <c r="C2407" s="206">
        <v>15.48</v>
      </c>
      <c r="D2407" s="206"/>
      <c r="E2407" s="206"/>
      <c r="F2407" s="206">
        <v>15.48</v>
      </c>
      <c r="G2407" s="200"/>
    </row>
    <row r="2408" spans="1:7">
      <c r="A2408" s="198" t="s">
        <v>1784</v>
      </c>
      <c r="B2408" s="205" t="s">
        <v>2792</v>
      </c>
      <c r="C2408" s="206">
        <v>22.42</v>
      </c>
      <c r="D2408" s="206"/>
      <c r="E2408" s="206"/>
      <c r="F2408" s="206">
        <v>22.42</v>
      </c>
      <c r="G2408" s="200"/>
    </row>
    <row r="2409" spans="1:7">
      <c r="A2409" s="198" t="s">
        <v>1785</v>
      </c>
      <c r="B2409" s="205" t="s">
        <v>2793</v>
      </c>
      <c r="C2409" s="206">
        <v>18</v>
      </c>
      <c r="D2409" s="206"/>
      <c r="E2409" s="206"/>
      <c r="F2409" s="206">
        <v>18</v>
      </c>
      <c r="G2409" s="200"/>
    </row>
    <row r="2410" spans="1:7">
      <c r="A2410" s="198" t="s">
        <v>1786</v>
      </c>
      <c r="B2410" s="205" t="s">
        <v>2794</v>
      </c>
      <c r="C2410" s="206">
        <v>56.41</v>
      </c>
      <c r="D2410" s="206"/>
      <c r="E2410" s="206"/>
      <c r="F2410" s="206">
        <v>56.41</v>
      </c>
      <c r="G2410" s="200"/>
    </row>
    <row r="2411" spans="1:7">
      <c r="A2411" s="198" t="s">
        <v>1787</v>
      </c>
      <c r="B2411" s="205" t="s">
        <v>2795</v>
      </c>
      <c r="C2411" s="206">
        <v>57.35</v>
      </c>
      <c r="D2411" s="206"/>
      <c r="E2411" s="206">
        <v>57.35</v>
      </c>
      <c r="F2411" s="206"/>
      <c r="G2411" s="200"/>
    </row>
    <row r="2412" spans="1:7">
      <c r="A2412" s="198" t="s">
        <v>1788</v>
      </c>
      <c r="B2412" s="205" t="s">
        <v>2796</v>
      </c>
      <c r="C2412" s="206">
        <v>8.8699999999999992</v>
      </c>
      <c r="D2412" s="206"/>
      <c r="E2412" s="206">
        <v>8.8699999999999992</v>
      </c>
      <c r="F2412" s="206"/>
      <c r="G2412" s="200"/>
    </row>
    <row r="2413" spans="1:7">
      <c r="A2413" s="198" t="s">
        <v>1789</v>
      </c>
      <c r="B2413" s="205" t="s">
        <v>2797</v>
      </c>
      <c r="C2413" s="206">
        <v>10.62</v>
      </c>
      <c r="D2413" s="206"/>
      <c r="E2413" s="206">
        <v>10.62</v>
      </c>
      <c r="F2413" s="206"/>
      <c r="G2413" s="200"/>
    </row>
    <row r="2414" spans="1:7">
      <c r="A2414" s="198" t="s">
        <v>1790</v>
      </c>
      <c r="B2414" s="205" t="s">
        <v>2798</v>
      </c>
      <c r="C2414" s="206">
        <v>37.86</v>
      </c>
      <c r="D2414" s="206"/>
      <c r="E2414" s="206">
        <v>37.86</v>
      </c>
      <c r="F2414" s="206"/>
      <c r="G2414" s="200"/>
    </row>
    <row r="2415" spans="1:7" ht="27">
      <c r="A2415" s="198" t="s">
        <v>1804</v>
      </c>
      <c r="B2415" s="205" t="s">
        <v>2908</v>
      </c>
      <c r="C2415" s="206">
        <v>716.03</v>
      </c>
      <c r="D2415" s="206">
        <v>657.81</v>
      </c>
      <c r="E2415" s="206">
        <v>17</v>
      </c>
      <c r="F2415" s="206">
        <v>41.22</v>
      </c>
      <c r="G2415" s="200"/>
    </row>
    <row r="2416" spans="1:7">
      <c r="A2416" s="198" t="s">
        <v>1765</v>
      </c>
      <c r="B2416" s="205" t="s">
        <v>2772</v>
      </c>
      <c r="C2416" s="206">
        <v>657.81</v>
      </c>
      <c r="D2416" s="206">
        <v>657.81</v>
      </c>
      <c r="E2416" s="206"/>
      <c r="F2416" s="206"/>
      <c r="G2416" s="200"/>
    </row>
    <row r="2417" spans="1:7">
      <c r="A2417" s="198" t="s">
        <v>1766</v>
      </c>
      <c r="B2417" s="205" t="s">
        <v>2773</v>
      </c>
      <c r="C2417" s="206">
        <v>72.510000000000005</v>
      </c>
      <c r="D2417" s="206">
        <v>72.510000000000005</v>
      </c>
      <c r="E2417" s="206"/>
      <c r="F2417" s="206"/>
      <c r="G2417" s="200"/>
    </row>
    <row r="2418" spans="1:7">
      <c r="A2418" s="198" t="s">
        <v>1767</v>
      </c>
      <c r="B2418" s="205" t="s">
        <v>2774</v>
      </c>
      <c r="C2418" s="206">
        <v>242.85</v>
      </c>
      <c r="D2418" s="206">
        <v>242.85</v>
      </c>
      <c r="E2418" s="206"/>
      <c r="F2418" s="206"/>
      <c r="G2418" s="200"/>
    </row>
    <row r="2419" spans="1:7">
      <c r="A2419" s="198" t="s">
        <v>1768</v>
      </c>
      <c r="B2419" s="205" t="s">
        <v>2775</v>
      </c>
      <c r="C2419" s="206">
        <v>51.88</v>
      </c>
      <c r="D2419" s="206">
        <v>51.88</v>
      </c>
      <c r="E2419" s="206"/>
      <c r="F2419" s="206"/>
      <c r="G2419" s="200"/>
    </row>
    <row r="2420" spans="1:7">
      <c r="A2420" s="198" t="s">
        <v>1769</v>
      </c>
      <c r="B2420" s="205" t="s">
        <v>2776</v>
      </c>
      <c r="C2420" s="206">
        <v>54.61</v>
      </c>
      <c r="D2420" s="206">
        <v>54.61</v>
      </c>
      <c r="E2420" s="206"/>
      <c r="F2420" s="206"/>
      <c r="G2420" s="200"/>
    </row>
    <row r="2421" spans="1:7">
      <c r="A2421" s="198" t="s">
        <v>1803</v>
      </c>
      <c r="B2421" s="205" t="s">
        <v>2777</v>
      </c>
      <c r="C2421" s="206">
        <v>36</v>
      </c>
      <c r="D2421" s="206">
        <v>36</v>
      </c>
      <c r="E2421" s="206"/>
      <c r="F2421" s="206"/>
      <c r="G2421" s="200"/>
    </row>
    <row r="2422" spans="1:7">
      <c r="A2422" s="198" t="s">
        <v>1770</v>
      </c>
      <c r="B2422" s="205" t="s">
        <v>2778</v>
      </c>
      <c r="C2422" s="206">
        <v>26.28</v>
      </c>
      <c r="D2422" s="206">
        <v>26.28</v>
      </c>
      <c r="E2422" s="206"/>
      <c r="F2422" s="206"/>
      <c r="G2422" s="200"/>
    </row>
    <row r="2423" spans="1:7">
      <c r="A2423" s="198" t="s">
        <v>1771</v>
      </c>
      <c r="B2423" s="205" t="s">
        <v>2779</v>
      </c>
      <c r="C2423" s="206">
        <v>6.83</v>
      </c>
      <c r="D2423" s="206">
        <v>6.83</v>
      </c>
      <c r="E2423" s="206"/>
      <c r="F2423" s="206"/>
      <c r="G2423" s="200"/>
    </row>
    <row r="2424" spans="1:7">
      <c r="A2424" s="198" t="s">
        <v>1772</v>
      </c>
      <c r="B2424" s="205" t="s">
        <v>2780</v>
      </c>
      <c r="C2424" s="206">
        <v>0.34</v>
      </c>
      <c r="D2424" s="206">
        <v>0.34</v>
      </c>
      <c r="E2424" s="206"/>
      <c r="F2424" s="206"/>
      <c r="G2424" s="200"/>
    </row>
    <row r="2425" spans="1:7">
      <c r="A2425" s="198" t="s">
        <v>1773</v>
      </c>
      <c r="B2425" s="205" t="s">
        <v>2781</v>
      </c>
      <c r="C2425" s="206">
        <v>40.96</v>
      </c>
      <c r="D2425" s="206">
        <v>40.96</v>
      </c>
      <c r="E2425" s="206"/>
      <c r="F2425" s="206"/>
      <c r="G2425" s="200"/>
    </row>
    <row r="2426" spans="1:7">
      <c r="A2426" s="198" t="s">
        <v>1774</v>
      </c>
      <c r="B2426" s="205" t="s">
        <v>2782</v>
      </c>
      <c r="C2426" s="206">
        <v>125.55</v>
      </c>
      <c r="D2426" s="206">
        <v>125.55</v>
      </c>
      <c r="E2426" s="206"/>
      <c r="F2426" s="206"/>
      <c r="G2426" s="200"/>
    </row>
    <row r="2427" spans="1:7">
      <c r="A2427" s="198" t="s">
        <v>1775</v>
      </c>
      <c r="B2427" s="205" t="s">
        <v>2783</v>
      </c>
      <c r="C2427" s="206">
        <v>41.22</v>
      </c>
      <c r="D2427" s="206"/>
      <c r="E2427" s="206"/>
      <c r="F2427" s="206">
        <v>41.22</v>
      </c>
      <c r="G2427" s="200"/>
    </row>
    <row r="2428" spans="1:7">
      <c r="A2428" s="198" t="s">
        <v>1776</v>
      </c>
      <c r="B2428" s="205" t="s">
        <v>2784</v>
      </c>
      <c r="C2428" s="206">
        <v>4</v>
      </c>
      <c r="D2428" s="206"/>
      <c r="E2428" s="206"/>
      <c r="F2428" s="206">
        <v>4</v>
      </c>
      <c r="G2428" s="200"/>
    </row>
    <row r="2429" spans="1:7">
      <c r="A2429" s="198" t="s">
        <v>1778</v>
      </c>
      <c r="B2429" s="205" t="s">
        <v>2786</v>
      </c>
      <c r="C2429" s="206">
        <v>1</v>
      </c>
      <c r="D2429" s="206"/>
      <c r="E2429" s="206"/>
      <c r="F2429" s="206">
        <v>1</v>
      </c>
      <c r="G2429" s="200"/>
    </row>
    <row r="2430" spans="1:7">
      <c r="A2430" s="198" t="s">
        <v>1779</v>
      </c>
      <c r="B2430" s="205" t="s">
        <v>2787</v>
      </c>
      <c r="C2430" s="206">
        <v>6</v>
      </c>
      <c r="D2430" s="206"/>
      <c r="E2430" s="206"/>
      <c r="F2430" s="206">
        <v>6</v>
      </c>
      <c r="G2430" s="200"/>
    </row>
    <row r="2431" spans="1:7">
      <c r="A2431" s="198" t="s">
        <v>1780</v>
      </c>
      <c r="B2431" s="205" t="s">
        <v>2788</v>
      </c>
      <c r="C2431" s="206">
        <v>1.3</v>
      </c>
      <c r="D2431" s="206"/>
      <c r="E2431" s="206"/>
      <c r="F2431" s="206">
        <v>1.3</v>
      </c>
      <c r="G2431" s="200"/>
    </row>
    <row r="2432" spans="1:7">
      <c r="A2432" s="198" t="s">
        <v>1781</v>
      </c>
      <c r="B2432" s="205" t="s">
        <v>2789</v>
      </c>
      <c r="C2432" s="206">
        <v>1.34</v>
      </c>
      <c r="D2432" s="206"/>
      <c r="E2432" s="206"/>
      <c r="F2432" s="206">
        <v>1.34</v>
      </c>
      <c r="G2432" s="200"/>
    </row>
    <row r="2433" spans="1:7">
      <c r="A2433" s="198" t="s">
        <v>1782</v>
      </c>
      <c r="B2433" s="205" t="s">
        <v>2790</v>
      </c>
      <c r="C2433" s="206">
        <v>0.48</v>
      </c>
      <c r="D2433" s="206"/>
      <c r="E2433" s="206"/>
      <c r="F2433" s="206">
        <v>0.48</v>
      </c>
      <c r="G2433" s="200"/>
    </row>
    <row r="2434" spans="1:7">
      <c r="A2434" s="198" t="s">
        <v>1783</v>
      </c>
      <c r="B2434" s="205" t="s">
        <v>2791</v>
      </c>
      <c r="C2434" s="206">
        <v>1</v>
      </c>
      <c r="D2434" s="206"/>
      <c r="E2434" s="206"/>
      <c r="F2434" s="206">
        <v>1</v>
      </c>
      <c r="G2434" s="200"/>
    </row>
    <row r="2435" spans="1:7">
      <c r="A2435" s="198" t="s">
        <v>1784</v>
      </c>
      <c r="B2435" s="205" t="s">
        <v>2792</v>
      </c>
      <c r="C2435" s="206">
        <v>6.31</v>
      </c>
      <c r="D2435" s="206"/>
      <c r="E2435" s="206"/>
      <c r="F2435" s="206">
        <v>6.31</v>
      </c>
      <c r="G2435" s="200"/>
    </row>
    <row r="2436" spans="1:7">
      <c r="A2436" s="198" t="s">
        <v>1785</v>
      </c>
      <c r="B2436" s="205" t="s">
        <v>2793</v>
      </c>
      <c r="C2436" s="206">
        <v>5</v>
      </c>
      <c r="D2436" s="206"/>
      <c r="E2436" s="206"/>
      <c r="F2436" s="206">
        <v>5</v>
      </c>
      <c r="G2436" s="200"/>
    </row>
    <row r="2437" spans="1:7">
      <c r="A2437" s="198" t="s">
        <v>1786</v>
      </c>
      <c r="B2437" s="205" t="s">
        <v>2794</v>
      </c>
      <c r="C2437" s="206">
        <v>14.79</v>
      </c>
      <c r="D2437" s="206"/>
      <c r="E2437" s="206"/>
      <c r="F2437" s="206">
        <v>14.79</v>
      </c>
      <c r="G2437" s="200"/>
    </row>
    <row r="2438" spans="1:7">
      <c r="A2438" s="198" t="s">
        <v>1787</v>
      </c>
      <c r="B2438" s="205" t="s">
        <v>2795</v>
      </c>
      <c r="C2438" s="206">
        <v>17</v>
      </c>
      <c r="D2438" s="206"/>
      <c r="E2438" s="206">
        <v>17</v>
      </c>
      <c r="F2438" s="206"/>
      <c r="G2438" s="200"/>
    </row>
    <row r="2439" spans="1:7">
      <c r="A2439" s="198" t="s">
        <v>1789</v>
      </c>
      <c r="B2439" s="205" t="s">
        <v>2797</v>
      </c>
      <c r="C2439" s="206">
        <v>3.24</v>
      </c>
      <c r="D2439" s="206"/>
      <c r="E2439" s="206">
        <v>3.24</v>
      </c>
      <c r="F2439" s="206"/>
      <c r="G2439" s="200"/>
    </row>
    <row r="2440" spans="1:7">
      <c r="A2440" s="198" t="s">
        <v>1790</v>
      </c>
      <c r="B2440" s="205" t="s">
        <v>2798</v>
      </c>
      <c r="C2440" s="206">
        <v>13.76</v>
      </c>
      <c r="D2440" s="206"/>
      <c r="E2440" s="206">
        <v>13.76</v>
      </c>
      <c r="F2440" s="206"/>
      <c r="G2440" s="200"/>
    </row>
    <row r="2441" spans="1:7">
      <c r="A2441" s="198" t="s">
        <v>1724</v>
      </c>
      <c r="B2441" s="205" t="s">
        <v>2909</v>
      </c>
      <c r="C2441" s="206">
        <v>1421.09</v>
      </c>
      <c r="D2441" s="206">
        <v>1287.42</v>
      </c>
      <c r="E2441" s="206">
        <v>40.380000000000003</v>
      </c>
      <c r="F2441" s="206">
        <v>93.29</v>
      </c>
      <c r="G2441" s="200"/>
    </row>
    <row r="2442" spans="1:7">
      <c r="A2442" s="198" t="s">
        <v>1765</v>
      </c>
      <c r="B2442" s="205" t="s">
        <v>2772</v>
      </c>
      <c r="C2442" s="206">
        <v>1297.42</v>
      </c>
      <c r="D2442" s="206">
        <v>1287.42</v>
      </c>
      <c r="E2442" s="206"/>
      <c r="F2442" s="206">
        <v>10</v>
      </c>
      <c r="G2442" s="200"/>
    </row>
    <row r="2443" spans="1:7">
      <c r="A2443" s="198" t="s">
        <v>1766</v>
      </c>
      <c r="B2443" s="205" t="s">
        <v>2773</v>
      </c>
      <c r="C2443" s="206">
        <v>172.44</v>
      </c>
      <c r="D2443" s="206">
        <v>172.44</v>
      </c>
      <c r="E2443" s="206"/>
      <c r="F2443" s="206"/>
      <c r="G2443" s="200"/>
    </row>
    <row r="2444" spans="1:7">
      <c r="A2444" s="198" t="s">
        <v>1767</v>
      </c>
      <c r="B2444" s="205" t="s">
        <v>2774</v>
      </c>
      <c r="C2444" s="206">
        <v>579.27</v>
      </c>
      <c r="D2444" s="206">
        <v>579.27</v>
      </c>
      <c r="E2444" s="206"/>
      <c r="F2444" s="206"/>
      <c r="G2444" s="200"/>
    </row>
    <row r="2445" spans="1:7">
      <c r="A2445" s="198" t="s">
        <v>1768</v>
      </c>
      <c r="B2445" s="205" t="s">
        <v>2775</v>
      </c>
      <c r="C2445" s="206">
        <v>123.8</v>
      </c>
      <c r="D2445" s="206">
        <v>123.8</v>
      </c>
      <c r="E2445" s="206"/>
      <c r="F2445" s="206"/>
      <c r="G2445" s="200"/>
    </row>
    <row r="2446" spans="1:7">
      <c r="A2446" s="198" t="s">
        <v>1769</v>
      </c>
      <c r="B2446" s="205" t="s">
        <v>2776</v>
      </c>
      <c r="C2446" s="206">
        <v>130.18</v>
      </c>
      <c r="D2446" s="206">
        <v>130.18</v>
      </c>
      <c r="E2446" s="206"/>
      <c r="F2446" s="206"/>
      <c r="G2446" s="200"/>
    </row>
    <row r="2447" spans="1:7">
      <c r="A2447" s="198" t="s">
        <v>1803</v>
      </c>
      <c r="B2447" s="205" t="s">
        <v>2777</v>
      </c>
      <c r="C2447" s="206">
        <v>20</v>
      </c>
      <c r="D2447" s="206">
        <v>20</v>
      </c>
      <c r="E2447" s="206"/>
      <c r="F2447" s="206"/>
      <c r="G2447" s="200"/>
    </row>
    <row r="2448" spans="1:7">
      <c r="A2448" s="198" t="s">
        <v>1770</v>
      </c>
      <c r="B2448" s="205" t="s">
        <v>2778</v>
      </c>
      <c r="C2448" s="206">
        <v>62.65</v>
      </c>
      <c r="D2448" s="206">
        <v>62.65</v>
      </c>
      <c r="E2448" s="206"/>
      <c r="F2448" s="206"/>
      <c r="G2448" s="200"/>
    </row>
    <row r="2449" spans="1:7">
      <c r="A2449" s="198" t="s">
        <v>1771</v>
      </c>
      <c r="B2449" s="205" t="s">
        <v>2779</v>
      </c>
      <c r="C2449" s="206">
        <v>16.27</v>
      </c>
      <c r="D2449" s="206">
        <v>16.27</v>
      </c>
      <c r="E2449" s="206"/>
      <c r="F2449" s="206"/>
      <c r="G2449" s="200"/>
    </row>
    <row r="2450" spans="1:7">
      <c r="A2450" s="198" t="s">
        <v>1772</v>
      </c>
      <c r="B2450" s="205" t="s">
        <v>2780</v>
      </c>
      <c r="C2450" s="206">
        <v>10.81</v>
      </c>
      <c r="D2450" s="206">
        <v>0.81</v>
      </c>
      <c r="E2450" s="206"/>
      <c r="F2450" s="206">
        <v>10</v>
      </c>
      <c r="G2450" s="200"/>
    </row>
    <row r="2451" spans="1:7">
      <c r="A2451" s="198" t="s">
        <v>1773</v>
      </c>
      <c r="B2451" s="205" t="s">
        <v>2781</v>
      </c>
      <c r="C2451" s="206">
        <v>97.63</v>
      </c>
      <c r="D2451" s="206">
        <v>97.63</v>
      </c>
      <c r="E2451" s="206"/>
      <c r="F2451" s="206"/>
      <c r="G2451" s="200"/>
    </row>
    <row r="2452" spans="1:7">
      <c r="A2452" s="198" t="s">
        <v>1774</v>
      </c>
      <c r="B2452" s="205" t="s">
        <v>2782</v>
      </c>
      <c r="C2452" s="206">
        <v>84.37</v>
      </c>
      <c r="D2452" s="206">
        <v>84.37</v>
      </c>
      <c r="E2452" s="206"/>
      <c r="F2452" s="206"/>
      <c r="G2452" s="200"/>
    </row>
    <row r="2453" spans="1:7">
      <c r="A2453" s="198" t="s">
        <v>1775</v>
      </c>
      <c r="B2453" s="205" t="s">
        <v>2783</v>
      </c>
      <c r="C2453" s="206">
        <v>83.29</v>
      </c>
      <c r="D2453" s="206"/>
      <c r="E2453" s="206"/>
      <c r="F2453" s="206">
        <v>83.29</v>
      </c>
      <c r="G2453" s="200"/>
    </row>
    <row r="2454" spans="1:7">
      <c r="A2454" s="198" t="s">
        <v>1776</v>
      </c>
      <c r="B2454" s="205" t="s">
        <v>2784</v>
      </c>
      <c r="C2454" s="206">
        <v>7.33</v>
      </c>
      <c r="D2454" s="206"/>
      <c r="E2454" s="206"/>
      <c r="F2454" s="206">
        <v>7.33</v>
      </c>
      <c r="G2454" s="200"/>
    </row>
    <row r="2455" spans="1:7">
      <c r="A2455" s="198" t="s">
        <v>1777</v>
      </c>
      <c r="B2455" s="205" t="s">
        <v>2785</v>
      </c>
      <c r="C2455" s="206">
        <v>2</v>
      </c>
      <c r="D2455" s="206"/>
      <c r="E2455" s="206"/>
      <c r="F2455" s="206">
        <v>2</v>
      </c>
      <c r="G2455" s="200"/>
    </row>
    <row r="2456" spans="1:7">
      <c r="A2456" s="198" t="s">
        <v>1780</v>
      </c>
      <c r="B2456" s="205" t="s">
        <v>2788</v>
      </c>
      <c r="C2456" s="206">
        <v>1.3</v>
      </c>
      <c r="D2456" s="206"/>
      <c r="E2456" s="206"/>
      <c r="F2456" s="206">
        <v>1.3</v>
      </c>
      <c r="G2456" s="200"/>
    </row>
    <row r="2457" spans="1:7">
      <c r="A2457" s="198" t="s">
        <v>1781</v>
      </c>
      <c r="B2457" s="205" t="s">
        <v>2789</v>
      </c>
      <c r="C2457" s="206">
        <v>7</v>
      </c>
      <c r="D2457" s="206"/>
      <c r="E2457" s="206"/>
      <c r="F2457" s="206">
        <v>7</v>
      </c>
      <c r="G2457" s="200"/>
    </row>
    <row r="2458" spans="1:7">
      <c r="A2458" s="198" t="s">
        <v>1791</v>
      </c>
      <c r="B2458" s="205" t="s">
        <v>2803</v>
      </c>
      <c r="C2458" s="206">
        <v>2</v>
      </c>
      <c r="D2458" s="206"/>
      <c r="E2458" s="206"/>
      <c r="F2458" s="206">
        <v>2</v>
      </c>
      <c r="G2458" s="200"/>
    </row>
    <row r="2459" spans="1:7">
      <c r="A2459" s="198" t="s">
        <v>1783</v>
      </c>
      <c r="B2459" s="205" t="s">
        <v>2791</v>
      </c>
      <c r="C2459" s="206">
        <v>0.97</v>
      </c>
      <c r="D2459" s="206"/>
      <c r="E2459" s="206"/>
      <c r="F2459" s="206">
        <v>0.97</v>
      </c>
      <c r="G2459" s="200"/>
    </row>
    <row r="2460" spans="1:7">
      <c r="A2460" s="198" t="s">
        <v>1784</v>
      </c>
      <c r="B2460" s="205" t="s">
        <v>2792</v>
      </c>
      <c r="C2460" s="206">
        <v>15.03</v>
      </c>
      <c r="D2460" s="206"/>
      <c r="E2460" s="206"/>
      <c r="F2460" s="206">
        <v>15.03</v>
      </c>
      <c r="G2460" s="200"/>
    </row>
    <row r="2461" spans="1:7">
      <c r="A2461" s="198" t="s">
        <v>1785</v>
      </c>
      <c r="B2461" s="205" t="s">
        <v>2793</v>
      </c>
      <c r="C2461" s="206">
        <v>16.8</v>
      </c>
      <c r="D2461" s="206"/>
      <c r="E2461" s="206"/>
      <c r="F2461" s="206">
        <v>16.8</v>
      </c>
      <c r="G2461" s="200"/>
    </row>
    <row r="2462" spans="1:7">
      <c r="A2462" s="198" t="s">
        <v>1786</v>
      </c>
      <c r="B2462" s="205" t="s">
        <v>2794</v>
      </c>
      <c r="C2462" s="206">
        <v>30.86</v>
      </c>
      <c r="D2462" s="206"/>
      <c r="E2462" s="206"/>
      <c r="F2462" s="206">
        <v>30.86</v>
      </c>
      <c r="G2462" s="200"/>
    </row>
    <row r="2463" spans="1:7">
      <c r="A2463" s="198" t="s">
        <v>1787</v>
      </c>
      <c r="B2463" s="205" t="s">
        <v>2795</v>
      </c>
      <c r="C2463" s="206">
        <v>40.380000000000003</v>
      </c>
      <c r="D2463" s="206"/>
      <c r="E2463" s="206">
        <v>40.380000000000003</v>
      </c>
      <c r="F2463" s="206"/>
      <c r="G2463" s="200"/>
    </row>
    <row r="2464" spans="1:7">
      <c r="A2464" s="198" t="s">
        <v>1788</v>
      </c>
      <c r="B2464" s="205" t="s">
        <v>2796</v>
      </c>
      <c r="C2464" s="206">
        <v>12.77</v>
      </c>
      <c r="D2464" s="206"/>
      <c r="E2464" s="206">
        <v>12.77</v>
      </c>
      <c r="F2464" s="206"/>
      <c r="G2464" s="200"/>
    </row>
    <row r="2465" spans="1:7">
      <c r="A2465" s="198" t="s">
        <v>1789</v>
      </c>
      <c r="B2465" s="205" t="s">
        <v>2797</v>
      </c>
      <c r="C2465" s="206">
        <v>7.02</v>
      </c>
      <c r="D2465" s="206"/>
      <c r="E2465" s="206">
        <v>7.02</v>
      </c>
      <c r="F2465" s="206"/>
      <c r="G2465" s="200"/>
    </row>
    <row r="2466" spans="1:7">
      <c r="A2466" s="198" t="s">
        <v>1790</v>
      </c>
      <c r="B2466" s="205" t="s">
        <v>2798</v>
      </c>
      <c r="C2466" s="206">
        <v>20.59</v>
      </c>
      <c r="D2466" s="206"/>
      <c r="E2466" s="206">
        <v>20.59</v>
      </c>
      <c r="F2466" s="206"/>
      <c r="G2466" s="200"/>
    </row>
    <row r="2467" spans="1:7">
      <c r="A2467" s="198" t="s">
        <v>1725</v>
      </c>
      <c r="B2467" s="205" t="s">
        <v>2910</v>
      </c>
      <c r="C2467" s="206">
        <v>7.67</v>
      </c>
      <c r="D2467" s="206"/>
      <c r="E2467" s="206">
        <v>7.67</v>
      </c>
      <c r="F2467" s="206"/>
      <c r="G2467" s="200"/>
    </row>
    <row r="2468" spans="1:7">
      <c r="A2468" s="198" t="s">
        <v>1787</v>
      </c>
      <c r="B2468" s="205" t="s">
        <v>2795</v>
      </c>
      <c r="C2468" s="206">
        <v>7.67</v>
      </c>
      <c r="D2468" s="206"/>
      <c r="E2468" s="206">
        <v>7.67</v>
      </c>
      <c r="F2468" s="206"/>
      <c r="G2468" s="200"/>
    </row>
    <row r="2469" spans="1:7">
      <c r="A2469" s="198" t="s">
        <v>1788</v>
      </c>
      <c r="B2469" s="205" t="s">
        <v>2796</v>
      </c>
      <c r="C2469" s="206">
        <v>7.67</v>
      </c>
      <c r="D2469" s="206"/>
      <c r="E2469" s="206">
        <v>7.67</v>
      </c>
      <c r="F2469" s="206"/>
      <c r="G2469" s="200"/>
    </row>
    <row r="2470" spans="1:7">
      <c r="A2470" s="198" t="s">
        <v>1726</v>
      </c>
      <c r="B2470" s="205" t="s">
        <v>2911</v>
      </c>
      <c r="C2470" s="206">
        <v>904.01</v>
      </c>
      <c r="D2470" s="206">
        <v>814.16</v>
      </c>
      <c r="E2470" s="206">
        <v>25.54</v>
      </c>
      <c r="F2470" s="206">
        <v>64.31</v>
      </c>
      <c r="G2470" s="200"/>
    </row>
    <row r="2471" spans="1:7">
      <c r="A2471" s="198" t="s">
        <v>1765</v>
      </c>
      <c r="B2471" s="205" t="s">
        <v>2772</v>
      </c>
      <c r="C2471" s="206">
        <v>814.16</v>
      </c>
      <c r="D2471" s="206">
        <v>814.16</v>
      </c>
      <c r="E2471" s="206"/>
      <c r="F2471" s="206"/>
      <c r="G2471" s="200"/>
    </row>
    <row r="2472" spans="1:7">
      <c r="A2472" s="198" t="s">
        <v>1766</v>
      </c>
      <c r="B2472" s="205" t="s">
        <v>2773</v>
      </c>
      <c r="C2472" s="206">
        <v>108.24</v>
      </c>
      <c r="D2472" s="206">
        <v>108.24</v>
      </c>
      <c r="E2472" s="206"/>
      <c r="F2472" s="206"/>
      <c r="G2472" s="200"/>
    </row>
    <row r="2473" spans="1:7">
      <c r="A2473" s="198" t="s">
        <v>1767</v>
      </c>
      <c r="B2473" s="205" t="s">
        <v>2774</v>
      </c>
      <c r="C2473" s="206">
        <v>359.08</v>
      </c>
      <c r="D2473" s="206">
        <v>359.08</v>
      </c>
      <c r="E2473" s="206"/>
      <c r="F2473" s="206"/>
      <c r="G2473" s="200"/>
    </row>
    <row r="2474" spans="1:7">
      <c r="A2474" s="198" t="s">
        <v>1768</v>
      </c>
      <c r="B2474" s="205" t="s">
        <v>2775</v>
      </c>
      <c r="C2474" s="206">
        <v>76.94</v>
      </c>
      <c r="D2474" s="206">
        <v>76.94</v>
      </c>
      <c r="E2474" s="206"/>
      <c r="F2474" s="206"/>
      <c r="G2474" s="200"/>
    </row>
    <row r="2475" spans="1:7">
      <c r="A2475" s="198" t="s">
        <v>1769</v>
      </c>
      <c r="B2475" s="205" t="s">
        <v>2776</v>
      </c>
      <c r="C2475" s="206">
        <v>87.61</v>
      </c>
      <c r="D2475" s="206">
        <v>87.61</v>
      </c>
      <c r="E2475" s="206"/>
      <c r="F2475" s="206"/>
      <c r="G2475" s="200"/>
    </row>
    <row r="2476" spans="1:7">
      <c r="A2476" s="198" t="s">
        <v>1770</v>
      </c>
      <c r="B2476" s="205" t="s">
        <v>2778</v>
      </c>
      <c r="C2476" s="206">
        <v>42.16</v>
      </c>
      <c r="D2476" s="206">
        <v>42.16</v>
      </c>
      <c r="E2476" s="206"/>
      <c r="F2476" s="206"/>
      <c r="G2476" s="200"/>
    </row>
    <row r="2477" spans="1:7">
      <c r="A2477" s="198" t="s">
        <v>1771</v>
      </c>
      <c r="B2477" s="205" t="s">
        <v>2779</v>
      </c>
      <c r="C2477" s="206">
        <v>10.95</v>
      </c>
      <c r="D2477" s="206">
        <v>10.95</v>
      </c>
      <c r="E2477" s="206"/>
      <c r="F2477" s="206"/>
      <c r="G2477" s="200"/>
    </row>
    <row r="2478" spans="1:7">
      <c r="A2478" s="198" t="s">
        <v>1772</v>
      </c>
      <c r="B2478" s="205" t="s">
        <v>2780</v>
      </c>
      <c r="C2478" s="206">
        <v>0.55000000000000004</v>
      </c>
      <c r="D2478" s="206">
        <v>0.55000000000000004</v>
      </c>
      <c r="E2478" s="206"/>
      <c r="F2478" s="206"/>
      <c r="G2478" s="200"/>
    </row>
    <row r="2479" spans="1:7">
      <c r="A2479" s="198" t="s">
        <v>1773</v>
      </c>
      <c r="B2479" s="205" t="s">
        <v>2781</v>
      </c>
      <c r="C2479" s="206">
        <v>65.709999999999994</v>
      </c>
      <c r="D2479" s="206">
        <v>65.709999999999994</v>
      </c>
      <c r="E2479" s="206"/>
      <c r="F2479" s="206"/>
      <c r="G2479" s="200"/>
    </row>
    <row r="2480" spans="1:7">
      <c r="A2480" s="198" t="s">
        <v>1774</v>
      </c>
      <c r="B2480" s="205" t="s">
        <v>2782</v>
      </c>
      <c r="C2480" s="206">
        <v>62.92</v>
      </c>
      <c r="D2480" s="206">
        <v>62.92</v>
      </c>
      <c r="E2480" s="206"/>
      <c r="F2480" s="206"/>
      <c r="G2480" s="200"/>
    </row>
    <row r="2481" spans="1:7">
      <c r="A2481" s="198" t="s">
        <v>1775</v>
      </c>
      <c r="B2481" s="205" t="s">
        <v>2783</v>
      </c>
      <c r="C2481" s="206">
        <v>64.31</v>
      </c>
      <c r="D2481" s="206"/>
      <c r="E2481" s="206"/>
      <c r="F2481" s="206">
        <v>64.31</v>
      </c>
      <c r="G2481" s="200"/>
    </row>
    <row r="2482" spans="1:7">
      <c r="A2482" s="198" t="s">
        <v>1776</v>
      </c>
      <c r="B2482" s="205" t="s">
        <v>2784</v>
      </c>
      <c r="C2482" s="206">
        <v>7.37</v>
      </c>
      <c r="D2482" s="206"/>
      <c r="E2482" s="206"/>
      <c r="F2482" s="206">
        <v>7.37</v>
      </c>
      <c r="G2482" s="200"/>
    </row>
    <row r="2483" spans="1:7">
      <c r="A2483" s="198" t="s">
        <v>1777</v>
      </c>
      <c r="B2483" s="205" t="s">
        <v>2785</v>
      </c>
      <c r="C2483" s="206">
        <v>1.5</v>
      </c>
      <c r="D2483" s="206"/>
      <c r="E2483" s="206"/>
      <c r="F2483" s="206">
        <v>1.5</v>
      </c>
      <c r="G2483" s="200"/>
    </row>
    <row r="2484" spans="1:7">
      <c r="A2484" s="198" t="s">
        <v>1792</v>
      </c>
      <c r="B2484" s="205" t="s">
        <v>2815</v>
      </c>
      <c r="C2484" s="206">
        <v>0.14000000000000001</v>
      </c>
      <c r="D2484" s="206"/>
      <c r="E2484" s="206"/>
      <c r="F2484" s="206">
        <v>0.14000000000000001</v>
      </c>
      <c r="G2484" s="200"/>
    </row>
    <row r="2485" spans="1:7">
      <c r="A2485" s="198" t="s">
        <v>1778</v>
      </c>
      <c r="B2485" s="205" t="s">
        <v>2786</v>
      </c>
      <c r="C2485" s="206">
        <v>0.6</v>
      </c>
      <c r="D2485" s="206"/>
      <c r="E2485" s="206"/>
      <c r="F2485" s="206">
        <v>0.6</v>
      </c>
      <c r="G2485" s="200"/>
    </row>
    <row r="2486" spans="1:7">
      <c r="A2486" s="198" t="s">
        <v>1779</v>
      </c>
      <c r="B2486" s="205" t="s">
        <v>2787</v>
      </c>
      <c r="C2486" s="206">
        <v>1.5</v>
      </c>
      <c r="D2486" s="206"/>
      <c r="E2486" s="206"/>
      <c r="F2486" s="206">
        <v>1.5</v>
      </c>
      <c r="G2486" s="200"/>
    </row>
    <row r="2487" spans="1:7">
      <c r="A2487" s="198" t="s">
        <v>1780</v>
      </c>
      <c r="B2487" s="205" t="s">
        <v>2788</v>
      </c>
      <c r="C2487" s="206">
        <v>1.7</v>
      </c>
      <c r="D2487" s="206"/>
      <c r="E2487" s="206"/>
      <c r="F2487" s="206">
        <v>1.7</v>
      </c>
      <c r="G2487" s="200"/>
    </row>
    <row r="2488" spans="1:7">
      <c r="A2488" s="198" t="s">
        <v>1802</v>
      </c>
      <c r="B2488" s="205" t="s">
        <v>2819</v>
      </c>
      <c r="C2488" s="206">
        <v>0.5</v>
      </c>
      <c r="D2488" s="206"/>
      <c r="E2488" s="206"/>
      <c r="F2488" s="206">
        <v>0.5</v>
      </c>
      <c r="G2488" s="200"/>
    </row>
    <row r="2489" spans="1:7">
      <c r="A2489" s="198" t="s">
        <v>1781</v>
      </c>
      <c r="B2489" s="205" t="s">
        <v>2789</v>
      </c>
      <c r="C2489" s="206">
        <v>10</v>
      </c>
      <c r="D2489" s="206"/>
      <c r="E2489" s="206"/>
      <c r="F2489" s="206">
        <v>10</v>
      </c>
      <c r="G2489" s="200"/>
    </row>
    <row r="2490" spans="1:7">
      <c r="A2490" s="198" t="s">
        <v>1782</v>
      </c>
      <c r="B2490" s="205" t="s">
        <v>2790</v>
      </c>
      <c r="C2490" s="206">
        <v>0.5</v>
      </c>
      <c r="D2490" s="206"/>
      <c r="E2490" s="206"/>
      <c r="F2490" s="206">
        <v>0.5</v>
      </c>
      <c r="G2490" s="200"/>
    </row>
    <row r="2491" spans="1:7">
      <c r="A2491" s="198" t="s">
        <v>1784</v>
      </c>
      <c r="B2491" s="205" t="s">
        <v>2792</v>
      </c>
      <c r="C2491" s="206">
        <v>10.18</v>
      </c>
      <c r="D2491" s="206"/>
      <c r="E2491" s="206"/>
      <c r="F2491" s="206">
        <v>10.18</v>
      </c>
      <c r="G2491" s="200"/>
    </row>
    <row r="2492" spans="1:7">
      <c r="A2492" s="198" t="s">
        <v>1785</v>
      </c>
      <c r="B2492" s="205" t="s">
        <v>2793</v>
      </c>
      <c r="C2492" s="206">
        <v>11.57</v>
      </c>
      <c r="D2492" s="206"/>
      <c r="E2492" s="206"/>
      <c r="F2492" s="206">
        <v>11.57</v>
      </c>
      <c r="G2492" s="200"/>
    </row>
    <row r="2493" spans="1:7">
      <c r="A2493" s="198" t="s">
        <v>1786</v>
      </c>
      <c r="B2493" s="205" t="s">
        <v>2794</v>
      </c>
      <c r="C2493" s="206">
        <v>18.760000000000002</v>
      </c>
      <c r="D2493" s="206"/>
      <c r="E2493" s="206"/>
      <c r="F2493" s="206">
        <v>18.760000000000002</v>
      </c>
      <c r="G2493" s="200"/>
    </row>
    <row r="2494" spans="1:7">
      <c r="A2494" s="198" t="s">
        <v>1787</v>
      </c>
      <c r="B2494" s="205" t="s">
        <v>2795</v>
      </c>
      <c r="C2494" s="206">
        <v>25.54</v>
      </c>
      <c r="D2494" s="206"/>
      <c r="E2494" s="206">
        <v>25.54</v>
      </c>
      <c r="F2494" s="206"/>
      <c r="G2494" s="200"/>
    </row>
    <row r="2495" spans="1:7">
      <c r="A2495" s="198" t="s">
        <v>1788</v>
      </c>
      <c r="B2495" s="205" t="s">
        <v>2796</v>
      </c>
      <c r="C2495" s="206">
        <v>1.1399999999999999</v>
      </c>
      <c r="D2495" s="206"/>
      <c r="E2495" s="206">
        <v>1.1399999999999999</v>
      </c>
      <c r="F2495" s="206"/>
      <c r="G2495" s="200"/>
    </row>
    <row r="2496" spans="1:7">
      <c r="A2496" s="198" t="s">
        <v>1789</v>
      </c>
      <c r="B2496" s="205" t="s">
        <v>2797</v>
      </c>
      <c r="C2496" s="206">
        <v>4.5</v>
      </c>
      <c r="D2496" s="206"/>
      <c r="E2496" s="206">
        <v>4.5</v>
      </c>
      <c r="F2496" s="206"/>
      <c r="G2496" s="200"/>
    </row>
    <row r="2497" spans="1:7">
      <c r="A2497" s="198" t="s">
        <v>1790</v>
      </c>
      <c r="B2497" s="205" t="s">
        <v>2798</v>
      </c>
      <c r="C2497" s="206">
        <v>19.899999999999999</v>
      </c>
      <c r="D2497" s="206"/>
      <c r="E2497" s="206">
        <v>19.899999999999999</v>
      </c>
      <c r="F2497" s="206"/>
      <c r="G2497" s="200"/>
    </row>
    <row r="2498" spans="1:7">
      <c r="A2498" s="198" t="s">
        <v>1728</v>
      </c>
      <c r="B2498" s="205" t="s">
        <v>2912</v>
      </c>
      <c r="C2498" s="206">
        <v>893.16</v>
      </c>
      <c r="D2498" s="206">
        <v>764.8</v>
      </c>
      <c r="E2498" s="206">
        <v>64.930000000000007</v>
      </c>
      <c r="F2498" s="206">
        <v>63.43</v>
      </c>
      <c r="G2498" s="200"/>
    </row>
    <row r="2499" spans="1:7">
      <c r="A2499" s="198" t="s">
        <v>1765</v>
      </c>
      <c r="B2499" s="205" t="s">
        <v>2772</v>
      </c>
      <c r="C2499" s="206">
        <v>764.8</v>
      </c>
      <c r="D2499" s="206">
        <v>764.8</v>
      </c>
      <c r="E2499" s="206"/>
      <c r="F2499" s="206"/>
      <c r="G2499" s="200"/>
    </row>
    <row r="2500" spans="1:7">
      <c r="A2500" s="198" t="s">
        <v>1766</v>
      </c>
      <c r="B2500" s="205" t="s">
        <v>2773</v>
      </c>
      <c r="C2500" s="206">
        <v>111.3</v>
      </c>
      <c r="D2500" s="206">
        <v>111.3</v>
      </c>
      <c r="E2500" s="206"/>
      <c r="F2500" s="206"/>
      <c r="G2500" s="200"/>
    </row>
    <row r="2501" spans="1:7">
      <c r="A2501" s="198" t="s">
        <v>1767</v>
      </c>
      <c r="B2501" s="205" t="s">
        <v>2774</v>
      </c>
      <c r="C2501" s="206">
        <v>361.8</v>
      </c>
      <c r="D2501" s="206">
        <v>361.8</v>
      </c>
      <c r="E2501" s="206"/>
      <c r="F2501" s="206"/>
      <c r="G2501" s="200"/>
    </row>
    <row r="2502" spans="1:7">
      <c r="A2502" s="198" t="s">
        <v>1768</v>
      </c>
      <c r="B2502" s="205" t="s">
        <v>2775</v>
      </c>
      <c r="C2502" s="206">
        <v>38.93</v>
      </c>
      <c r="D2502" s="206">
        <v>38.93</v>
      </c>
      <c r="E2502" s="206"/>
      <c r="F2502" s="206"/>
      <c r="G2502" s="200"/>
    </row>
    <row r="2503" spans="1:7">
      <c r="A2503" s="198" t="s">
        <v>1769</v>
      </c>
      <c r="B2503" s="205" t="s">
        <v>2776</v>
      </c>
      <c r="C2503" s="206">
        <v>84.37</v>
      </c>
      <c r="D2503" s="206">
        <v>84.37</v>
      </c>
      <c r="E2503" s="206"/>
      <c r="F2503" s="206"/>
      <c r="G2503" s="200"/>
    </row>
    <row r="2504" spans="1:7">
      <c r="A2504" s="198" t="s">
        <v>1770</v>
      </c>
      <c r="B2504" s="205" t="s">
        <v>2778</v>
      </c>
      <c r="C2504" s="206">
        <v>40.6</v>
      </c>
      <c r="D2504" s="206">
        <v>40.6</v>
      </c>
      <c r="E2504" s="206"/>
      <c r="F2504" s="206"/>
      <c r="G2504" s="200"/>
    </row>
    <row r="2505" spans="1:7">
      <c r="A2505" s="198" t="s">
        <v>1771</v>
      </c>
      <c r="B2505" s="205" t="s">
        <v>2779</v>
      </c>
      <c r="C2505" s="206">
        <v>10.55</v>
      </c>
      <c r="D2505" s="206">
        <v>10.55</v>
      </c>
      <c r="E2505" s="206"/>
      <c r="F2505" s="206"/>
      <c r="G2505" s="200"/>
    </row>
    <row r="2506" spans="1:7">
      <c r="A2506" s="198" t="s">
        <v>1772</v>
      </c>
      <c r="B2506" s="205" t="s">
        <v>2780</v>
      </c>
      <c r="C2506" s="206">
        <v>0.53</v>
      </c>
      <c r="D2506" s="206">
        <v>0.53</v>
      </c>
      <c r="E2506" s="206"/>
      <c r="F2506" s="206"/>
      <c r="G2506" s="200"/>
    </row>
    <row r="2507" spans="1:7">
      <c r="A2507" s="198" t="s">
        <v>1773</v>
      </c>
      <c r="B2507" s="205" t="s">
        <v>2781</v>
      </c>
      <c r="C2507" s="206">
        <v>63.28</v>
      </c>
      <c r="D2507" s="206">
        <v>63.28</v>
      </c>
      <c r="E2507" s="206"/>
      <c r="F2507" s="206"/>
      <c r="G2507" s="200"/>
    </row>
    <row r="2508" spans="1:7">
      <c r="A2508" s="198" t="s">
        <v>1774</v>
      </c>
      <c r="B2508" s="205" t="s">
        <v>2782</v>
      </c>
      <c r="C2508" s="206">
        <v>53.44</v>
      </c>
      <c r="D2508" s="206">
        <v>53.44</v>
      </c>
      <c r="E2508" s="206"/>
      <c r="F2508" s="206"/>
      <c r="G2508" s="200"/>
    </row>
    <row r="2509" spans="1:7">
      <c r="A2509" s="198" t="s">
        <v>1775</v>
      </c>
      <c r="B2509" s="205" t="s">
        <v>2783</v>
      </c>
      <c r="C2509" s="206">
        <v>63.43</v>
      </c>
      <c r="D2509" s="206"/>
      <c r="E2509" s="206"/>
      <c r="F2509" s="206">
        <v>63.43</v>
      </c>
      <c r="G2509" s="200"/>
    </row>
    <row r="2510" spans="1:7">
      <c r="A2510" s="198" t="s">
        <v>1776</v>
      </c>
      <c r="B2510" s="205" t="s">
        <v>2784</v>
      </c>
      <c r="C2510" s="206">
        <v>9.8800000000000008</v>
      </c>
      <c r="D2510" s="206"/>
      <c r="E2510" s="206"/>
      <c r="F2510" s="206">
        <v>9.8800000000000008</v>
      </c>
      <c r="G2510" s="200"/>
    </row>
    <row r="2511" spans="1:7">
      <c r="A2511" s="198" t="s">
        <v>1777</v>
      </c>
      <c r="B2511" s="205" t="s">
        <v>2785</v>
      </c>
      <c r="C2511" s="206">
        <v>0.5</v>
      </c>
      <c r="D2511" s="206"/>
      <c r="E2511" s="206"/>
      <c r="F2511" s="206">
        <v>0.5</v>
      </c>
      <c r="G2511" s="200"/>
    </row>
    <row r="2512" spans="1:7">
      <c r="A2512" s="198" t="s">
        <v>1792</v>
      </c>
      <c r="B2512" s="205" t="s">
        <v>2815</v>
      </c>
      <c r="C2512" s="206">
        <v>0.2</v>
      </c>
      <c r="D2512" s="206"/>
      <c r="E2512" s="206"/>
      <c r="F2512" s="206">
        <v>0.2</v>
      </c>
      <c r="G2512" s="200"/>
    </row>
    <row r="2513" spans="1:7">
      <c r="A2513" s="198" t="s">
        <v>1780</v>
      </c>
      <c r="B2513" s="205" t="s">
        <v>2788</v>
      </c>
      <c r="C2513" s="206">
        <v>1.5</v>
      </c>
      <c r="D2513" s="206"/>
      <c r="E2513" s="206"/>
      <c r="F2513" s="206">
        <v>1.5</v>
      </c>
      <c r="G2513" s="200"/>
    </row>
    <row r="2514" spans="1:7">
      <c r="A2514" s="198" t="s">
        <v>1793</v>
      </c>
      <c r="B2514" s="205" t="s">
        <v>2821</v>
      </c>
      <c r="C2514" s="206">
        <v>0.64</v>
      </c>
      <c r="D2514" s="206"/>
      <c r="E2514" s="206"/>
      <c r="F2514" s="206">
        <v>0.64</v>
      </c>
      <c r="G2514" s="200"/>
    </row>
    <row r="2515" spans="1:7">
      <c r="A2515" s="198" t="s">
        <v>1781</v>
      </c>
      <c r="B2515" s="205" t="s">
        <v>2789</v>
      </c>
      <c r="C2515" s="206">
        <v>6</v>
      </c>
      <c r="D2515" s="206"/>
      <c r="E2515" s="206"/>
      <c r="F2515" s="206">
        <v>6</v>
      </c>
      <c r="G2515" s="201"/>
    </row>
    <row r="2516" spans="1:7">
      <c r="A2516" s="198" t="s">
        <v>1782</v>
      </c>
      <c r="B2516" s="205" t="s">
        <v>2790</v>
      </c>
      <c r="C2516" s="206">
        <v>1</v>
      </c>
      <c r="D2516" s="206"/>
      <c r="E2516" s="206"/>
      <c r="F2516" s="206">
        <v>1</v>
      </c>
      <c r="G2516" s="202"/>
    </row>
    <row r="2517" spans="1:7">
      <c r="A2517" s="198" t="s">
        <v>1791</v>
      </c>
      <c r="B2517" s="205" t="s">
        <v>2803</v>
      </c>
      <c r="C2517" s="206">
        <v>1</v>
      </c>
      <c r="D2517" s="206"/>
      <c r="E2517" s="206"/>
      <c r="F2517" s="206">
        <v>1</v>
      </c>
    </row>
    <row r="2518" spans="1:7">
      <c r="A2518" s="198" t="s">
        <v>1794</v>
      </c>
      <c r="B2518" s="205" t="s">
        <v>2806</v>
      </c>
      <c r="C2518" s="206">
        <v>1.92</v>
      </c>
      <c r="D2518" s="206"/>
      <c r="E2518" s="206"/>
      <c r="F2518" s="206">
        <v>1.92</v>
      </c>
    </row>
    <row r="2519" spans="1:7">
      <c r="A2519" s="198" t="s">
        <v>1784</v>
      </c>
      <c r="B2519" s="205" t="s">
        <v>2792</v>
      </c>
      <c r="C2519" s="206">
        <v>9.77</v>
      </c>
      <c r="D2519" s="206"/>
      <c r="E2519" s="206"/>
      <c r="F2519" s="206">
        <v>9.77</v>
      </c>
    </row>
    <row r="2520" spans="1:7">
      <c r="A2520" s="198" t="s">
        <v>1785</v>
      </c>
      <c r="B2520" s="205" t="s">
        <v>2793</v>
      </c>
      <c r="C2520" s="206">
        <v>8.15</v>
      </c>
      <c r="D2520" s="206"/>
      <c r="E2520" s="206"/>
      <c r="F2520" s="206">
        <v>8.15</v>
      </c>
    </row>
    <row r="2521" spans="1:7">
      <c r="A2521" s="198" t="s">
        <v>1786</v>
      </c>
      <c r="B2521" s="205" t="s">
        <v>2794</v>
      </c>
      <c r="C2521" s="206">
        <v>22.87</v>
      </c>
      <c r="D2521" s="206"/>
      <c r="E2521" s="206"/>
      <c r="F2521" s="206">
        <v>22.87</v>
      </c>
    </row>
    <row r="2522" spans="1:7">
      <c r="A2522" s="198" t="s">
        <v>1787</v>
      </c>
      <c r="B2522" s="205" t="s">
        <v>2795</v>
      </c>
      <c r="C2522" s="206">
        <v>64.930000000000007</v>
      </c>
      <c r="D2522" s="206"/>
      <c r="E2522" s="206">
        <v>64.930000000000007</v>
      </c>
      <c r="F2522" s="206"/>
    </row>
    <row r="2523" spans="1:7">
      <c r="A2523" s="198" t="s">
        <v>1788</v>
      </c>
      <c r="B2523" s="205" t="s">
        <v>2796</v>
      </c>
      <c r="C2523" s="206">
        <v>46.07</v>
      </c>
      <c r="D2523" s="206"/>
      <c r="E2523" s="206">
        <v>46.07</v>
      </c>
      <c r="F2523" s="206"/>
    </row>
    <row r="2524" spans="1:7">
      <c r="A2524" s="198" t="s">
        <v>1789</v>
      </c>
      <c r="B2524" s="205" t="s">
        <v>2797</v>
      </c>
      <c r="C2524" s="206">
        <v>4.68</v>
      </c>
      <c r="D2524" s="206"/>
      <c r="E2524" s="206">
        <v>4.68</v>
      </c>
      <c r="F2524" s="206"/>
    </row>
    <row r="2525" spans="1:7">
      <c r="A2525" s="198" t="s">
        <v>1790</v>
      </c>
      <c r="B2525" s="205" t="s">
        <v>2798</v>
      </c>
      <c r="C2525" s="206">
        <v>14.18</v>
      </c>
      <c r="D2525" s="206"/>
      <c r="E2525" s="206">
        <v>14.18</v>
      </c>
      <c r="F2525" s="206"/>
    </row>
    <row r="2526" spans="1:7">
      <c r="A2526" s="198" t="s">
        <v>1730</v>
      </c>
      <c r="B2526" s="205" t="s">
        <v>2913</v>
      </c>
      <c r="C2526" s="206">
        <v>3262.01</v>
      </c>
      <c r="D2526" s="206">
        <v>2899.43</v>
      </c>
      <c r="E2526" s="206">
        <v>115.96</v>
      </c>
      <c r="F2526" s="206">
        <v>246.62</v>
      </c>
    </row>
    <row r="2527" spans="1:7">
      <c r="A2527" s="198" t="s">
        <v>1765</v>
      </c>
      <c r="B2527" s="205" t="s">
        <v>2772</v>
      </c>
      <c r="C2527" s="206">
        <v>2907.23</v>
      </c>
      <c r="D2527" s="206">
        <v>2899.43</v>
      </c>
      <c r="E2527" s="206"/>
      <c r="F2527" s="206">
        <v>7.8</v>
      </c>
    </row>
    <row r="2528" spans="1:7">
      <c r="A2528" s="198" t="s">
        <v>1766</v>
      </c>
      <c r="B2528" s="205" t="s">
        <v>2773</v>
      </c>
      <c r="C2528" s="206">
        <v>405.97</v>
      </c>
      <c r="D2528" s="206">
        <v>405.97</v>
      </c>
      <c r="E2528" s="206"/>
      <c r="F2528" s="206"/>
    </row>
    <row r="2529" spans="1:6">
      <c r="A2529" s="198" t="s">
        <v>1767</v>
      </c>
      <c r="B2529" s="205" t="s">
        <v>2774</v>
      </c>
      <c r="C2529" s="206">
        <v>1315.59</v>
      </c>
      <c r="D2529" s="206">
        <v>1315.59</v>
      </c>
      <c r="E2529" s="206"/>
      <c r="F2529" s="206"/>
    </row>
    <row r="2530" spans="1:6">
      <c r="A2530" s="198" t="s">
        <v>1768</v>
      </c>
      <c r="B2530" s="205" t="s">
        <v>2775</v>
      </c>
      <c r="C2530" s="206">
        <v>283.5</v>
      </c>
      <c r="D2530" s="206">
        <v>283.5</v>
      </c>
      <c r="E2530" s="206"/>
      <c r="F2530" s="206"/>
    </row>
    <row r="2531" spans="1:6">
      <c r="A2531" s="198" t="s">
        <v>1769</v>
      </c>
      <c r="B2531" s="205" t="s">
        <v>2776</v>
      </c>
      <c r="C2531" s="206">
        <v>298.13</v>
      </c>
      <c r="D2531" s="206">
        <v>298.13</v>
      </c>
      <c r="E2531" s="206"/>
      <c r="F2531" s="206"/>
    </row>
    <row r="2532" spans="1:6">
      <c r="A2532" s="198" t="s">
        <v>1770</v>
      </c>
      <c r="B2532" s="205" t="s">
        <v>2778</v>
      </c>
      <c r="C2532" s="206">
        <v>143.47999999999999</v>
      </c>
      <c r="D2532" s="206">
        <v>143.47999999999999</v>
      </c>
      <c r="E2532" s="206"/>
      <c r="F2532" s="206"/>
    </row>
    <row r="2533" spans="1:6">
      <c r="A2533" s="198" t="s">
        <v>1771</v>
      </c>
      <c r="B2533" s="205" t="s">
        <v>2779</v>
      </c>
      <c r="C2533" s="206">
        <v>37.270000000000003</v>
      </c>
      <c r="D2533" s="206">
        <v>37.270000000000003</v>
      </c>
      <c r="E2533" s="206"/>
      <c r="F2533" s="206"/>
    </row>
    <row r="2534" spans="1:6">
      <c r="A2534" s="198" t="s">
        <v>1772</v>
      </c>
      <c r="B2534" s="205" t="s">
        <v>2780</v>
      </c>
      <c r="C2534" s="206">
        <v>9.66</v>
      </c>
      <c r="D2534" s="206">
        <v>1.86</v>
      </c>
      <c r="E2534" s="206"/>
      <c r="F2534" s="206">
        <v>7.8</v>
      </c>
    </row>
    <row r="2535" spans="1:6">
      <c r="A2535" s="198" t="s">
        <v>1773</v>
      </c>
      <c r="B2535" s="205" t="s">
        <v>2781</v>
      </c>
      <c r="C2535" s="206">
        <v>223.6</v>
      </c>
      <c r="D2535" s="206">
        <v>223.6</v>
      </c>
      <c r="E2535" s="206"/>
      <c r="F2535" s="206"/>
    </row>
    <row r="2536" spans="1:6">
      <c r="A2536" s="198" t="s">
        <v>1774</v>
      </c>
      <c r="B2536" s="205" t="s">
        <v>2782</v>
      </c>
      <c r="C2536" s="206">
        <v>190.03</v>
      </c>
      <c r="D2536" s="206">
        <v>190.03</v>
      </c>
      <c r="E2536" s="206"/>
      <c r="F2536" s="206"/>
    </row>
    <row r="2537" spans="1:6">
      <c r="A2537" s="198" t="s">
        <v>1775</v>
      </c>
      <c r="B2537" s="205" t="s">
        <v>2783</v>
      </c>
      <c r="C2537" s="206">
        <v>238.82</v>
      </c>
      <c r="D2537" s="206"/>
      <c r="E2537" s="206"/>
      <c r="F2537" s="206">
        <v>238.82</v>
      </c>
    </row>
    <row r="2538" spans="1:6">
      <c r="A2538" s="198" t="s">
        <v>1776</v>
      </c>
      <c r="B2538" s="205" t="s">
        <v>2784</v>
      </c>
      <c r="C2538" s="206">
        <v>19</v>
      </c>
      <c r="D2538" s="206"/>
      <c r="E2538" s="206"/>
      <c r="F2538" s="206">
        <v>19</v>
      </c>
    </row>
    <row r="2539" spans="1:6">
      <c r="A2539" s="198" t="s">
        <v>1777</v>
      </c>
      <c r="B2539" s="205" t="s">
        <v>2785</v>
      </c>
      <c r="C2539" s="206">
        <v>3</v>
      </c>
      <c r="D2539" s="206"/>
      <c r="E2539" s="206"/>
      <c r="F2539" s="206">
        <v>3</v>
      </c>
    </row>
    <row r="2540" spans="1:6">
      <c r="A2540" s="198" t="s">
        <v>1778</v>
      </c>
      <c r="B2540" s="205" t="s">
        <v>2786</v>
      </c>
      <c r="C2540" s="206">
        <v>9.3000000000000007</v>
      </c>
      <c r="D2540" s="206"/>
      <c r="E2540" s="206"/>
      <c r="F2540" s="206">
        <v>9.3000000000000007</v>
      </c>
    </row>
    <row r="2541" spans="1:6">
      <c r="A2541" s="198" t="s">
        <v>1779</v>
      </c>
      <c r="B2541" s="205" t="s">
        <v>2787</v>
      </c>
      <c r="C2541" s="206">
        <v>24.37</v>
      </c>
      <c r="D2541" s="206"/>
      <c r="E2541" s="206"/>
      <c r="F2541" s="206">
        <v>24.37</v>
      </c>
    </row>
    <row r="2542" spans="1:6">
      <c r="A2542" s="198" t="s">
        <v>1780</v>
      </c>
      <c r="B2542" s="205" t="s">
        <v>2788</v>
      </c>
      <c r="C2542" s="206">
        <v>7.6</v>
      </c>
      <c r="D2542" s="206"/>
      <c r="E2542" s="206"/>
      <c r="F2542" s="206">
        <v>7.6</v>
      </c>
    </row>
    <row r="2543" spans="1:6">
      <c r="A2543" s="198" t="s">
        <v>1802</v>
      </c>
      <c r="B2543" s="205" t="s">
        <v>2819</v>
      </c>
      <c r="C2543" s="206">
        <v>1</v>
      </c>
      <c r="D2543" s="206"/>
      <c r="E2543" s="206"/>
      <c r="F2543" s="206">
        <v>1</v>
      </c>
    </row>
    <row r="2544" spans="1:6">
      <c r="A2544" s="198" t="s">
        <v>1781</v>
      </c>
      <c r="B2544" s="205" t="s">
        <v>2789</v>
      </c>
      <c r="C2544" s="206">
        <v>11</v>
      </c>
      <c r="D2544" s="206"/>
      <c r="E2544" s="206"/>
      <c r="F2544" s="206">
        <v>11</v>
      </c>
    </row>
    <row r="2545" spans="1:6">
      <c r="A2545" s="198" t="s">
        <v>1782</v>
      </c>
      <c r="B2545" s="205" t="s">
        <v>2790</v>
      </c>
      <c r="C2545" s="206">
        <v>7</v>
      </c>
      <c r="D2545" s="206"/>
      <c r="E2545" s="206"/>
      <c r="F2545" s="206">
        <v>7</v>
      </c>
    </row>
    <row r="2546" spans="1:6">
      <c r="A2546" s="198" t="s">
        <v>1791</v>
      </c>
      <c r="B2546" s="205" t="s">
        <v>2803</v>
      </c>
      <c r="C2546" s="206">
        <v>2</v>
      </c>
      <c r="D2546" s="206"/>
      <c r="E2546" s="206"/>
      <c r="F2546" s="206">
        <v>2</v>
      </c>
    </row>
    <row r="2547" spans="1:6">
      <c r="A2547" s="198" t="s">
        <v>1783</v>
      </c>
      <c r="B2547" s="205" t="s">
        <v>2791</v>
      </c>
      <c r="C2547" s="206">
        <v>2</v>
      </c>
      <c r="D2547" s="206"/>
      <c r="E2547" s="206"/>
      <c r="F2547" s="206">
        <v>2</v>
      </c>
    </row>
    <row r="2548" spans="1:6">
      <c r="A2548" s="198" t="s">
        <v>1794</v>
      </c>
      <c r="B2548" s="205" t="s">
        <v>2806</v>
      </c>
      <c r="C2548" s="206">
        <v>10</v>
      </c>
      <c r="D2548" s="206"/>
      <c r="E2548" s="206"/>
      <c r="F2548" s="206">
        <v>10</v>
      </c>
    </row>
    <row r="2549" spans="1:6">
      <c r="A2549" s="198" t="s">
        <v>1799</v>
      </c>
      <c r="B2549" s="205" t="s">
        <v>2804</v>
      </c>
      <c r="C2549" s="206">
        <v>4</v>
      </c>
      <c r="D2549" s="206"/>
      <c r="E2549" s="206"/>
      <c r="F2549" s="206">
        <v>4</v>
      </c>
    </row>
    <row r="2550" spans="1:6">
      <c r="A2550" s="198" t="s">
        <v>1784</v>
      </c>
      <c r="B2550" s="205" t="s">
        <v>2792</v>
      </c>
      <c r="C2550" s="206">
        <v>34.43</v>
      </c>
      <c r="D2550" s="206"/>
      <c r="E2550" s="206"/>
      <c r="F2550" s="206">
        <v>34.43</v>
      </c>
    </row>
    <row r="2551" spans="1:6">
      <c r="A2551" s="198" t="s">
        <v>1785</v>
      </c>
      <c r="B2551" s="205" t="s">
        <v>2793</v>
      </c>
      <c r="C2551" s="206">
        <v>27</v>
      </c>
      <c r="D2551" s="206"/>
      <c r="E2551" s="206"/>
      <c r="F2551" s="206">
        <v>27</v>
      </c>
    </row>
    <row r="2552" spans="1:6">
      <c r="A2552" s="198" t="s">
        <v>1795</v>
      </c>
      <c r="B2552" s="205" t="s">
        <v>2810</v>
      </c>
      <c r="C2552" s="206">
        <v>1</v>
      </c>
      <c r="D2552" s="206"/>
      <c r="E2552" s="206"/>
      <c r="F2552" s="206">
        <v>1</v>
      </c>
    </row>
    <row r="2553" spans="1:6">
      <c r="A2553" s="198" t="s">
        <v>1786</v>
      </c>
      <c r="B2553" s="205" t="s">
        <v>2794</v>
      </c>
      <c r="C2553" s="206">
        <v>76.12</v>
      </c>
      <c r="D2553" s="206"/>
      <c r="E2553" s="206"/>
      <c r="F2553" s="206">
        <v>76.12</v>
      </c>
    </row>
    <row r="2554" spans="1:6">
      <c r="A2554" s="198" t="s">
        <v>1787</v>
      </c>
      <c r="B2554" s="205" t="s">
        <v>2795</v>
      </c>
      <c r="C2554" s="206">
        <v>115.96</v>
      </c>
      <c r="D2554" s="206"/>
      <c r="E2554" s="206">
        <v>115.96</v>
      </c>
      <c r="F2554" s="206"/>
    </row>
    <row r="2555" spans="1:6">
      <c r="A2555" s="198" t="s">
        <v>1788</v>
      </c>
      <c r="B2555" s="205" t="s">
        <v>2796</v>
      </c>
      <c r="C2555" s="206">
        <v>21.46</v>
      </c>
      <c r="D2555" s="206"/>
      <c r="E2555" s="206">
        <v>21.46</v>
      </c>
      <c r="F2555" s="206"/>
    </row>
    <row r="2556" spans="1:6">
      <c r="A2556" s="198" t="s">
        <v>1789</v>
      </c>
      <c r="B2556" s="205" t="s">
        <v>2797</v>
      </c>
      <c r="C2556" s="206">
        <v>16.2</v>
      </c>
      <c r="D2556" s="206"/>
      <c r="E2556" s="206">
        <v>16.2</v>
      </c>
      <c r="F2556" s="206"/>
    </row>
    <row r="2557" spans="1:6">
      <c r="A2557" s="198" t="s">
        <v>1790</v>
      </c>
      <c r="B2557" s="205" t="s">
        <v>2798</v>
      </c>
      <c r="C2557" s="206">
        <v>78.3</v>
      </c>
      <c r="D2557" s="206"/>
      <c r="E2557" s="206">
        <v>78.3</v>
      </c>
      <c r="F2557" s="206"/>
    </row>
    <row r="2558" spans="1:6">
      <c r="A2558" s="198" t="s">
        <v>1732</v>
      </c>
      <c r="B2558" s="205" t="s">
        <v>2914</v>
      </c>
      <c r="C2558" s="206">
        <v>672.47</v>
      </c>
      <c r="D2558" s="206">
        <v>597.82000000000005</v>
      </c>
      <c r="E2558" s="206">
        <v>11.73</v>
      </c>
      <c r="F2558" s="206">
        <v>62.92</v>
      </c>
    </row>
    <row r="2559" spans="1:6">
      <c r="A2559" s="198" t="s">
        <v>1765</v>
      </c>
      <c r="B2559" s="205" t="s">
        <v>2772</v>
      </c>
      <c r="C2559" s="206">
        <v>597.82000000000005</v>
      </c>
      <c r="D2559" s="206">
        <v>597.82000000000005</v>
      </c>
      <c r="E2559" s="206"/>
      <c r="F2559" s="206"/>
    </row>
    <row r="2560" spans="1:6">
      <c r="A2560" s="198" t="s">
        <v>1766</v>
      </c>
      <c r="B2560" s="205" t="s">
        <v>2773</v>
      </c>
      <c r="C2560" s="206">
        <v>88.7</v>
      </c>
      <c r="D2560" s="206">
        <v>88.7</v>
      </c>
      <c r="E2560" s="206"/>
      <c r="F2560" s="206"/>
    </row>
    <row r="2561" spans="1:6">
      <c r="A2561" s="198" t="s">
        <v>1767</v>
      </c>
      <c r="B2561" s="205" t="s">
        <v>2774</v>
      </c>
      <c r="C2561" s="206">
        <v>284.95</v>
      </c>
      <c r="D2561" s="206">
        <v>284.95</v>
      </c>
      <c r="E2561" s="206"/>
      <c r="F2561" s="206"/>
    </row>
    <row r="2562" spans="1:6">
      <c r="A2562" s="198" t="s">
        <v>1768</v>
      </c>
      <c r="B2562" s="205" t="s">
        <v>2775</v>
      </c>
      <c r="C2562" s="206">
        <v>30.76</v>
      </c>
      <c r="D2562" s="206">
        <v>30.76</v>
      </c>
      <c r="E2562" s="206"/>
      <c r="F2562" s="206"/>
    </row>
    <row r="2563" spans="1:6">
      <c r="A2563" s="198" t="s">
        <v>1769</v>
      </c>
      <c r="B2563" s="205" t="s">
        <v>2776</v>
      </c>
      <c r="C2563" s="206">
        <v>64.7</v>
      </c>
      <c r="D2563" s="206">
        <v>64.7</v>
      </c>
      <c r="E2563" s="206"/>
      <c r="F2563" s="206"/>
    </row>
    <row r="2564" spans="1:6">
      <c r="A2564" s="198" t="s">
        <v>1770</v>
      </c>
      <c r="B2564" s="205" t="s">
        <v>2778</v>
      </c>
      <c r="C2564" s="206">
        <v>31.14</v>
      </c>
      <c r="D2564" s="206">
        <v>31.14</v>
      </c>
      <c r="E2564" s="206"/>
      <c r="F2564" s="206"/>
    </row>
    <row r="2565" spans="1:6">
      <c r="A2565" s="198" t="s">
        <v>1771</v>
      </c>
      <c r="B2565" s="205" t="s">
        <v>2779</v>
      </c>
      <c r="C2565" s="206">
        <v>8.09</v>
      </c>
      <c r="D2565" s="206">
        <v>8.09</v>
      </c>
      <c r="E2565" s="206"/>
      <c r="F2565" s="206"/>
    </row>
    <row r="2566" spans="1:6">
      <c r="A2566" s="198" t="s">
        <v>1772</v>
      </c>
      <c r="B2566" s="205" t="s">
        <v>2780</v>
      </c>
      <c r="C2566" s="206">
        <v>0.4</v>
      </c>
      <c r="D2566" s="206">
        <v>0.4</v>
      </c>
      <c r="E2566" s="206"/>
      <c r="F2566" s="206"/>
    </row>
    <row r="2567" spans="1:6">
      <c r="A2567" s="198" t="s">
        <v>1773</v>
      </c>
      <c r="B2567" s="205" t="s">
        <v>2781</v>
      </c>
      <c r="C2567" s="206">
        <v>48.53</v>
      </c>
      <c r="D2567" s="206">
        <v>48.53</v>
      </c>
      <c r="E2567" s="206"/>
      <c r="F2567" s="206"/>
    </row>
    <row r="2568" spans="1:6">
      <c r="A2568" s="198" t="s">
        <v>1774</v>
      </c>
      <c r="B2568" s="205" t="s">
        <v>2782</v>
      </c>
      <c r="C2568" s="206">
        <v>40.549999999999997</v>
      </c>
      <c r="D2568" s="206">
        <v>40.549999999999997</v>
      </c>
      <c r="E2568" s="206"/>
      <c r="F2568" s="206"/>
    </row>
    <row r="2569" spans="1:6">
      <c r="A2569" s="198" t="s">
        <v>1775</v>
      </c>
      <c r="B2569" s="205" t="s">
        <v>2783</v>
      </c>
      <c r="C2569" s="206">
        <v>62.92</v>
      </c>
      <c r="D2569" s="206"/>
      <c r="E2569" s="206"/>
      <c r="F2569" s="206">
        <v>62.92</v>
      </c>
    </row>
    <row r="2570" spans="1:6">
      <c r="A2570" s="198" t="s">
        <v>1776</v>
      </c>
      <c r="B2570" s="205" t="s">
        <v>2784</v>
      </c>
      <c r="C2570" s="206">
        <v>10.72</v>
      </c>
      <c r="D2570" s="206"/>
      <c r="E2570" s="206"/>
      <c r="F2570" s="206">
        <v>10.72</v>
      </c>
    </row>
    <row r="2571" spans="1:6">
      <c r="A2571" s="198" t="s">
        <v>1777</v>
      </c>
      <c r="B2571" s="205" t="s">
        <v>2785</v>
      </c>
      <c r="C2571" s="206">
        <v>2</v>
      </c>
      <c r="D2571" s="206"/>
      <c r="E2571" s="206"/>
      <c r="F2571" s="206">
        <v>2</v>
      </c>
    </row>
    <row r="2572" spans="1:6">
      <c r="A2572" s="198" t="s">
        <v>1778</v>
      </c>
      <c r="B2572" s="205" t="s">
        <v>2786</v>
      </c>
      <c r="C2572" s="206">
        <v>1.2</v>
      </c>
      <c r="D2572" s="206"/>
      <c r="E2572" s="206"/>
      <c r="F2572" s="206">
        <v>1.2</v>
      </c>
    </row>
    <row r="2573" spans="1:6">
      <c r="A2573" s="198" t="s">
        <v>1779</v>
      </c>
      <c r="B2573" s="205" t="s">
        <v>2787</v>
      </c>
      <c r="C2573" s="206">
        <v>10</v>
      </c>
      <c r="D2573" s="206"/>
      <c r="E2573" s="206"/>
      <c r="F2573" s="206">
        <v>10</v>
      </c>
    </row>
    <row r="2574" spans="1:6">
      <c r="A2574" s="198" t="s">
        <v>1780</v>
      </c>
      <c r="B2574" s="205" t="s">
        <v>2788</v>
      </c>
      <c r="C2574" s="206">
        <v>1.56</v>
      </c>
      <c r="D2574" s="206"/>
      <c r="E2574" s="206"/>
      <c r="F2574" s="206">
        <v>1.56</v>
      </c>
    </row>
    <row r="2575" spans="1:6">
      <c r="A2575" s="198" t="s">
        <v>1781</v>
      </c>
      <c r="B2575" s="205" t="s">
        <v>2789</v>
      </c>
      <c r="C2575" s="206">
        <v>4.2</v>
      </c>
      <c r="D2575" s="206"/>
      <c r="E2575" s="206"/>
      <c r="F2575" s="206">
        <v>4.2</v>
      </c>
    </row>
    <row r="2576" spans="1:6">
      <c r="A2576" s="198" t="s">
        <v>1782</v>
      </c>
      <c r="B2576" s="205" t="s">
        <v>2790</v>
      </c>
      <c r="C2576" s="206">
        <v>4.5</v>
      </c>
      <c r="D2576" s="206"/>
      <c r="E2576" s="206"/>
      <c r="F2576" s="206">
        <v>4.5</v>
      </c>
    </row>
    <row r="2577" spans="1:6">
      <c r="A2577" s="198" t="s">
        <v>1784</v>
      </c>
      <c r="B2577" s="205" t="s">
        <v>2792</v>
      </c>
      <c r="C2577" s="206">
        <v>7.47</v>
      </c>
      <c r="D2577" s="206"/>
      <c r="E2577" s="206"/>
      <c r="F2577" s="206">
        <v>7.47</v>
      </c>
    </row>
    <row r="2578" spans="1:6">
      <c r="A2578" s="198" t="s">
        <v>1785</v>
      </c>
      <c r="B2578" s="205" t="s">
        <v>2793</v>
      </c>
      <c r="C2578" s="206">
        <v>5</v>
      </c>
      <c r="D2578" s="206"/>
      <c r="E2578" s="206"/>
      <c r="F2578" s="206">
        <v>5</v>
      </c>
    </row>
    <row r="2579" spans="1:6">
      <c r="A2579" s="198" t="s">
        <v>1786</v>
      </c>
      <c r="B2579" s="205" t="s">
        <v>2794</v>
      </c>
      <c r="C2579" s="206">
        <v>16.27</v>
      </c>
      <c r="D2579" s="206"/>
      <c r="E2579" s="206"/>
      <c r="F2579" s="206">
        <v>16.27</v>
      </c>
    </row>
    <row r="2580" spans="1:6">
      <c r="A2580" s="198" t="s">
        <v>1787</v>
      </c>
      <c r="B2580" s="205" t="s">
        <v>2795</v>
      </c>
      <c r="C2580" s="206">
        <v>11.73</v>
      </c>
      <c r="D2580" s="206"/>
      <c r="E2580" s="206">
        <v>11.73</v>
      </c>
      <c r="F2580" s="206"/>
    </row>
    <row r="2581" spans="1:6">
      <c r="A2581" s="198" t="s">
        <v>1789</v>
      </c>
      <c r="B2581" s="205" t="s">
        <v>2797</v>
      </c>
      <c r="C2581" s="206">
        <v>3.6</v>
      </c>
      <c r="D2581" s="206"/>
      <c r="E2581" s="206">
        <v>3.6</v>
      </c>
      <c r="F2581" s="206"/>
    </row>
    <row r="2582" spans="1:6">
      <c r="A2582" s="198" t="s">
        <v>1790</v>
      </c>
      <c r="B2582" s="205" t="s">
        <v>2798</v>
      </c>
      <c r="C2582" s="206">
        <v>8.1300000000000008</v>
      </c>
      <c r="D2582" s="206"/>
      <c r="E2582" s="206">
        <v>8.1300000000000008</v>
      </c>
      <c r="F2582" s="206"/>
    </row>
    <row r="2583" spans="1:6">
      <c r="A2583" s="198" t="s">
        <v>1734</v>
      </c>
      <c r="B2583" s="205" t="s">
        <v>2915</v>
      </c>
      <c r="C2583" s="206">
        <v>2106.67</v>
      </c>
      <c r="D2583" s="206">
        <v>1841.4</v>
      </c>
      <c r="E2583" s="206">
        <v>125.91</v>
      </c>
      <c r="F2583" s="206">
        <v>139.36000000000001</v>
      </c>
    </row>
    <row r="2584" spans="1:6">
      <c r="A2584" s="198" t="s">
        <v>1765</v>
      </c>
      <c r="B2584" s="205" t="s">
        <v>2772</v>
      </c>
      <c r="C2584" s="206">
        <v>1841.4</v>
      </c>
      <c r="D2584" s="206">
        <v>1841.4</v>
      </c>
      <c r="E2584" s="206"/>
      <c r="F2584" s="206"/>
    </row>
    <row r="2585" spans="1:6">
      <c r="A2585" s="198" t="s">
        <v>1766</v>
      </c>
      <c r="B2585" s="205" t="s">
        <v>2773</v>
      </c>
      <c r="C2585" s="206">
        <v>245.75</v>
      </c>
      <c r="D2585" s="206">
        <v>245.75</v>
      </c>
      <c r="E2585" s="206"/>
      <c r="F2585" s="206"/>
    </row>
    <row r="2586" spans="1:6">
      <c r="A2586" s="198" t="s">
        <v>1767</v>
      </c>
      <c r="B2586" s="205" t="s">
        <v>2774</v>
      </c>
      <c r="C2586" s="206">
        <v>825.12</v>
      </c>
      <c r="D2586" s="206">
        <v>825.12</v>
      </c>
      <c r="E2586" s="206"/>
      <c r="F2586" s="206"/>
    </row>
    <row r="2587" spans="1:6">
      <c r="A2587" s="198" t="s">
        <v>1768</v>
      </c>
      <c r="B2587" s="205" t="s">
        <v>2775</v>
      </c>
      <c r="C2587" s="206">
        <v>176.38</v>
      </c>
      <c r="D2587" s="206">
        <v>176.38</v>
      </c>
      <c r="E2587" s="206"/>
      <c r="F2587" s="206"/>
    </row>
    <row r="2588" spans="1:6">
      <c r="A2588" s="198" t="s">
        <v>1769</v>
      </c>
      <c r="B2588" s="205" t="s">
        <v>2776</v>
      </c>
      <c r="C2588" s="206">
        <v>185.45</v>
      </c>
      <c r="D2588" s="206">
        <v>185.45</v>
      </c>
      <c r="E2588" s="206"/>
      <c r="F2588" s="206"/>
    </row>
    <row r="2589" spans="1:6">
      <c r="A2589" s="198" t="s">
        <v>1803</v>
      </c>
      <c r="B2589" s="205" t="s">
        <v>2777</v>
      </c>
      <c r="C2589" s="206">
        <v>35</v>
      </c>
      <c r="D2589" s="206">
        <v>35</v>
      </c>
      <c r="E2589" s="206"/>
      <c r="F2589" s="206"/>
    </row>
    <row r="2590" spans="1:6">
      <c r="A2590" s="198" t="s">
        <v>1770</v>
      </c>
      <c r="B2590" s="205" t="s">
        <v>2778</v>
      </c>
      <c r="C2590" s="206">
        <v>89.25</v>
      </c>
      <c r="D2590" s="206">
        <v>89.25</v>
      </c>
      <c r="E2590" s="206"/>
      <c r="F2590" s="206"/>
    </row>
    <row r="2591" spans="1:6">
      <c r="A2591" s="198" t="s">
        <v>1771</v>
      </c>
      <c r="B2591" s="205" t="s">
        <v>2779</v>
      </c>
      <c r="C2591" s="206">
        <v>23.18</v>
      </c>
      <c r="D2591" s="206">
        <v>23.18</v>
      </c>
      <c r="E2591" s="206"/>
      <c r="F2591" s="206"/>
    </row>
    <row r="2592" spans="1:6">
      <c r="A2592" s="198" t="s">
        <v>1772</v>
      </c>
      <c r="B2592" s="205" t="s">
        <v>2780</v>
      </c>
      <c r="C2592" s="206">
        <v>1.1599999999999999</v>
      </c>
      <c r="D2592" s="206">
        <v>1.1599999999999999</v>
      </c>
      <c r="E2592" s="206"/>
      <c r="F2592" s="206"/>
    </row>
    <row r="2593" spans="1:6">
      <c r="A2593" s="198" t="s">
        <v>1773</v>
      </c>
      <c r="B2593" s="205" t="s">
        <v>2781</v>
      </c>
      <c r="C2593" s="206">
        <v>139.09</v>
      </c>
      <c r="D2593" s="206">
        <v>139.09</v>
      </c>
      <c r="E2593" s="206"/>
      <c r="F2593" s="206"/>
    </row>
    <row r="2594" spans="1:6">
      <c r="A2594" s="198" t="s">
        <v>1774</v>
      </c>
      <c r="B2594" s="205" t="s">
        <v>2782</v>
      </c>
      <c r="C2594" s="206">
        <v>121.02</v>
      </c>
      <c r="D2594" s="206">
        <v>121.02</v>
      </c>
      <c r="E2594" s="206"/>
      <c r="F2594" s="206"/>
    </row>
    <row r="2595" spans="1:6">
      <c r="A2595" s="198" t="s">
        <v>1775</v>
      </c>
      <c r="B2595" s="205" t="s">
        <v>2783</v>
      </c>
      <c r="C2595" s="206">
        <v>139.36000000000001</v>
      </c>
      <c r="D2595" s="206"/>
      <c r="E2595" s="206"/>
      <c r="F2595" s="206">
        <v>139.36000000000001</v>
      </c>
    </row>
    <row r="2596" spans="1:6">
      <c r="A2596" s="198" t="s">
        <v>1776</v>
      </c>
      <c r="B2596" s="205" t="s">
        <v>2784</v>
      </c>
      <c r="C2596" s="206">
        <v>6</v>
      </c>
      <c r="D2596" s="206"/>
      <c r="E2596" s="206"/>
      <c r="F2596" s="206">
        <v>6</v>
      </c>
    </row>
    <row r="2597" spans="1:6">
      <c r="A2597" s="198" t="s">
        <v>1777</v>
      </c>
      <c r="B2597" s="205" t="s">
        <v>2785</v>
      </c>
      <c r="C2597" s="206">
        <v>2</v>
      </c>
      <c r="D2597" s="206"/>
      <c r="E2597" s="206"/>
      <c r="F2597" s="206">
        <v>2</v>
      </c>
    </row>
    <row r="2598" spans="1:6">
      <c r="A2598" s="198" t="s">
        <v>1780</v>
      </c>
      <c r="B2598" s="205" t="s">
        <v>2788</v>
      </c>
      <c r="C2598" s="206">
        <v>1.4</v>
      </c>
      <c r="D2598" s="206"/>
      <c r="E2598" s="206"/>
      <c r="F2598" s="206">
        <v>1.4</v>
      </c>
    </row>
    <row r="2599" spans="1:6">
      <c r="A2599" s="198" t="s">
        <v>1781</v>
      </c>
      <c r="B2599" s="205" t="s">
        <v>2789</v>
      </c>
      <c r="C2599" s="206">
        <v>10.84</v>
      </c>
      <c r="D2599" s="206"/>
      <c r="E2599" s="206"/>
      <c r="F2599" s="206">
        <v>10.84</v>
      </c>
    </row>
    <row r="2600" spans="1:6">
      <c r="A2600" s="198" t="s">
        <v>1783</v>
      </c>
      <c r="B2600" s="205" t="s">
        <v>2791</v>
      </c>
      <c r="C2600" s="206">
        <v>1.94</v>
      </c>
      <c r="D2600" s="206"/>
      <c r="E2600" s="206"/>
      <c r="F2600" s="206">
        <v>1.94</v>
      </c>
    </row>
    <row r="2601" spans="1:6">
      <c r="A2601" s="198" t="s">
        <v>1794</v>
      </c>
      <c r="B2601" s="205" t="s">
        <v>2806</v>
      </c>
      <c r="C2601" s="206">
        <v>24.43</v>
      </c>
      <c r="D2601" s="206"/>
      <c r="E2601" s="206"/>
      <c r="F2601" s="206">
        <v>24.43</v>
      </c>
    </row>
    <row r="2602" spans="1:6">
      <c r="A2602" s="198" t="s">
        <v>1799</v>
      </c>
      <c r="B2602" s="205" t="s">
        <v>2804</v>
      </c>
      <c r="C2602" s="206">
        <v>4</v>
      </c>
      <c r="D2602" s="206"/>
      <c r="E2602" s="206"/>
      <c r="F2602" s="206">
        <v>4</v>
      </c>
    </row>
    <row r="2603" spans="1:6">
      <c r="A2603" s="198" t="s">
        <v>1784</v>
      </c>
      <c r="B2603" s="205" t="s">
        <v>2792</v>
      </c>
      <c r="C2603" s="206">
        <v>21.42</v>
      </c>
      <c r="D2603" s="206"/>
      <c r="E2603" s="206"/>
      <c r="F2603" s="206">
        <v>21.42</v>
      </c>
    </row>
    <row r="2604" spans="1:6">
      <c r="A2604" s="198" t="s">
        <v>1785</v>
      </c>
      <c r="B2604" s="205" t="s">
        <v>2793</v>
      </c>
      <c r="C2604" s="206">
        <v>22.4</v>
      </c>
      <c r="D2604" s="206"/>
      <c r="E2604" s="206"/>
      <c r="F2604" s="206">
        <v>22.4</v>
      </c>
    </row>
    <row r="2605" spans="1:6">
      <c r="A2605" s="198" t="s">
        <v>1786</v>
      </c>
      <c r="B2605" s="205" t="s">
        <v>2794</v>
      </c>
      <c r="C2605" s="206">
        <v>44.93</v>
      </c>
      <c r="D2605" s="206"/>
      <c r="E2605" s="206"/>
      <c r="F2605" s="206">
        <v>44.93</v>
      </c>
    </row>
    <row r="2606" spans="1:6">
      <c r="A2606" s="198" t="s">
        <v>1787</v>
      </c>
      <c r="B2606" s="205" t="s">
        <v>2795</v>
      </c>
      <c r="C2606" s="206">
        <v>125.91</v>
      </c>
      <c r="D2606" s="206"/>
      <c r="E2606" s="206">
        <v>125.91</v>
      </c>
      <c r="F2606" s="206"/>
    </row>
    <row r="2607" spans="1:6">
      <c r="A2607" s="198" t="s">
        <v>1788</v>
      </c>
      <c r="B2607" s="205" t="s">
        <v>2796</v>
      </c>
      <c r="C2607" s="206">
        <v>86</v>
      </c>
      <c r="D2607" s="206"/>
      <c r="E2607" s="206">
        <v>86</v>
      </c>
      <c r="F2607" s="206"/>
    </row>
    <row r="2608" spans="1:6">
      <c r="A2608" s="198" t="s">
        <v>1789</v>
      </c>
      <c r="B2608" s="205" t="s">
        <v>2797</v>
      </c>
      <c r="C2608" s="206">
        <v>9.9</v>
      </c>
      <c r="D2608" s="206"/>
      <c r="E2608" s="206">
        <v>9.9</v>
      </c>
      <c r="F2608" s="206"/>
    </row>
    <row r="2609" spans="1:6">
      <c r="A2609" s="198" t="s">
        <v>1790</v>
      </c>
      <c r="B2609" s="205" t="s">
        <v>2798</v>
      </c>
      <c r="C2609" s="206">
        <v>30.01</v>
      </c>
      <c r="D2609" s="206"/>
      <c r="E2609" s="206">
        <v>30.01</v>
      </c>
      <c r="F2609" s="206"/>
    </row>
    <row r="2610" spans="1:6">
      <c r="A2610" s="198" t="s">
        <v>1736</v>
      </c>
      <c r="B2610" s="205" t="s">
        <v>2916</v>
      </c>
      <c r="C2610" s="206">
        <v>24006.5</v>
      </c>
      <c r="D2610" s="206">
        <v>23441.93</v>
      </c>
      <c r="E2610" s="206">
        <v>234.72</v>
      </c>
      <c r="F2610" s="206">
        <v>329.85</v>
      </c>
    </row>
    <row r="2611" spans="1:6">
      <c r="A2611" s="198" t="s">
        <v>1765</v>
      </c>
      <c r="B2611" s="205" t="s">
        <v>2772</v>
      </c>
      <c r="C2611" s="206">
        <v>23441.93</v>
      </c>
      <c r="D2611" s="206">
        <v>23441.93</v>
      </c>
      <c r="E2611" s="206"/>
      <c r="F2611" s="206"/>
    </row>
    <row r="2612" spans="1:6">
      <c r="A2612" s="198" t="s">
        <v>1766</v>
      </c>
      <c r="B2612" s="205" t="s">
        <v>2773</v>
      </c>
      <c r="C2612" s="206">
        <v>3236.22</v>
      </c>
      <c r="D2612" s="206">
        <v>3236.22</v>
      </c>
      <c r="E2612" s="206"/>
      <c r="F2612" s="206"/>
    </row>
    <row r="2613" spans="1:6">
      <c r="A2613" s="198" t="s">
        <v>1767</v>
      </c>
      <c r="B2613" s="205" t="s">
        <v>2774</v>
      </c>
      <c r="C2613" s="206">
        <v>11752.25</v>
      </c>
      <c r="D2613" s="206">
        <v>11752.25</v>
      </c>
      <c r="E2613" s="206"/>
      <c r="F2613" s="206"/>
    </row>
    <row r="2614" spans="1:6">
      <c r="A2614" s="198" t="s">
        <v>1768</v>
      </c>
      <c r="B2614" s="205" t="s">
        <v>2775</v>
      </c>
      <c r="C2614" s="206">
        <v>2494.5</v>
      </c>
      <c r="D2614" s="206">
        <v>2494.5</v>
      </c>
      <c r="E2614" s="206"/>
      <c r="F2614" s="206"/>
    </row>
    <row r="2615" spans="1:6">
      <c r="A2615" s="198" t="s">
        <v>1769</v>
      </c>
      <c r="B2615" s="205" t="s">
        <v>2776</v>
      </c>
      <c r="C2615" s="206">
        <v>1581.06</v>
      </c>
      <c r="D2615" s="206">
        <v>1581.06</v>
      </c>
      <c r="E2615" s="206"/>
      <c r="F2615" s="206"/>
    </row>
    <row r="2616" spans="1:6">
      <c r="A2616" s="198" t="s">
        <v>1803</v>
      </c>
      <c r="B2616" s="205" t="s">
        <v>2777</v>
      </c>
      <c r="C2616" s="206">
        <v>790.53</v>
      </c>
      <c r="D2616" s="206">
        <v>790.53</v>
      </c>
      <c r="E2616" s="206"/>
      <c r="F2616" s="206"/>
    </row>
    <row r="2617" spans="1:6">
      <c r="A2617" s="198" t="s">
        <v>1770</v>
      </c>
      <c r="B2617" s="205" t="s">
        <v>2778</v>
      </c>
      <c r="C2617" s="206">
        <v>760.89</v>
      </c>
      <c r="D2617" s="206">
        <v>760.89</v>
      </c>
      <c r="E2617" s="206"/>
      <c r="F2617" s="206"/>
    </row>
    <row r="2618" spans="1:6">
      <c r="A2618" s="198" t="s">
        <v>1771</v>
      </c>
      <c r="B2618" s="205" t="s">
        <v>2779</v>
      </c>
      <c r="C2618" s="206">
        <v>197.63</v>
      </c>
      <c r="D2618" s="206">
        <v>197.63</v>
      </c>
      <c r="E2618" s="206"/>
      <c r="F2618" s="206"/>
    </row>
    <row r="2619" spans="1:6">
      <c r="A2619" s="198" t="s">
        <v>1772</v>
      </c>
      <c r="B2619" s="205" t="s">
        <v>2780</v>
      </c>
      <c r="C2619" s="206">
        <v>59.29</v>
      </c>
      <c r="D2619" s="206">
        <v>59.29</v>
      </c>
      <c r="E2619" s="206"/>
      <c r="F2619" s="206"/>
    </row>
    <row r="2620" spans="1:6">
      <c r="A2620" s="198" t="s">
        <v>1773</v>
      </c>
      <c r="B2620" s="205" t="s">
        <v>2781</v>
      </c>
      <c r="C2620" s="206">
        <v>1152.8599999999999</v>
      </c>
      <c r="D2620" s="206">
        <v>1152.8599999999999</v>
      </c>
      <c r="E2620" s="206"/>
      <c r="F2620" s="206"/>
    </row>
    <row r="2621" spans="1:6">
      <c r="A2621" s="198" t="s">
        <v>1774</v>
      </c>
      <c r="B2621" s="205" t="s">
        <v>2782</v>
      </c>
      <c r="C2621" s="206">
        <v>1416.7</v>
      </c>
      <c r="D2621" s="206">
        <v>1416.7</v>
      </c>
      <c r="E2621" s="206"/>
      <c r="F2621" s="206"/>
    </row>
    <row r="2622" spans="1:6">
      <c r="A2622" s="198" t="s">
        <v>1775</v>
      </c>
      <c r="B2622" s="205" t="s">
        <v>2783</v>
      </c>
      <c r="C2622" s="206">
        <v>329.85</v>
      </c>
      <c r="D2622" s="206"/>
      <c r="E2622" s="206"/>
      <c r="F2622" s="206">
        <v>329.85</v>
      </c>
    </row>
    <row r="2623" spans="1:6">
      <c r="A2623" s="198" t="s">
        <v>1786</v>
      </c>
      <c r="B2623" s="205" t="s">
        <v>2794</v>
      </c>
      <c r="C2623" s="206">
        <v>329.85</v>
      </c>
      <c r="D2623" s="206"/>
      <c r="E2623" s="206"/>
      <c r="F2623" s="206">
        <v>329.85</v>
      </c>
    </row>
    <row r="2624" spans="1:6">
      <c r="A2624" s="198" t="s">
        <v>1787</v>
      </c>
      <c r="B2624" s="205" t="s">
        <v>2795</v>
      </c>
      <c r="C2624" s="206">
        <v>234.72</v>
      </c>
      <c r="D2624" s="206"/>
      <c r="E2624" s="206">
        <v>234.72</v>
      </c>
      <c r="F2624" s="206"/>
    </row>
    <row r="2625" spans="1:6">
      <c r="A2625" s="198" t="s">
        <v>1788</v>
      </c>
      <c r="B2625" s="205" t="s">
        <v>2796</v>
      </c>
      <c r="C2625" s="206">
        <v>5.22</v>
      </c>
      <c r="D2625" s="206"/>
      <c r="E2625" s="206">
        <v>5.22</v>
      </c>
      <c r="F2625" s="206"/>
    </row>
    <row r="2626" spans="1:6">
      <c r="A2626" s="198" t="s">
        <v>1789</v>
      </c>
      <c r="B2626" s="205" t="s">
        <v>2797</v>
      </c>
      <c r="C2626" s="206">
        <v>160.5</v>
      </c>
      <c r="D2626" s="206"/>
      <c r="E2626" s="206">
        <v>160.5</v>
      </c>
      <c r="F2626" s="206"/>
    </row>
    <row r="2627" spans="1:6">
      <c r="A2627" s="198" t="s">
        <v>1790</v>
      </c>
      <c r="B2627" s="205" t="s">
        <v>2798</v>
      </c>
      <c r="C2627" s="206">
        <v>69</v>
      </c>
      <c r="D2627" s="206"/>
      <c r="E2627" s="206">
        <v>69</v>
      </c>
      <c r="F2627" s="206"/>
    </row>
    <row r="2628" spans="1:6">
      <c r="A2628" s="198" t="s">
        <v>1737</v>
      </c>
      <c r="B2628" s="205" t="s">
        <v>2917</v>
      </c>
      <c r="C2628" s="206">
        <v>2786.69</v>
      </c>
      <c r="D2628" s="206">
        <v>2569.79</v>
      </c>
      <c r="E2628" s="206">
        <v>52.11</v>
      </c>
      <c r="F2628" s="206">
        <v>164.79</v>
      </c>
    </row>
    <row r="2629" spans="1:6">
      <c r="A2629" s="198" t="s">
        <v>1765</v>
      </c>
      <c r="B2629" s="205" t="s">
        <v>2772</v>
      </c>
      <c r="C2629" s="206">
        <v>2570.79</v>
      </c>
      <c r="D2629" s="206">
        <v>2569.79</v>
      </c>
      <c r="E2629" s="206"/>
      <c r="F2629" s="206">
        <v>1</v>
      </c>
    </row>
    <row r="2630" spans="1:6">
      <c r="A2630" s="198" t="s">
        <v>1766</v>
      </c>
      <c r="B2630" s="205" t="s">
        <v>2773</v>
      </c>
      <c r="C2630" s="206">
        <v>329.36</v>
      </c>
      <c r="D2630" s="206">
        <v>329.36</v>
      </c>
      <c r="E2630" s="206"/>
      <c r="F2630" s="206"/>
    </row>
    <row r="2631" spans="1:6">
      <c r="A2631" s="198" t="s">
        <v>1767</v>
      </c>
      <c r="B2631" s="205" t="s">
        <v>2774</v>
      </c>
      <c r="C2631" s="206">
        <v>1129.67</v>
      </c>
      <c r="D2631" s="206">
        <v>1129.67</v>
      </c>
      <c r="E2631" s="206"/>
      <c r="F2631" s="206"/>
    </row>
    <row r="2632" spans="1:6">
      <c r="A2632" s="198" t="s">
        <v>1768</v>
      </c>
      <c r="B2632" s="205" t="s">
        <v>2775</v>
      </c>
      <c r="C2632" s="206">
        <v>232.62</v>
      </c>
      <c r="D2632" s="206">
        <v>232.62</v>
      </c>
      <c r="E2632" s="206"/>
      <c r="F2632" s="206"/>
    </row>
    <row r="2633" spans="1:6">
      <c r="A2633" s="198" t="s">
        <v>1769</v>
      </c>
      <c r="B2633" s="205" t="s">
        <v>2776</v>
      </c>
      <c r="C2633" s="206">
        <v>252.05</v>
      </c>
      <c r="D2633" s="206">
        <v>252.05</v>
      </c>
      <c r="E2633" s="206"/>
      <c r="F2633" s="206"/>
    </row>
    <row r="2634" spans="1:6">
      <c r="A2634" s="198" t="s">
        <v>1803</v>
      </c>
      <c r="B2634" s="205" t="s">
        <v>2777</v>
      </c>
      <c r="C2634" s="206">
        <v>126.03</v>
      </c>
      <c r="D2634" s="206">
        <v>126.03</v>
      </c>
      <c r="E2634" s="206"/>
      <c r="F2634" s="206"/>
    </row>
    <row r="2635" spans="1:6">
      <c r="A2635" s="198" t="s">
        <v>1770</v>
      </c>
      <c r="B2635" s="205" t="s">
        <v>2778</v>
      </c>
      <c r="C2635" s="206">
        <v>121.3</v>
      </c>
      <c r="D2635" s="206">
        <v>121.3</v>
      </c>
      <c r="E2635" s="206"/>
      <c r="F2635" s="206"/>
    </row>
    <row r="2636" spans="1:6">
      <c r="A2636" s="198" t="s">
        <v>1771</v>
      </c>
      <c r="B2636" s="205" t="s">
        <v>2779</v>
      </c>
      <c r="C2636" s="206">
        <v>31.51</v>
      </c>
      <c r="D2636" s="206">
        <v>31.51</v>
      </c>
      <c r="E2636" s="206"/>
      <c r="F2636" s="206"/>
    </row>
    <row r="2637" spans="1:6">
      <c r="A2637" s="198" t="s">
        <v>1772</v>
      </c>
      <c r="B2637" s="205" t="s">
        <v>2780</v>
      </c>
      <c r="C2637" s="206">
        <v>2.58</v>
      </c>
      <c r="D2637" s="206">
        <v>1.58</v>
      </c>
      <c r="E2637" s="206"/>
      <c r="F2637" s="206">
        <v>1</v>
      </c>
    </row>
    <row r="2638" spans="1:6">
      <c r="A2638" s="198" t="s">
        <v>1773</v>
      </c>
      <c r="B2638" s="205" t="s">
        <v>2781</v>
      </c>
      <c r="C2638" s="206">
        <v>189.04</v>
      </c>
      <c r="D2638" s="206">
        <v>189.04</v>
      </c>
      <c r="E2638" s="206"/>
      <c r="F2638" s="206"/>
    </row>
    <row r="2639" spans="1:6">
      <c r="A2639" s="198" t="s">
        <v>1774</v>
      </c>
      <c r="B2639" s="205" t="s">
        <v>2782</v>
      </c>
      <c r="C2639" s="206">
        <v>156.63</v>
      </c>
      <c r="D2639" s="206">
        <v>156.63</v>
      </c>
      <c r="E2639" s="206"/>
      <c r="F2639" s="206"/>
    </row>
    <row r="2640" spans="1:6">
      <c r="A2640" s="198" t="s">
        <v>1775</v>
      </c>
      <c r="B2640" s="205" t="s">
        <v>2783</v>
      </c>
      <c r="C2640" s="206">
        <v>163.79</v>
      </c>
      <c r="D2640" s="206"/>
      <c r="E2640" s="206"/>
      <c r="F2640" s="206">
        <v>163.79</v>
      </c>
    </row>
    <row r="2641" spans="1:6">
      <c r="A2641" s="198" t="s">
        <v>1776</v>
      </c>
      <c r="B2641" s="205" t="s">
        <v>2784</v>
      </c>
      <c r="C2641" s="206">
        <v>18.28</v>
      </c>
      <c r="D2641" s="206"/>
      <c r="E2641" s="206"/>
      <c r="F2641" s="206">
        <v>18.28</v>
      </c>
    </row>
    <row r="2642" spans="1:6">
      <c r="A2642" s="198" t="s">
        <v>1777</v>
      </c>
      <c r="B2642" s="205" t="s">
        <v>2785</v>
      </c>
      <c r="C2642" s="206">
        <v>1.5</v>
      </c>
      <c r="D2642" s="206"/>
      <c r="E2642" s="206"/>
      <c r="F2642" s="206">
        <v>1.5</v>
      </c>
    </row>
    <row r="2643" spans="1:6">
      <c r="A2643" s="198" t="s">
        <v>1778</v>
      </c>
      <c r="B2643" s="205" t="s">
        <v>2786</v>
      </c>
      <c r="C2643" s="206">
        <v>1</v>
      </c>
      <c r="D2643" s="206"/>
      <c r="E2643" s="206"/>
      <c r="F2643" s="206">
        <v>1</v>
      </c>
    </row>
    <row r="2644" spans="1:6">
      <c r="A2644" s="198" t="s">
        <v>1779</v>
      </c>
      <c r="B2644" s="205" t="s">
        <v>2787</v>
      </c>
      <c r="C2644" s="206">
        <v>5</v>
      </c>
      <c r="D2644" s="206"/>
      <c r="E2644" s="206"/>
      <c r="F2644" s="206">
        <v>5</v>
      </c>
    </row>
    <row r="2645" spans="1:6">
      <c r="A2645" s="198" t="s">
        <v>1780</v>
      </c>
      <c r="B2645" s="205" t="s">
        <v>2788</v>
      </c>
      <c r="C2645" s="206">
        <v>1.51</v>
      </c>
      <c r="D2645" s="206"/>
      <c r="E2645" s="206"/>
      <c r="F2645" s="206">
        <v>1.51</v>
      </c>
    </row>
    <row r="2646" spans="1:6">
      <c r="A2646" s="198" t="s">
        <v>1802</v>
      </c>
      <c r="B2646" s="205" t="s">
        <v>2819</v>
      </c>
      <c r="C2646" s="206">
        <v>1</v>
      </c>
      <c r="D2646" s="206"/>
      <c r="E2646" s="206"/>
      <c r="F2646" s="206">
        <v>1</v>
      </c>
    </row>
    <row r="2647" spans="1:6">
      <c r="A2647" s="198" t="s">
        <v>1781</v>
      </c>
      <c r="B2647" s="205" t="s">
        <v>2789</v>
      </c>
      <c r="C2647" s="206">
        <v>8</v>
      </c>
      <c r="D2647" s="206"/>
      <c r="E2647" s="206"/>
      <c r="F2647" s="206">
        <v>8</v>
      </c>
    </row>
    <row r="2648" spans="1:6">
      <c r="A2648" s="198" t="s">
        <v>1782</v>
      </c>
      <c r="B2648" s="205" t="s">
        <v>2790</v>
      </c>
      <c r="C2648" s="206">
        <v>7</v>
      </c>
      <c r="D2648" s="206"/>
      <c r="E2648" s="206"/>
      <c r="F2648" s="206">
        <v>7</v>
      </c>
    </row>
    <row r="2649" spans="1:6">
      <c r="A2649" s="198" t="s">
        <v>1791</v>
      </c>
      <c r="B2649" s="205" t="s">
        <v>2803</v>
      </c>
      <c r="C2649" s="206">
        <v>2.5</v>
      </c>
      <c r="D2649" s="206"/>
      <c r="E2649" s="206"/>
      <c r="F2649" s="206">
        <v>2.5</v>
      </c>
    </row>
    <row r="2650" spans="1:6">
      <c r="A2650" s="198" t="s">
        <v>1794</v>
      </c>
      <c r="B2650" s="205" t="s">
        <v>2806</v>
      </c>
      <c r="C2650" s="206">
        <v>11</v>
      </c>
      <c r="D2650" s="206"/>
      <c r="E2650" s="206"/>
      <c r="F2650" s="206">
        <v>11</v>
      </c>
    </row>
    <row r="2651" spans="1:6">
      <c r="A2651" s="198" t="s">
        <v>1799</v>
      </c>
      <c r="B2651" s="205" t="s">
        <v>2804</v>
      </c>
      <c r="C2651" s="206">
        <v>3</v>
      </c>
      <c r="D2651" s="206"/>
      <c r="E2651" s="206"/>
      <c r="F2651" s="206">
        <v>3</v>
      </c>
    </row>
    <row r="2652" spans="1:6">
      <c r="A2652" s="198" t="s">
        <v>1784</v>
      </c>
      <c r="B2652" s="205" t="s">
        <v>2792</v>
      </c>
      <c r="C2652" s="206">
        <v>29.18</v>
      </c>
      <c r="D2652" s="206"/>
      <c r="E2652" s="206"/>
      <c r="F2652" s="206">
        <v>29.18</v>
      </c>
    </row>
    <row r="2653" spans="1:6">
      <c r="A2653" s="198" t="s">
        <v>1785</v>
      </c>
      <c r="B2653" s="205" t="s">
        <v>2793</v>
      </c>
      <c r="C2653" s="206">
        <v>10</v>
      </c>
      <c r="D2653" s="206"/>
      <c r="E2653" s="206"/>
      <c r="F2653" s="206">
        <v>10</v>
      </c>
    </row>
    <row r="2654" spans="1:6">
      <c r="A2654" s="198" t="s">
        <v>1786</v>
      </c>
      <c r="B2654" s="205" t="s">
        <v>2794</v>
      </c>
      <c r="C2654" s="206">
        <v>64.819999999999993</v>
      </c>
      <c r="D2654" s="206"/>
      <c r="E2654" s="206"/>
      <c r="F2654" s="206">
        <v>64.819999999999993</v>
      </c>
    </row>
    <row r="2655" spans="1:6">
      <c r="A2655" s="198" t="s">
        <v>1787</v>
      </c>
      <c r="B2655" s="205" t="s">
        <v>2795</v>
      </c>
      <c r="C2655" s="206">
        <v>52.11</v>
      </c>
      <c r="D2655" s="206"/>
      <c r="E2655" s="206">
        <v>52.11</v>
      </c>
      <c r="F2655" s="206"/>
    </row>
    <row r="2656" spans="1:6">
      <c r="A2656" s="198" t="s">
        <v>1788</v>
      </c>
      <c r="B2656" s="205" t="s">
        <v>2796</v>
      </c>
      <c r="C2656" s="206">
        <v>0.78</v>
      </c>
      <c r="D2656" s="206"/>
      <c r="E2656" s="206">
        <v>0.78</v>
      </c>
      <c r="F2656" s="206"/>
    </row>
    <row r="2657" spans="1:6">
      <c r="A2657" s="198" t="s">
        <v>1789</v>
      </c>
      <c r="B2657" s="205" t="s">
        <v>2797</v>
      </c>
      <c r="C2657" s="206">
        <v>14.23</v>
      </c>
      <c r="D2657" s="206"/>
      <c r="E2657" s="206">
        <v>14.23</v>
      </c>
      <c r="F2657" s="206"/>
    </row>
    <row r="2658" spans="1:6">
      <c r="A2658" s="198" t="s">
        <v>1790</v>
      </c>
      <c r="B2658" s="205" t="s">
        <v>2798</v>
      </c>
      <c r="C2658" s="206">
        <v>37.1</v>
      </c>
      <c r="D2658" s="206"/>
      <c r="E2658" s="206">
        <v>37.1</v>
      </c>
      <c r="F2658" s="206"/>
    </row>
    <row r="2659" spans="1:6">
      <c r="A2659" s="198" t="s">
        <v>1739</v>
      </c>
      <c r="B2659" s="205" t="s">
        <v>2918</v>
      </c>
      <c r="C2659" s="206">
        <v>257.16000000000003</v>
      </c>
      <c r="D2659" s="206">
        <v>236.52</v>
      </c>
      <c r="E2659" s="206">
        <v>4.9000000000000004</v>
      </c>
      <c r="F2659" s="206">
        <v>15.74</v>
      </c>
    </row>
    <row r="2660" spans="1:6">
      <c r="A2660" s="198" t="s">
        <v>1765</v>
      </c>
      <c r="B2660" s="205" t="s">
        <v>2772</v>
      </c>
      <c r="C2660" s="206">
        <v>239.09</v>
      </c>
      <c r="D2660" s="206">
        <v>236.52</v>
      </c>
      <c r="E2660" s="206"/>
      <c r="F2660" s="206">
        <v>2.57</v>
      </c>
    </row>
    <row r="2661" spans="1:6">
      <c r="A2661" s="198" t="s">
        <v>1766</v>
      </c>
      <c r="B2661" s="205" t="s">
        <v>2773</v>
      </c>
      <c r="C2661" s="206">
        <v>29.99</v>
      </c>
      <c r="D2661" s="206">
        <v>29.99</v>
      </c>
      <c r="E2661" s="206"/>
      <c r="F2661" s="206"/>
    </row>
    <row r="2662" spans="1:6">
      <c r="A2662" s="198" t="s">
        <v>1767</v>
      </c>
      <c r="B2662" s="205" t="s">
        <v>2774</v>
      </c>
      <c r="C2662" s="206">
        <v>96.68</v>
      </c>
      <c r="D2662" s="206">
        <v>96.68</v>
      </c>
      <c r="E2662" s="206"/>
      <c r="F2662" s="206"/>
    </row>
    <row r="2663" spans="1:6">
      <c r="A2663" s="198" t="s">
        <v>1768</v>
      </c>
      <c r="B2663" s="205" t="s">
        <v>2775</v>
      </c>
      <c r="C2663" s="206">
        <v>20.84</v>
      </c>
      <c r="D2663" s="206">
        <v>20.84</v>
      </c>
      <c r="E2663" s="206"/>
      <c r="F2663" s="206"/>
    </row>
    <row r="2664" spans="1:6">
      <c r="A2664" s="198" t="s">
        <v>1769</v>
      </c>
      <c r="B2664" s="205" t="s">
        <v>2776</v>
      </c>
      <c r="C2664" s="206">
        <v>21.94</v>
      </c>
      <c r="D2664" s="206">
        <v>21.94</v>
      </c>
      <c r="E2664" s="206"/>
      <c r="F2664" s="206"/>
    </row>
    <row r="2665" spans="1:6">
      <c r="A2665" s="198" t="s">
        <v>1803</v>
      </c>
      <c r="B2665" s="205" t="s">
        <v>2777</v>
      </c>
      <c r="C2665" s="206">
        <v>24</v>
      </c>
      <c r="D2665" s="206">
        <v>24</v>
      </c>
      <c r="E2665" s="206"/>
      <c r="F2665" s="206"/>
    </row>
    <row r="2666" spans="1:6">
      <c r="A2666" s="198" t="s">
        <v>1770</v>
      </c>
      <c r="B2666" s="205" t="s">
        <v>2778</v>
      </c>
      <c r="C2666" s="206">
        <v>10.56</v>
      </c>
      <c r="D2666" s="206">
        <v>10.56</v>
      </c>
      <c r="E2666" s="206"/>
      <c r="F2666" s="206"/>
    </row>
    <row r="2667" spans="1:6">
      <c r="A2667" s="198" t="s">
        <v>1771</v>
      </c>
      <c r="B2667" s="205" t="s">
        <v>2779</v>
      </c>
      <c r="C2667" s="206">
        <v>2.74</v>
      </c>
      <c r="D2667" s="206">
        <v>2.74</v>
      </c>
      <c r="E2667" s="206"/>
      <c r="F2667" s="206"/>
    </row>
    <row r="2668" spans="1:6">
      <c r="A2668" s="198" t="s">
        <v>1772</v>
      </c>
      <c r="B2668" s="205" t="s">
        <v>2780</v>
      </c>
      <c r="C2668" s="206">
        <v>3.4</v>
      </c>
      <c r="D2668" s="206">
        <v>0.83</v>
      </c>
      <c r="E2668" s="206"/>
      <c r="F2668" s="206">
        <v>2.57</v>
      </c>
    </row>
    <row r="2669" spans="1:6">
      <c r="A2669" s="198" t="s">
        <v>1773</v>
      </c>
      <c r="B2669" s="205" t="s">
        <v>2781</v>
      </c>
      <c r="C2669" s="206">
        <v>16.45</v>
      </c>
      <c r="D2669" s="206">
        <v>16.45</v>
      </c>
      <c r="E2669" s="206"/>
      <c r="F2669" s="206"/>
    </row>
    <row r="2670" spans="1:6">
      <c r="A2670" s="198" t="s">
        <v>1774</v>
      </c>
      <c r="B2670" s="205" t="s">
        <v>2782</v>
      </c>
      <c r="C2670" s="206">
        <v>12.49</v>
      </c>
      <c r="D2670" s="206">
        <v>12.49</v>
      </c>
      <c r="E2670" s="206"/>
      <c r="F2670" s="206"/>
    </row>
    <row r="2671" spans="1:6">
      <c r="A2671" s="198" t="s">
        <v>1775</v>
      </c>
      <c r="B2671" s="205" t="s">
        <v>2783</v>
      </c>
      <c r="C2671" s="206">
        <v>13.17</v>
      </c>
      <c r="D2671" s="206"/>
      <c r="E2671" s="206"/>
      <c r="F2671" s="206">
        <v>13.17</v>
      </c>
    </row>
    <row r="2672" spans="1:6">
      <c r="A2672" s="198" t="s">
        <v>1776</v>
      </c>
      <c r="B2672" s="205" t="s">
        <v>2784</v>
      </c>
      <c r="C2672" s="206">
        <v>0.22</v>
      </c>
      <c r="D2672" s="206"/>
      <c r="E2672" s="206"/>
      <c r="F2672" s="206">
        <v>0.22</v>
      </c>
    </row>
    <row r="2673" spans="1:6">
      <c r="A2673" s="198" t="s">
        <v>1780</v>
      </c>
      <c r="B2673" s="205" t="s">
        <v>2788</v>
      </c>
      <c r="C2673" s="206">
        <v>0.8</v>
      </c>
      <c r="D2673" s="206"/>
      <c r="E2673" s="206"/>
      <c r="F2673" s="206">
        <v>0.8</v>
      </c>
    </row>
    <row r="2674" spans="1:6">
      <c r="A2674" s="198" t="s">
        <v>1781</v>
      </c>
      <c r="B2674" s="205" t="s">
        <v>2789</v>
      </c>
      <c r="C2674" s="206">
        <v>1.04</v>
      </c>
      <c r="D2674" s="206"/>
      <c r="E2674" s="206"/>
      <c r="F2674" s="206">
        <v>1.04</v>
      </c>
    </row>
    <row r="2675" spans="1:6">
      <c r="A2675" s="198" t="s">
        <v>1782</v>
      </c>
      <c r="B2675" s="205" t="s">
        <v>2790</v>
      </c>
      <c r="C2675" s="206">
        <v>0.5</v>
      </c>
      <c r="D2675" s="206"/>
      <c r="E2675" s="206"/>
      <c r="F2675" s="206">
        <v>0.5</v>
      </c>
    </row>
    <row r="2676" spans="1:6">
      <c r="A2676" s="198" t="s">
        <v>1783</v>
      </c>
      <c r="B2676" s="205" t="s">
        <v>2791</v>
      </c>
      <c r="C2676" s="206">
        <v>0.24</v>
      </c>
      <c r="D2676" s="206"/>
      <c r="E2676" s="206"/>
      <c r="F2676" s="206">
        <v>0.24</v>
      </c>
    </row>
    <row r="2677" spans="1:6">
      <c r="A2677" s="198" t="s">
        <v>1784</v>
      </c>
      <c r="B2677" s="205" t="s">
        <v>2792</v>
      </c>
      <c r="C2677" s="206">
        <v>2.5299999999999998</v>
      </c>
      <c r="D2677" s="206"/>
      <c r="E2677" s="206"/>
      <c r="F2677" s="206">
        <v>2.5299999999999998</v>
      </c>
    </row>
    <row r="2678" spans="1:6">
      <c r="A2678" s="198" t="s">
        <v>1785</v>
      </c>
      <c r="B2678" s="205" t="s">
        <v>2793</v>
      </c>
      <c r="C2678" s="206">
        <v>2.04</v>
      </c>
      <c r="D2678" s="206"/>
      <c r="E2678" s="206"/>
      <c r="F2678" s="206">
        <v>2.04</v>
      </c>
    </row>
    <row r="2679" spans="1:6">
      <c r="A2679" s="198" t="s">
        <v>1786</v>
      </c>
      <c r="B2679" s="205" t="s">
        <v>2794</v>
      </c>
      <c r="C2679" s="206">
        <v>5.79</v>
      </c>
      <c r="D2679" s="206"/>
      <c r="E2679" s="206"/>
      <c r="F2679" s="206">
        <v>5.79</v>
      </c>
    </row>
    <row r="2680" spans="1:6">
      <c r="A2680" s="198" t="s">
        <v>1787</v>
      </c>
      <c r="B2680" s="205" t="s">
        <v>2795</v>
      </c>
      <c r="C2680" s="206">
        <v>4.9000000000000004</v>
      </c>
      <c r="D2680" s="206"/>
      <c r="E2680" s="206">
        <v>4.9000000000000004</v>
      </c>
      <c r="F2680" s="206"/>
    </row>
    <row r="2681" spans="1:6">
      <c r="A2681" s="198" t="s">
        <v>1788</v>
      </c>
      <c r="B2681" s="205" t="s">
        <v>2796</v>
      </c>
      <c r="C2681" s="206">
        <v>0.18</v>
      </c>
      <c r="D2681" s="206"/>
      <c r="E2681" s="206">
        <v>0.18</v>
      </c>
      <c r="F2681" s="206"/>
    </row>
    <row r="2682" spans="1:6">
      <c r="A2682" s="198" t="s">
        <v>1789</v>
      </c>
      <c r="B2682" s="205" t="s">
        <v>2797</v>
      </c>
      <c r="C2682" s="206">
        <v>1.26</v>
      </c>
      <c r="D2682" s="206"/>
      <c r="E2682" s="206">
        <v>1.26</v>
      </c>
      <c r="F2682" s="206"/>
    </row>
    <row r="2683" spans="1:6">
      <c r="A2683" s="198" t="s">
        <v>1790</v>
      </c>
      <c r="B2683" s="205" t="s">
        <v>2798</v>
      </c>
      <c r="C2683" s="206">
        <v>3.46</v>
      </c>
      <c r="D2683" s="206"/>
      <c r="E2683" s="206">
        <v>3.46</v>
      </c>
      <c r="F2683" s="206"/>
    </row>
    <row r="2684" spans="1:6">
      <c r="A2684" s="198" t="s">
        <v>1741</v>
      </c>
      <c r="B2684" s="205" t="s">
        <v>2919</v>
      </c>
      <c r="C2684" s="206">
        <v>1114.33</v>
      </c>
      <c r="D2684" s="206">
        <v>1006.73</v>
      </c>
      <c r="E2684" s="206">
        <v>32.299999999999997</v>
      </c>
      <c r="F2684" s="206">
        <v>75.3</v>
      </c>
    </row>
    <row r="2685" spans="1:6">
      <c r="A2685" s="198" t="s">
        <v>1765</v>
      </c>
      <c r="B2685" s="205" t="s">
        <v>2772</v>
      </c>
      <c r="C2685" s="206">
        <v>1006.73</v>
      </c>
      <c r="D2685" s="206">
        <v>1006.73</v>
      </c>
      <c r="E2685" s="206"/>
      <c r="F2685" s="206"/>
    </row>
    <row r="2686" spans="1:6">
      <c r="A2686" s="198" t="s">
        <v>1766</v>
      </c>
      <c r="B2686" s="205" t="s">
        <v>2773</v>
      </c>
      <c r="C2686" s="206">
        <v>134.72999999999999</v>
      </c>
      <c r="D2686" s="206">
        <v>134.72999999999999</v>
      </c>
      <c r="E2686" s="206"/>
      <c r="F2686" s="206"/>
    </row>
    <row r="2687" spans="1:6">
      <c r="A2687" s="198" t="s">
        <v>1767</v>
      </c>
      <c r="B2687" s="205" t="s">
        <v>2774</v>
      </c>
      <c r="C2687" s="206">
        <v>428.21</v>
      </c>
      <c r="D2687" s="206">
        <v>428.21</v>
      </c>
      <c r="E2687" s="206"/>
      <c r="F2687" s="206"/>
    </row>
    <row r="2688" spans="1:6">
      <c r="A2688" s="198" t="s">
        <v>1768</v>
      </c>
      <c r="B2688" s="205" t="s">
        <v>2775</v>
      </c>
      <c r="C2688" s="206">
        <v>92.76</v>
      </c>
      <c r="D2688" s="206">
        <v>92.76</v>
      </c>
      <c r="E2688" s="206"/>
      <c r="F2688" s="206"/>
    </row>
    <row r="2689" spans="1:6">
      <c r="A2689" s="198" t="s">
        <v>1769</v>
      </c>
      <c r="B2689" s="205" t="s">
        <v>2776</v>
      </c>
      <c r="C2689" s="206">
        <v>97.49</v>
      </c>
      <c r="D2689" s="206">
        <v>97.49</v>
      </c>
      <c r="E2689" s="206"/>
      <c r="F2689" s="206"/>
    </row>
    <row r="2690" spans="1:6">
      <c r="A2690" s="198" t="s">
        <v>1803</v>
      </c>
      <c r="B2690" s="205" t="s">
        <v>2777</v>
      </c>
      <c r="C2690" s="206">
        <v>60</v>
      </c>
      <c r="D2690" s="206">
        <v>60</v>
      </c>
      <c r="E2690" s="206"/>
      <c r="F2690" s="206"/>
    </row>
    <row r="2691" spans="1:6">
      <c r="A2691" s="198" t="s">
        <v>1770</v>
      </c>
      <c r="B2691" s="205" t="s">
        <v>2778</v>
      </c>
      <c r="C2691" s="206">
        <v>46.92</v>
      </c>
      <c r="D2691" s="206">
        <v>46.92</v>
      </c>
      <c r="E2691" s="206"/>
      <c r="F2691" s="206"/>
    </row>
    <row r="2692" spans="1:6">
      <c r="A2692" s="198" t="s">
        <v>1771</v>
      </c>
      <c r="B2692" s="205" t="s">
        <v>2779</v>
      </c>
      <c r="C2692" s="206">
        <v>12.19</v>
      </c>
      <c r="D2692" s="206">
        <v>12.19</v>
      </c>
      <c r="E2692" s="206"/>
      <c r="F2692" s="206"/>
    </row>
    <row r="2693" spans="1:6">
      <c r="A2693" s="198" t="s">
        <v>1772</v>
      </c>
      <c r="B2693" s="205" t="s">
        <v>2780</v>
      </c>
      <c r="C2693" s="206">
        <v>0.61</v>
      </c>
      <c r="D2693" s="206">
        <v>0.61</v>
      </c>
      <c r="E2693" s="206"/>
      <c r="F2693" s="206"/>
    </row>
    <row r="2694" spans="1:6">
      <c r="A2694" s="198" t="s">
        <v>1773</v>
      </c>
      <c r="B2694" s="205" t="s">
        <v>2781</v>
      </c>
      <c r="C2694" s="206">
        <v>73.12</v>
      </c>
      <c r="D2694" s="206">
        <v>73.12</v>
      </c>
      <c r="E2694" s="206"/>
      <c r="F2694" s="206"/>
    </row>
    <row r="2695" spans="1:6">
      <c r="A2695" s="198" t="s">
        <v>1774</v>
      </c>
      <c r="B2695" s="205" t="s">
        <v>2782</v>
      </c>
      <c r="C2695" s="206">
        <v>60.7</v>
      </c>
      <c r="D2695" s="206">
        <v>60.7</v>
      </c>
      <c r="E2695" s="206"/>
      <c r="F2695" s="206"/>
    </row>
    <row r="2696" spans="1:6">
      <c r="A2696" s="198" t="s">
        <v>1775</v>
      </c>
      <c r="B2696" s="205" t="s">
        <v>2783</v>
      </c>
      <c r="C2696" s="206">
        <v>75.3</v>
      </c>
      <c r="D2696" s="206"/>
      <c r="E2696" s="206"/>
      <c r="F2696" s="206">
        <v>75.3</v>
      </c>
    </row>
    <row r="2697" spans="1:6">
      <c r="A2697" s="198" t="s">
        <v>1776</v>
      </c>
      <c r="B2697" s="205" t="s">
        <v>2784</v>
      </c>
      <c r="C2697" s="206">
        <v>3.04</v>
      </c>
      <c r="D2697" s="206"/>
      <c r="E2697" s="206"/>
      <c r="F2697" s="206">
        <v>3.04</v>
      </c>
    </row>
    <row r="2698" spans="1:6">
      <c r="A2698" s="198" t="s">
        <v>1777</v>
      </c>
      <c r="B2698" s="205" t="s">
        <v>2785</v>
      </c>
      <c r="C2698" s="206">
        <v>0.8</v>
      </c>
      <c r="D2698" s="206"/>
      <c r="E2698" s="206"/>
      <c r="F2698" s="206">
        <v>0.8</v>
      </c>
    </row>
    <row r="2699" spans="1:6">
      <c r="A2699" s="198" t="s">
        <v>1796</v>
      </c>
      <c r="B2699" s="205" t="s">
        <v>2814</v>
      </c>
      <c r="C2699" s="206">
        <v>3</v>
      </c>
      <c r="D2699" s="206"/>
      <c r="E2699" s="206"/>
      <c r="F2699" s="206">
        <v>3</v>
      </c>
    </row>
    <row r="2700" spans="1:6">
      <c r="A2700" s="198" t="s">
        <v>1778</v>
      </c>
      <c r="B2700" s="205" t="s">
        <v>2786</v>
      </c>
      <c r="C2700" s="206">
        <v>2.5</v>
      </c>
      <c r="D2700" s="206"/>
      <c r="E2700" s="206"/>
      <c r="F2700" s="206">
        <v>2.5</v>
      </c>
    </row>
    <row r="2701" spans="1:6">
      <c r="A2701" s="198" t="s">
        <v>1779</v>
      </c>
      <c r="B2701" s="205" t="s">
        <v>2787</v>
      </c>
      <c r="C2701" s="206">
        <v>3.5</v>
      </c>
      <c r="D2701" s="206"/>
      <c r="E2701" s="206"/>
      <c r="F2701" s="206">
        <v>3.5</v>
      </c>
    </row>
    <row r="2702" spans="1:6">
      <c r="A2702" s="198" t="s">
        <v>1780</v>
      </c>
      <c r="B2702" s="205" t="s">
        <v>2788</v>
      </c>
      <c r="C2702" s="206">
        <v>1.5</v>
      </c>
      <c r="D2702" s="206"/>
      <c r="E2702" s="206"/>
      <c r="F2702" s="206">
        <v>1.5</v>
      </c>
    </row>
    <row r="2703" spans="1:6">
      <c r="A2703" s="198" t="s">
        <v>1793</v>
      </c>
      <c r="B2703" s="205" t="s">
        <v>2821</v>
      </c>
      <c r="C2703" s="206">
        <v>0.72</v>
      </c>
      <c r="D2703" s="206"/>
      <c r="E2703" s="206"/>
      <c r="F2703" s="206">
        <v>0.72</v>
      </c>
    </row>
    <row r="2704" spans="1:6">
      <c r="A2704" s="198" t="s">
        <v>1781</v>
      </c>
      <c r="B2704" s="205" t="s">
        <v>2789</v>
      </c>
      <c r="C2704" s="206">
        <v>9</v>
      </c>
      <c r="D2704" s="206"/>
      <c r="E2704" s="206"/>
      <c r="F2704" s="206">
        <v>9</v>
      </c>
    </row>
    <row r="2705" spans="1:6">
      <c r="A2705" s="198" t="s">
        <v>1782</v>
      </c>
      <c r="B2705" s="205" t="s">
        <v>2790</v>
      </c>
      <c r="C2705" s="206">
        <v>2</v>
      </c>
      <c r="D2705" s="206"/>
      <c r="E2705" s="206"/>
      <c r="F2705" s="206">
        <v>2</v>
      </c>
    </row>
    <row r="2706" spans="1:6">
      <c r="A2706" s="198" t="s">
        <v>1784</v>
      </c>
      <c r="B2706" s="205" t="s">
        <v>2792</v>
      </c>
      <c r="C2706" s="206">
        <v>11.26</v>
      </c>
      <c r="D2706" s="206"/>
      <c r="E2706" s="206"/>
      <c r="F2706" s="206">
        <v>11.26</v>
      </c>
    </row>
    <row r="2707" spans="1:6">
      <c r="A2707" s="198" t="s">
        <v>1800</v>
      </c>
      <c r="B2707" s="205" t="s">
        <v>2809</v>
      </c>
      <c r="C2707" s="206">
        <v>0.8</v>
      </c>
      <c r="D2707" s="206"/>
      <c r="E2707" s="206"/>
      <c r="F2707" s="206">
        <v>0.8</v>
      </c>
    </row>
    <row r="2708" spans="1:6">
      <c r="A2708" s="198" t="s">
        <v>1785</v>
      </c>
      <c r="B2708" s="205" t="s">
        <v>2793</v>
      </c>
      <c r="C2708" s="206">
        <v>13.5</v>
      </c>
      <c r="D2708" s="206"/>
      <c r="E2708" s="206"/>
      <c r="F2708" s="206">
        <v>13.5</v>
      </c>
    </row>
    <row r="2709" spans="1:6">
      <c r="A2709" s="198" t="s">
        <v>1786</v>
      </c>
      <c r="B2709" s="205" t="s">
        <v>2794</v>
      </c>
      <c r="C2709" s="206">
        <v>23.68</v>
      </c>
      <c r="D2709" s="206"/>
      <c r="E2709" s="206"/>
      <c r="F2709" s="206">
        <v>23.68</v>
      </c>
    </row>
    <row r="2710" spans="1:6">
      <c r="A2710" s="198" t="s">
        <v>1787</v>
      </c>
      <c r="B2710" s="205" t="s">
        <v>2795</v>
      </c>
      <c r="C2710" s="206">
        <v>32.299999999999997</v>
      </c>
      <c r="D2710" s="206"/>
      <c r="E2710" s="206">
        <v>32.299999999999997</v>
      </c>
      <c r="F2710" s="206"/>
    </row>
    <row r="2711" spans="1:6">
      <c r="A2711" s="198" t="s">
        <v>1788</v>
      </c>
      <c r="B2711" s="205" t="s">
        <v>2796</v>
      </c>
      <c r="C2711" s="206">
        <v>9.2100000000000009</v>
      </c>
      <c r="D2711" s="206"/>
      <c r="E2711" s="206">
        <v>9.2100000000000009</v>
      </c>
      <c r="F2711" s="206"/>
    </row>
    <row r="2712" spans="1:6">
      <c r="A2712" s="198" t="s">
        <v>1789</v>
      </c>
      <c r="B2712" s="205" t="s">
        <v>2797</v>
      </c>
      <c r="C2712" s="206">
        <v>5.04</v>
      </c>
      <c r="D2712" s="206"/>
      <c r="E2712" s="206">
        <v>5.04</v>
      </c>
      <c r="F2712" s="206"/>
    </row>
    <row r="2713" spans="1:6">
      <c r="A2713" s="198" t="s">
        <v>1790</v>
      </c>
      <c r="B2713" s="205" t="s">
        <v>2798</v>
      </c>
      <c r="C2713" s="206">
        <v>18.05</v>
      </c>
      <c r="D2713" s="206"/>
      <c r="E2713" s="206">
        <v>18.05</v>
      </c>
      <c r="F2713" s="206"/>
    </row>
    <row r="2714" spans="1:6">
      <c r="A2714" s="198" t="s">
        <v>1743</v>
      </c>
      <c r="B2714" s="205" t="s">
        <v>2920</v>
      </c>
      <c r="C2714" s="206">
        <v>678.85</v>
      </c>
      <c r="D2714" s="206">
        <v>609.52</v>
      </c>
      <c r="E2714" s="206">
        <v>13.63</v>
      </c>
      <c r="F2714" s="206">
        <v>55.7</v>
      </c>
    </row>
    <row r="2715" spans="1:6">
      <c r="A2715" s="198" t="s">
        <v>1765</v>
      </c>
      <c r="B2715" s="205" t="s">
        <v>2772</v>
      </c>
      <c r="C2715" s="206">
        <v>609.52</v>
      </c>
      <c r="D2715" s="206">
        <v>609.52</v>
      </c>
      <c r="E2715" s="206"/>
      <c r="F2715" s="206"/>
    </row>
    <row r="2716" spans="1:6">
      <c r="A2716" s="198" t="s">
        <v>1766</v>
      </c>
      <c r="B2716" s="205" t="s">
        <v>2773</v>
      </c>
      <c r="C2716" s="206">
        <v>81.98</v>
      </c>
      <c r="D2716" s="206">
        <v>81.98</v>
      </c>
      <c r="E2716" s="206"/>
      <c r="F2716" s="206"/>
    </row>
    <row r="2717" spans="1:6">
      <c r="A2717" s="198" t="s">
        <v>1767</v>
      </c>
      <c r="B2717" s="205" t="s">
        <v>2774</v>
      </c>
      <c r="C2717" s="206">
        <v>266.27</v>
      </c>
      <c r="D2717" s="206">
        <v>266.27</v>
      </c>
      <c r="E2717" s="206"/>
      <c r="F2717" s="206"/>
    </row>
    <row r="2718" spans="1:6">
      <c r="A2718" s="198" t="s">
        <v>1768</v>
      </c>
      <c r="B2718" s="205" t="s">
        <v>2775</v>
      </c>
      <c r="C2718" s="206">
        <v>57.32</v>
      </c>
      <c r="D2718" s="206">
        <v>57.32</v>
      </c>
      <c r="E2718" s="206"/>
      <c r="F2718" s="206"/>
    </row>
    <row r="2719" spans="1:6">
      <c r="A2719" s="198" t="s">
        <v>1769</v>
      </c>
      <c r="B2719" s="205" t="s">
        <v>2776</v>
      </c>
      <c r="C2719" s="206">
        <v>60.26</v>
      </c>
      <c r="D2719" s="206">
        <v>60.26</v>
      </c>
      <c r="E2719" s="206"/>
      <c r="F2719" s="206"/>
    </row>
    <row r="2720" spans="1:6">
      <c r="A2720" s="198" t="s">
        <v>1803</v>
      </c>
      <c r="B2720" s="205" t="s">
        <v>2777</v>
      </c>
      <c r="C2720" s="206">
        <v>20</v>
      </c>
      <c r="D2720" s="206">
        <v>20</v>
      </c>
      <c r="E2720" s="206"/>
      <c r="F2720" s="206"/>
    </row>
    <row r="2721" spans="1:6">
      <c r="A2721" s="198" t="s">
        <v>1770</v>
      </c>
      <c r="B2721" s="205" t="s">
        <v>2778</v>
      </c>
      <c r="C2721" s="206">
        <v>29</v>
      </c>
      <c r="D2721" s="206">
        <v>29</v>
      </c>
      <c r="E2721" s="206"/>
      <c r="F2721" s="206"/>
    </row>
    <row r="2722" spans="1:6">
      <c r="A2722" s="198" t="s">
        <v>1771</v>
      </c>
      <c r="B2722" s="205" t="s">
        <v>2779</v>
      </c>
      <c r="C2722" s="206">
        <v>7.53</v>
      </c>
      <c r="D2722" s="206">
        <v>7.53</v>
      </c>
      <c r="E2722" s="206"/>
      <c r="F2722" s="206"/>
    </row>
    <row r="2723" spans="1:6">
      <c r="A2723" s="198" t="s">
        <v>1772</v>
      </c>
      <c r="B2723" s="205" t="s">
        <v>2780</v>
      </c>
      <c r="C2723" s="206">
        <v>0.38</v>
      </c>
      <c r="D2723" s="206">
        <v>0.38</v>
      </c>
      <c r="E2723" s="206"/>
      <c r="F2723" s="206"/>
    </row>
    <row r="2724" spans="1:6">
      <c r="A2724" s="198" t="s">
        <v>1773</v>
      </c>
      <c r="B2724" s="205" t="s">
        <v>2781</v>
      </c>
      <c r="C2724" s="206">
        <v>45.19</v>
      </c>
      <c r="D2724" s="206">
        <v>45.19</v>
      </c>
      <c r="E2724" s="206"/>
      <c r="F2724" s="206"/>
    </row>
    <row r="2725" spans="1:6">
      <c r="A2725" s="198" t="s">
        <v>1774</v>
      </c>
      <c r="B2725" s="205" t="s">
        <v>2782</v>
      </c>
      <c r="C2725" s="206">
        <v>41.59</v>
      </c>
      <c r="D2725" s="206">
        <v>41.59</v>
      </c>
      <c r="E2725" s="206"/>
      <c r="F2725" s="206"/>
    </row>
    <row r="2726" spans="1:6">
      <c r="A2726" s="198" t="s">
        <v>1775</v>
      </c>
      <c r="B2726" s="205" t="s">
        <v>2783</v>
      </c>
      <c r="C2726" s="206">
        <v>55.7</v>
      </c>
      <c r="D2726" s="206"/>
      <c r="E2726" s="206"/>
      <c r="F2726" s="206">
        <v>55.7</v>
      </c>
    </row>
    <row r="2727" spans="1:6">
      <c r="A2727" s="198" t="s">
        <v>1776</v>
      </c>
      <c r="B2727" s="205" t="s">
        <v>2784</v>
      </c>
      <c r="C2727" s="206">
        <v>6</v>
      </c>
      <c r="D2727" s="206"/>
      <c r="E2727" s="206"/>
      <c r="F2727" s="206">
        <v>6</v>
      </c>
    </row>
    <row r="2728" spans="1:6">
      <c r="A2728" s="198" t="s">
        <v>1778</v>
      </c>
      <c r="B2728" s="205" t="s">
        <v>2786</v>
      </c>
      <c r="C2728" s="206">
        <v>3.5</v>
      </c>
      <c r="D2728" s="206"/>
      <c r="E2728" s="206"/>
      <c r="F2728" s="206">
        <v>3.5</v>
      </c>
    </row>
    <row r="2729" spans="1:6">
      <c r="A2729" s="198" t="s">
        <v>1779</v>
      </c>
      <c r="B2729" s="205" t="s">
        <v>2787</v>
      </c>
      <c r="C2729" s="206">
        <v>4</v>
      </c>
      <c r="D2729" s="206"/>
      <c r="E2729" s="206"/>
      <c r="F2729" s="206">
        <v>4</v>
      </c>
    </row>
    <row r="2730" spans="1:6">
      <c r="A2730" s="198" t="s">
        <v>1780</v>
      </c>
      <c r="B2730" s="205" t="s">
        <v>2788</v>
      </c>
      <c r="C2730" s="206">
        <v>1.34</v>
      </c>
      <c r="D2730" s="206"/>
      <c r="E2730" s="206"/>
      <c r="F2730" s="206">
        <v>1.34</v>
      </c>
    </row>
    <row r="2731" spans="1:6">
      <c r="A2731" s="198" t="s">
        <v>1781</v>
      </c>
      <c r="B2731" s="205" t="s">
        <v>2789</v>
      </c>
      <c r="C2731" s="206">
        <v>3.5</v>
      </c>
      <c r="D2731" s="206"/>
      <c r="E2731" s="206"/>
      <c r="F2731" s="206">
        <v>3.5</v>
      </c>
    </row>
    <row r="2732" spans="1:6">
      <c r="A2732" s="198" t="s">
        <v>1782</v>
      </c>
      <c r="B2732" s="205" t="s">
        <v>2790</v>
      </c>
      <c r="C2732" s="206">
        <v>2.93</v>
      </c>
      <c r="D2732" s="206"/>
      <c r="E2732" s="206"/>
      <c r="F2732" s="206">
        <v>2.93</v>
      </c>
    </row>
    <row r="2733" spans="1:6">
      <c r="A2733" s="198" t="s">
        <v>1784</v>
      </c>
      <c r="B2733" s="205" t="s">
        <v>2792</v>
      </c>
      <c r="C2733" s="206">
        <v>6.96</v>
      </c>
      <c r="D2733" s="206"/>
      <c r="E2733" s="206"/>
      <c r="F2733" s="206">
        <v>6.96</v>
      </c>
    </row>
    <row r="2734" spans="1:6">
      <c r="A2734" s="198" t="s">
        <v>1785</v>
      </c>
      <c r="B2734" s="205" t="s">
        <v>2793</v>
      </c>
      <c r="C2734" s="206">
        <v>7.86</v>
      </c>
      <c r="D2734" s="206"/>
      <c r="E2734" s="206"/>
      <c r="F2734" s="206">
        <v>7.86</v>
      </c>
    </row>
    <row r="2735" spans="1:6">
      <c r="A2735" s="198" t="s">
        <v>1786</v>
      </c>
      <c r="B2735" s="205" t="s">
        <v>2794</v>
      </c>
      <c r="C2735" s="206">
        <v>19.61</v>
      </c>
      <c r="D2735" s="206"/>
      <c r="E2735" s="206"/>
      <c r="F2735" s="206">
        <v>19.61</v>
      </c>
    </row>
    <row r="2736" spans="1:6">
      <c r="A2736" s="198" t="s">
        <v>1787</v>
      </c>
      <c r="B2736" s="205" t="s">
        <v>2795</v>
      </c>
      <c r="C2736" s="206">
        <v>13.63</v>
      </c>
      <c r="D2736" s="206"/>
      <c r="E2736" s="206">
        <v>13.63</v>
      </c>
      <c r="F2736" s="206"/>
    </row>
    <row r="2737" spans="1:6">
      <c r="A2737" s="198" t="s">
        <v>1789</v>
      </c>
      <c r="B2737" s="205" t="s">
        <v>2797</v>
      </c>
      <c r="C2737" s="206">
        <v>3.42</v>
      </c>
      <c r="D2737" s="206"/>
      <c r="E2737" s="206">
        <v>3.42</v>
      </c>
      <c r="F2737" s="206"/>
    </row>
    <row r="2738" spans="1:6">
      <c r="A2738" s="198" t="s">
        <v>1790</v>
      </c>
      <c r="B2738" s="205" t="s">
        <v>2798</v>
      </c>
      <c r="C2738" s="206">
        <v>10.210000000000001</v>
      </c>
      <c r="D2738" s="206"/>
      <c r="E2738" s="206">
        <v>10.210000000000001</v>
      </c>
      <c r="F2738" s="206"/>
    </row>
    <row r="2739" spans="1:6">
      <c r="A2739" s="198" t="s">
        <v>1745</v>
      </c>
      <c r="B2739" s="205" t="s">
        <v>2921</v>
      </c>
      <c r="C2739" s="206">
        <v>510.76</v>
      </c>
      <c r="D2739" s="206">
        <v>463.35</v>
      </c>
      <c r="E2739" s="206">
        <v>9.31</v>
      </c>
      <c r="F2739" s="206">
        <v>38.1</v>
      </c>
    </row>
    <row r="2740" spans="1:6">
      <c r="A2740" s="198" t="s">
        <v>1765</v>
      </c>
      <c r="B2740" s="205" t="s">
        <v>2772</v>
      </c>
      <c r="C2740" s="206">
        <v>463.35</v>
      </c>
      <c r="D2740" s="206">
        <v>463.35</v>
      </c>
      <c r="E2740" s="206"/>
      <c r="F2740" s="206"/>
    </row>
    <row r="2741" spans="1:6">
      <c r="A2741" s="198" t="s">
        <v>1766</v>
      </c>
      <c r="B2741" s="205" t="s">
        <v>2773</v>
      </c>
      <c r="C2741" s="206">
        <v>63.94</v>
      </c>
      <c r="D2741" s="206">
        <v>63.94</v>
      </c>
      <c r="E2741" s="206"/>
      <c r="F2741" s="206"/>
    </row>
    <row r="2742" spans="1:6">
      <c r="A2742" s="198" t="s">
        <v>1767</v>
      </c>
      <c r="B2742" s="205" t="s">
        <v>2774</v>
      </c>
      <c r="C2742" s="206">
        <v>209.67</v>
      </c>
      <c r="D2742" s="206">
        <v>209.67</v>
      </c>
      <c r="E2742" s="206"/>
      <c r="F2742" s="206"/>
    </row>
    <row r="2743" spans="1:6">
      <c r="A2743" s="198" t="s">
        <v>1768</v>
      </c>
      <c r="B2743" s="205" t="s">
        <v>2775</v>
      </c>
      <c r="C2743" s="206">
        <v>45.04</v>
      </c>
      <c r="D2743" s="206">
        <v>45.04</v>
      </c>
      <c r="E2743" s="206"/>
      <c r="F2743" s="206"/>
    </row>
    <row r="2744" spans="1:6">
      <c r="A2744" s="198" t="s">
        <v>1769</v>
      </c>
      <c r="B2744" s="205" t="s">
        <v>2776</v>
      </c>
      <c r="C2744" s="206">
        <v>47.38</v>
      </c>
      <c r="D2744" s="206">
        <v>47.38</v>
      </c>
      <c r="E2744" s="206"/>
      <c r="F2744" s="206"/>
    </row>
    <row r="2745" spans="1:6">
      <c r="A2745" s="198" t="s">
        <v>1770</v>
      </c>
      <c r="B2745" s="205" t="s">
        <v>2778</v>
      </c>
      <c r="C2745" s="206">
        <v>22.8</v>
      </c>
      <c r="D2745" s="206">
        <v>22.8</v>
      </c>
      <c r="E2745" s="206"/>
      <c r="F2745" s="206"/>
    </row>
    <row r="2746" spans="1:6">
      <c r="A2746" s="198" t="s">
        <v>1771</v>
      </c>
      <c r="B2746" s="205" t="s">
        <v>2779</v>
      </c>
      <c r="C2746" s="206">
        <v>5.92</v>
      </c>
      <c r="D2746" s="206">
        <v>5.92</v>
      </c>
      <c r="E2746" s="206"/>
      <c r="F2746" s="206"/>
    </row>
    <row r="2747" spans="1:6">
      <c r="A2747" s="198" t="s">
        <v>1772</v>
      </c>
      <c r="B2747" s="205" t="s">
        <v>2780</v>
      </c>
      <c r="C2747" s="206">
        <v>1.78</v>
      </c>
      <c r="D2747" s="206">
        <v>1.78</v>
      </c>
      <c r="E2747" s="206"/>
      <c r="F2747" s="206"/>
    </row>
    <row r="2748" spans="1:6">
      <c r="A2748" s="198" t="s">
        <v>1773</v>
      </c>
      <c r="B2748" s="205" t="s">
        <v>2781</v>
      </c>
      <c r="C2748" s="206">
        <v>35.53</v>
      </c>
      <c r="D2748" s="206">
        <v>35.53</v>
      </c>
      <c r="E2748" s="206"/>
      <c r="F2748" s="206"/>
    </row>
    <row r="2749" spans="1:6">
      <c r="A2749" s="198" t="s">
        <v>1774</v>
      </c>
      <c r="B2749" s="205" t="s">
        <v>2782</v>
      </c>
      <c r="C2749" s="206">
        <v>31.29</v>
      </c>
      <c r="D2749" s="206">
        <v>31.29</v>
      </c>
      <c r="E2749" s="206"/>
      <c r="F2749" s="206"/>
    </row>
    <row r="2750" spans="1:6">
      <c r="A2750" s="198" t="s">
        <v>1775</v>
      </c>
      <c r="B2750" s="205" t="s">
        <v>2783</v>
      </c>
      <c r="C2750" s="206">
        <v>38.1</v>
      </c>
      <c r="D2750" s="206"/>
      <c r="E2750" s="206"/>
      <c r="F2750" s="206">
        <v>38.1</v>
      </c>
    </row>
    <row r="2751" spans="1:6">
      <c r="A2751" s="198" t="s">
        <v>1776</v>
      </c>
      <c r="B2751" s="205" t="s">
        <v>2784</v>
      </c>
      <c r="C2751" s="206">
        <v>4.5</v>
      </c>
      <c r="D2751" s="206"/>
      <c r="E2751" s="206"/>
      <c r="F2751" s="206">
        <v>4.5</v>
      </c>
    </row>
    <row r="2752" spans="1:6">
      <c r="A2752" s="198" t="s">
        <v>1777</v>
      </c>
      <c r="B2752" s="205" t="s">
        <v>2785</v>
      </c>
      <c r="C2752" s="206">
        <v>0.9</v>
      </c>
      <c r="D2752" s="206"/>
      <c r="E2752" s="206"/>
      <c r="F2752" s="206">
        <v>0.9</v>
      </c>
    </row>
    <row r="2753" spans="1:6">
      <c r="A2753" s="198" t="s">
        <v>1778</v>
      </c>
      <c r="B2753" s="205" t="s">
        <v>2786</v>
      </c>
      <c r="C2753" s="206">
        <v>2.33</v>
      </c>
      <c r="D2753" s="206"/>
      <c r="E2753" s="206"/>
      <c r="F2753" s="206">
        <v>2.33</v>
      </c>
    </row>
    <row r="2754" spans="1:6">
      <c r="A2754" s="198" t="s">
        <v>1779</v>
      </c>
      <c r="B2754" s="205" t="s">
        <v>2787</v>
      </c>
      <c r="C2754" s="206">
        <v>1.5</v>
      </c>
      <c r="D2754" s="206"/>
      <c r="E2754" s="206"/>
      <c r="F2754" s="206">
        <v>1.5</v>
      </c>
    </row>
    <row r="2755" spans="1:6">
      <c r="A2755" s="198" t="s">
        <v>1780</v>
      </c>
      <c r="B2755" s="205" t="s">
        <v>2788</v>
      </c>
      <c r="C2755" s="206">
        <v>1.3</v>
      </c>
      <c r="D2755" s="206"/>
      <c r="E2755" s="206"/>
      <c r="F2755" s="206">
        <v>1.3</v>
      </c>
    </row>
    <row r="2756" spans="1:6">
      <c r="A2756" s="198" t="s">
        <v>1781</v>
      </c>
      <c r="B2756" s="205" t="s">
        <v>2789</v>
      </c>
      <c r="C2756" s="206">
        <v>4.5</v>
      </c>
      <c r="D2756" s="206"/>
      <c r="E2756" s="206"/>
      <c r="F2756" s="206">
        <v>4.5</v>
      </c>
    </row>
    <row r="2757" spans="1:6">
      <c r="A2757" s="198" t="s">
        <v>1782</v>
      </c>
      <c r="B2757" s="205" t="s">
        <v>2790</v>
      </c>
      <c r="C2757" s="206">
        <v>2.2599999999999998</v>
      </c>
      <c r="D2757" s="206"/>
      <c r="E2757" s="206"/>
      <c r="F2757" s="206">
        <v>2.2599999999999998</v>
      </c>
    </row>
    <row r="2758" spans="1:6">
      <c r="A2758" s="198" t="s">
        <v>1791</v>
      </c>
      <c r="B2758" s="205" t="s">
        <v>2803</v>
      </c>
      <c r="C2758" s="206">
        <v>0.6</v>
      </c>
      <c r="D2758" s="206"/>
      <c r="E2758" s="206"/>
      <c r="F2758" s="206">
        <v>0.6</v>
      </c>
    </row>
    <row r="2759" spans="1:6">
      <c r="A2759" s="198" t="s">
        <v>1784</v>
      </c>
      <c r="B2759" s="205" t="s">
        <v>2792</v>
      </c>
      <c r="C2759" s="206">
        <v>5.47</v>
      </c>
      <c r="D2759" s="206"/>
      <c r="E2759" s="206"/>
      <c r="F2759" s="206">
        <v>5.47</v>
      </c>
    </row>
    <row r="2760" spans="1:6">
      <c r="A2760" s="198" t="s">
        <v>1785</v>
      </c>
      <c r="B2760" s="205" t="s">
        <v>2793</v>
      </c>
      <c r="C2760" s="206">
        <v>2.04</v>
      </c>
      <c r="D2760" s="206"/>
      <c r="E2760" s="206"/>
      <c r="F2760" s="206">
        <v>2.04</v>
      </c>
    </row>
    <row r="2761" spans="1:6">
      <c r="A2761" s="198" t="s">
        <v>1786</v>
      </c>
      <c r="B2761" s="205" t="s">
        <v>2794</v>
      </c>
      <c r="C2761" s="206">
        <v>12.7</v>
      </c>
      <c r="D2761" s="206"/>
      <c r="E2761" s="206"/>
      <c r="F2761" s="206">
        <v>12.7</v>
      </c>
    </row>
    <row r="2762" spans="1:6">
      <c r="A2762" s="198" t="s">
        <v>1787</v>
      </c>
      <c r="B2762" s="205" t="s">
        <v>2795</v>
      </c>
      <c r="C2762" s="206">
        <v>9.31</v>
      </c>
      <c r="D2762" s="206"/>
      <c r="E2762" s="206">
        <v>9.31</v>
      </c>
      <c r="F2762" s="206"/>
    </row>
    <row r="2763" spans="1:6">
      <c r="A2763" s="198" t="s">
        <v>1789</v>
      </c>
      <c r="B2763" s="205" t="s">
        <v>2797</v>
      </c>
      <c r="C2763" s="206">
        <v>2.7</v>
      </c>
      <c r="D2763" s="206"/>
      <c r="E2763" s="206">
        <v>2.7</v>
      </c>
      <c r="F2763" s="206"/>
    </row>
    <row r="2764" spans="1:6">
      <c r="A2764" s="198" t="s">
        <v>1790</v>
      </c>
      <c r="B2764" s="205" t="s">
        <v>2798</v>
      </c>
      <c r="C2764" s="206">
        <v>6.61</v>
      </c>
      <c r="D2764" s="206"/>
      <c r="E2764" s="206">
        <v>6.61</v>
      </c>
      <c r="F2764" s="206"/>
    </row>
    <row r="2765" spans="1:6">
      <c r="A2765" s="198" t="s">
        <v>1747</v>
      </c>
      <c r="B2765" s="205" t="s">
        <v>2922</v>
      </c>
      <c r="C2765" s="206">
        <v>423.98</v>
      </c>
      <c r="D2765" s="206">
        <v>381.6</v>
      </c>
      <c r="E2765" s="206">
        <v>9.1300000000000008</v>
      </c>
      <c r="F2765" s="206">
        <v>33.25</v>
      </c>
    </row>
    <row r="2766" spans="1:6">
      <c r="A2766" s="198" t="s">
        <v>1765</v>
      </c>
      <c r="B2766" s="205" t="s">
        <v>2772</v>
      </c>
      <c r="C2766" s="206">
        <v>385.2</v>
      </c>
      <c r="D2766" s="206">
        <v>381.6</v>
      </c>
      <c r="E2766" s="206"/>
      <c r="F2766" s="206">
        <v>3.6</v>
      </c>
    </row>
    <row r="2767" spans="1:6">
      <c r="A2767" s="198" t="s">
        <v>1766</v>
      </c>
      <c r="B2767" s="205" t="s">
        <v>2773</v>
      </c>
      <c r="C2767" s="206">
        <v>51.69</v>
      </c>
      <c r="D2767" s="206">
        <v>51.69</v>
      </c>
      <c r="E2767" s="206"/>
      <c r="F2767" s="206"/>
    </row>
    <row r="2768" spans="1:6">
      <c r="A2768" s="198" t="s">
        <v>1767</v>
      </c>
      <c r="B2768" s="205" t="s">
        <v>2774</v>
      </c>
      <c r="C2768" s="206">
        <v>176.4</v>
      </c>
      <c r="D2768" s="206">
        <v>176.4</v>
      </c>
      <c r="E2768" s="206"/>
      <c r="F2768" s="206"/>
    </row>
    <row r="2769" spans="1:6">
      <c r="A2769" s="198" t="s">
        <v>1768</v>
      </c>
      <c r="B2769" s="205" t="s">
        <v>2775</v>
      </c>
      <c r="C2769" s="206">
        <v>37.479999999999997</v>
      </c>
      <c r="D2769" s="206">
        <v>37.479999999999997</v>
      </c>
      <c r="E2769" s="206"/>
      <c r="F2769" s="206"/>
    </row>
    <row r="2770" spans="1:6">
      <c r="A2770" s="198" t="s">
        <v>1769</v>
      </c>
      <c r="B2770" s="205" t="s">
        <v>2776</v>
      </c>
      <c r="C2770" s="206">
        <v>39.49</v>
      </c>
      <c r="D2770" s="206">
        <v>39.49</v>
      </c>
      <c r="E2770" s="206"/>
      <c r="F2770" s="206"/>
    </row>
    <row r="2771" spans="1:6">
      <c r="A2771" s="198" t="s">
        <v>1770</v>
      </c>
      <c r="B2771" s="205" t="s">
        <v>2778</v>
      </c>
      <c r="C2771" s="206">
        <v>19.010000000000002</v>
      </c>
      <c r="D2771" s="206">
        <v>19.010000000000002</v>
      </c>
      <c r="E2771" s="206"/>
      <c r="F2771" s="206"/>
    </row>
    <row r="2772" spans="1:6">
      <c r="A2772" s="198" t="s">
        <v>1771</v>
      </c>
      <c r="B2772" s="205" t="s">
        <v>2779</v>
      </c>
      <c r="C2772" s="206">
        <v>4.9400000000000004</v>
      </c>
      <c r="D2772" s="206">
        <v>4.9400000000000004</v>
      </c>
      <c r="E2772" s="206"/>
      <c r="F2772" s="206"/>
    </row>
    <row r="2773" spans="1:6">
      <c r="A2773" s="198" t="s">
        <v>1772</v>
      </c>
      <c r="B2773" s="205" t="s">
        <v>2780</v>
      </c>
      <c r="C2773" s="206">
        <v>5.08</v>
      </c>
      <c r="D2773" s="206">
        <v>1.48</v>
      </c>
      <c r="E2773" s="206"/>
      <c r="F2773" s="206">
        <v>3.6</v>
      </c>
    </row>
    <row r="2774" spans="1:6">
      <c r="A2774" s="198" t="s">
        <v>1773</v>
      </c>
      <c r="B2774" s="205" t="s">
        <v>2781</v>
      </c>
      <c r="C2774" s="206">
        <v>29.62</v>
      </c>
      <c r="D2774" s="206">
        <v>29.62</v>
      </c>
      <c r="E2774" s="206"/>
      <c r="F2774" s="206"/>
    </row>
    <row r="2775" spans="1:6">
      <c r="A2775" s="198" t="s">
        <v>1774</v>
      </c>
      <c r="B2775" s="205" t="s">
        <v>2782</v>
      </c>
      <c r="C2775" s="206">
        <v>21.49</v>
      </c>
      <c r="D2775" s="206">
        <v>21.49</v>
      </c>
      <c r="E2775" s="206"/>
      <c r="F2775" s="206"/>
    </row>
    <row r="2776" spans="1:6">
      <c r="A2776" s="198" t="s">
        <v>1775</v>
      </c>
      <c r="B2776" s="205" t="s">
        <v>2783</v>
      </c>
      <c r="C2776" s="206">
        <v>29.65</v>
      </c>
      <c r="D2776" s="206"/>
      <c r="E2776" s="206"/>
      <c r="F2776" s="206">
        <v>29.65</v>
      </c>
    </row>
    <row r="2777" spans="1:6">
      <c r="A2777" s="198" t="s">
        <v>1776</v>
      </c>
      <c r="B2777" s="205" t="s">
        <v>2784</v>
      </c>
      <c r="C2777" s="206">
        <v>0.5</v>
      </c>
      <c r="D2777" s="206"/>
      <c r="E2777" s="206"/>
      <c r="F2777" s="206">
        <v>0.5</v>
      </c>
    </row>
    <row r="2778" spans="1:6">
      <c r="A2778" s="198" t="s">
        <v>1777</v>
      </c>
      <c r="B2778" s="205" t="s">
        <v>2785</v>
      </c>
      <c r="C2778" s="206">
        <v>0.1</v>
      </c>
      <c r="D2778" s="206"/>
      <c r="E2778" s="206"/>
      <c r="F2778" s="206">
        <v>0.1</v>
      </c>
    </row>
    <row r="2779" spans="1:6">
      <c r="A2779" s="198" t="s">
        <v>1792</v>
      </c>
      <c r="B2779" s="205" t="s">
        <v>2815</v>
      </c>
      <c r="C2779" s="206">
        <v>0.1</v>
      </c>
      <c r="D2779" s="206"/>
      <c r="E2779" s="206"/>
      <c r="F2779" s="206">
        <v>0.1</v>
      </c>
    </row>
    <row r="2780" spans="1:6">
      <c r="A2780" s="198" t="s">
        <v>1778</v>
      </c>
      <c r="B2780" s="205" t="s">
        <v>2786</v>
      </c>
      <c r="C2780" s="206">
        <v>2</v>
      </c>
      <c r="D2780" s="206"/>
      <c r="E2780" s="206"/>
      <c r="F2780" s="206">
        <v>2</v>
      </c>
    </row>
    <row r="2781" spans="1:6">
      <c r="A2781" s="198" t="s">
        <v>1779</v>
      </c>
      <c r="B2781" s="205" t="s">
        <v>2787</v>
      </c>
      <c r="C2781" s="206">
        <v>2.4</v>
      </c>
      <c r="D2781" s="206"/>
      <c r="E2781" s="206"/>
      <c r="F2781" s="206">
        <v>2.4</v>
      </c>
    </row>
    <row r="2782" spans="1:6">
      <c r="A2782" s="198" t="s">
        <v>1780</v>
      </c>
      <c r="B2782" s="205" t="s">
        <v>2788</v>
      </c>
      <c r="C2782" s="206">
        <v>0.95</v>
      </c>
      <c r="D2782" s="206"/>
      <c r="E2782" s="206"/>
      <c r="F2782" s="206">
        <v>0.95</v>
      </c>
    </row>
    <row r="2783" spans="1:6">
      <c r="A2783" s="198" t="s">
        <v>1781</v>
      </c>
      <c r="B2783" s="205" t="s">
        <v>2789</v>
      </c>
      <c r="C2783" s="206">
        <v>1</v>
      </c>
      <c r="D2783" s="206"/>
      <c r="E2783" s="206"/>
      <c r="F2783" s="206">
        <v>1</v>
      </c>
    </row>
    <row r="2784" spans="1:6">
      <c r="A2784" s="198" t="s">
        <v>1782</v>
      </c>
      <c r="B2784" s="205" t="s">
        <v>2790</v>
      </c>
      <c r="C2784" s="206">
        <v>3.75</v>
      </c>
      <c r="D2784" s="206"/>
      <c r="E2784" s="206"/>
      <c r="F2784" s="206">
        <v>3.75</v>
      </c>
    </row>
    <row r="2785" spans="1:6">
      <c r="A2785" s="198" t="s">
        <v>1791</v>
      </c>
      <c r="B2785" s="205" t="s">
        <v>2803</v>
      </c>
      <c r="C2785" s="206">
        <v>0.3</v>
      </c>
      <c r="D2785" s="206"/>
      <c r="E2785" s="206"/>
      <c r="F2785" s="206">
        <v>0.3</v>
      </c>
    </row>
    <row r="2786" spans="1:6">
      <c r="A2786" s="198" t="s">
        <v>1784</v>
      </c>
      <c r="B2786" s="205" t="s">
        <v>2792</v>
      </c>
      <c r="C2786" s="206">
        <v>4.5599999999999996</v>
      </c>
      <c r="D2786" s="206"/>
      <c r="E2786" s="206"/>
      <c r="F2786" s="206">
        <v>4.5599999999999996</v>
      </c>
    </row>
    <row r="2787" spans="1:6">
      <c r="A2787" s="198" t="s">
        <v>1785</v>
      </c>
      <c r="B2787" s="205" t="s">
        <v>2793</v>
      </c>
      <c r="C2787" s="206">
        <v>1.8</v>
      </c>
      <c r="D2787" s="206"/>
      <c r="E2787" s="206"/>
      <c r="F2787" s="206">
        <v>1.8</v>
      </c>
    </row>
    <row r="2788" spans="1:6">
      <c r="A2788" s="198" t="s">
        <v>1786</v>
      </c>
      <c r="B2788" s="205" t="s">
        <v>2794</v>
      </c>
      <c r="C2788" s="206">
        <v>12.19</v>
      </c>
      <c r="D2788" s="206"/>
      <c r="E2788" s="206"/>
      <c r="F2788" s="206">
        <v>12.19</v>
      </c>
    </row>
    <row r="2789" spans="1:6">
      <c r="A2789" s="198" t="s">
        <v>1787</v>
      </c>
      <c r="B2789" s="205" t="s">
        <v>2795</v>
      </c>
      <c r="C2789" s="206">
        <v>9.1300000000000008</v>
      </c>
      <c r="D2789" s="206"/>
      <c r="E2789" s="206">
        <v>9.1300000000000008</v>
      </c>
      <c r="F2789" s="206"/>
    </row>
    <row r="2790" spans="1:6">
      <c r="A2790" s="198" t="s">
        <v>1789</v>
      </c>
      <c r="B2790" s="205" t="s">
        <v>2797</v>
      </c>
      <c r="C2790" s="206">
        <v>2.52</v>
      </c>
      <c r="D2790" s="206"/>
      <c r="E2790" s="206">
        <v>2.52</v>
      </c>
      <c r="F2790" s="206"/>
    </row>
    <row r="2791" spans="1:6">
      <c r="A2791" s="198" t="s">
        <v>1790</v>
      </c>
      <c r="B2791" s="205" t="s">
        <v>2798</v>
      </c>
      <c r="C2791" s="206">
        <v>6.61</v>
      </c>
      <c r="D2791" s="206"/>
      <c r="E2791" s="206">
        <v>6.61</v>
      </c>
      <c r="F2791" s="206"/>
    </row>
    <row r="2792" spans="1:6">
      <c r="A2792" s="198" t="s">
        <v>1749</v>
      </c>
      <c r="B2792" s="205" t="s">
        <v>2923</v>
      </c>
      <c r="C2792" s="206">
        <v>290.2</v>
      </c>
      <c r="D2792" s="206">
        <v>265.27</v>
      </c>
      <c r="E2792" s="206">
        <v>4.91</v>
      </c>
      <c r="F2792" s="206">
        <v>20.02</v>
      </c>
    </row>
    <row r="2793" spans="1:6">
      <c r="A2793" s="198" t="s">
        <v>1765</v>
      </c>
      <c r="B2793" s="205" t="s">
        <v>2772</v>
      </c>
      <c r="C2793" s="206">
        <v>265.27</v>
      </c>
      <c r="D2793" s="206">
        <v>265.27</v>
      </c>
      <c r="E2793" s="206"/>
      <c r="F2793" s="206"/>
    </row>
    <row r="2794" spans="1:6">
      <c r="A2794" s="198" t="s">
        <v>1766</v>
      </c>
      <c r="B2794" s="205" t="s">
        <v>2773</v>
      </c>
      <c r="C2794" s="206">
        <v>33.42</v>
      </c>
      <c r="D2794" s="206">
        <v>33.42</v>
      </c>
      <c r="E2794" s="206"/>
      <c r="F2794" s="206"/>
    </row>
    <row r="2795" spans="1:6">
      <c r="A2795" s="198" t="s">
        <v>1767</v>
      </c>
      <c r="B2795" s="205" t="s">
        <v>2774</v>
      </c>
      <c r="C2795" s="206">
        <v>110.56</v>
      </c>
      <c r="D2795" s="206">
        <v>110.56</v>
      </c>
      <c r="E2795" s="206"/>
      <c r="F2795" s="206"/>
    </row>
    <row r="2796" spans="1:6">
      <c r="A2796" s="198" t="s">
        <v>1768</v>
      </c>
      <c r="B2796" s="205" t="s">
        <v>2775</v>
      </c>
      <c r="C2796" s="206">
        <v>23.7</v>
      </c>
      <c r="D2796" s="206">
        <v>23.7</v>
      </c>
      <c r="E2796" s="206"/>
      <c r="F2796" s="206"/>
    </row>
    <row r="2797" spans="1:6">
      <c r="A2797" s="198" t="s">
        <v>1769</v>
      </c>
      <c r="B2797" s="205" t="s">
        <v>2776</v>
      </c>
      <c r="C2797" s="206">
        <v>24.93</v>
      </c>
      <c r="D2797" s="206">
        <v>24.93</v>
      </c>
      <c r="E2797" s="206"/>
      <c r="F2797" s="206"/>
    </row>
    <row r="2798" spans="1:6">
      <c r="A2798" s="198" t="s">
        <v>1803</v>
      </c>
      <c r="B2798" s="205" t="s">
        <v>2777</v>
      </c>
      <c r="C2798" s="206">
        <v>20</v>
      </c>
      <c r="D2798" s="206">
        <v>20</v>
      </c>
      <c r="E2798" s="206"/>
      <c r="F2798" s="206"/>
    </row>
    <row r="2799" spans="1:6">
      <c r="A2799" s="198" t="s">
        <v>1770</v>
      </c>
      <c r="B2799" s="205" t="s">
        <v>2778</v>
      </c>
      <c r="C2799" s="206">
        <v>12</v>
      </c>
      <c r="D2799" s="206">
        <v>12</v>
      </c>
      <c r="E2799" s="206"/>
      <c r="F2799" s="206"/>
    </row>
    <row r="2800" spans="1:6">
      <c r="A2800" s="198" t="s">
        <v>1771</v>
      </c>
      <c r="B2800" s="205" t="s">
        <v>2779</v>
      </c>
      <c r="C2800" s="206">
        <v>3.12</v>
      </c>
      <c r="D2800" s="206">
        <v>3.12</v>
      </c>
      <c r="E2800" s="206"/>
      <c r="F2800" s="206"/>
    </row>
    <row r="2801" spans="1:6">
      <c r="A2801" s="198" t="s">
        <v>1772</v>
      </c>
      <c r="B2801" s="205" t="s">
        <v>2780</v>
      </c>
      <c r="C2801" s="206">
        <v>0.94</v>
      </c>
      <c r="D2801" s="206">
        <v>0.94</v>
      </c>
      <c r="E2801" s="206"/>
      <c r="F2801" s="206"/>
    </row>
    <row r="2802" spans="1:6">
      <c r="A2802" s="198" t="s">
        <v>1773</v>
      </c>
      <c r="B2802" s="205" t="s">
        <v>2781</v>
      </c>
      <c r="C2802" s="206">
        <v>18.7</v>
      </c>
      <c r="D2802" s="206">
        <v>18.7</v>
      </c>
      <c r="E2802" s="206"/>
      <c r="F2802" s="206"/>
    </row>
    <row r="2803" spans="1:6">
      <c r="A2803" s="198" t="s">
        <v>1774</v>
      </c>
      <c r="B2803" s="205" t="s">
        <v>2782</v>
      </c>
      <c r="C2803" s="206">
        <v>17.899999999999999</v>
      </c>
      <c r="D2803" s="206">
        <v>17.899999999999999</v>
      </c>
      <c r="E2803" s="206"/>
      <c r="F2803" s="206"/>
    </row>
    <row r="2804" spans="1:6">
      <c r="A2804" s="198" t="s">
        <v>1775</v>
      </c>
      <c r="B2804" s="205" t="s">
        <v>2783</v>
      </c>
      <c r="C2804" s="206">
        <v>20.02</v>
      </c>
      <c r="D2804" s="206"/>
      <c r="E2804" s="206"/>
      <c r="F2804" s="206">
        <v>20.02</v>
      </c>
    </row>
    <row r="2805" spans="1:6">
      <c r="A2805" s="198" t="s">
        <v>1776</v>
      </c>
      <c r="B2805" s="205" t="s">
        <v>2784</v>
      </c>
      <c r="C2805" s="206">
        <v>2.5</v>
      </c>
      <c r="D2805" s="206"/>
      <c r="E2805" s="206"/>
      <c r="F2805" s="206">
        <v>2.5</v>
      </c>
    </row>
    <row r="2806" spans="1:6">
      <c r="A2806" s="198" t="s">
        <v>1779</v>
      </c>
      <c r="B2806" s="205" t="s">
        <v>2787</v>
      </c>
      <c r="C2806" s="206">
        <v>2.2000000000000002</v>
      </c>
      <c r="D2806" s="206"/>
      <c r="E2806" s="206"/>
      <c r="F2806" s="206">
        <v>2.2000000000000002</v>
      </c>
    </row>
    <row r="2807" spans="1:6">
      <c r="A2807" s="198" t="s">
        <v>1780</v>
      </c>
      <c r="B2807" s="205" t="s">
        <v>2788</v>
      </c>
      <c r="C2807" s="206">
        <v>0.7</v>
      </c>
      <c r="D2807" s="206"/>
      <c r="E2807" s="206"/>
      <c r="F2807" s="206">
        <v>0.7</v>
      </c>
    </row>
    <row r="2808" spans="1:6">
      <c r="A2808" s="198" t="s">
        <v>1781</v>
      </c>
      <c r="B2808" s="205" t="s">
        <v>2789</v>
      </c>
      <c r="C2808" s="206">
        <v>2.1</v>
      </c>
      <c r="D2808" s="206"/>
      <c r="E2808" s="206"/>
      <c r="F2808" s="206">
        <v>2.1</v>
      </c>
    </row>
    <row r="2809" spans="1:6">
      <c r="A2809" s="198" t="s">
        <v>1784</v>
      </c>
      <c r="B2809" s="205" t="s">
        <v>2792</v>
      </c>
      <c r="C2809" s="206">
        <v>2.88</v>
      </c>
      <c r="D2809" s="206"/>
      <c r="E2809" s="206"/>
      <c r="F2809" s="206">
        <v>2.88</v>
      </c>
    </row>
    <row r="2810" spans="1:6">
      <c r="A2810" s="198" t="s">
        <v>1785</v>
      </c>
      <c r="B2810" s="205" t="s">
        <v>2793</v>
      </c>
      <c r="C2810" s="206">
        <v>2.04</v>
      </c>
      <c r="D2810" s="206"/>
      <c r="E2810" s="206"/>
      <c r="F2810" s="206">
        <v>2.04</v>
      </c>
    </row>
    <row r="2811" spans="1:6">
      <c r="A2811" s="198" t="s">
        <v>1786</v>
      </c>
      <c r="B2811" s="205" t="s">
        <v>2794</v>
      </c>
      <c r="C2811" s="206">
        <v>7.6</v>
      </c>
      <c r="D2811" s="206"/>
      <c r="E2811" s="206"/>
      <c r="F2811" s="206">
        <v>7.6</v>
      </c>
    </row>
    <row r="2812" spans="1:6">
      <c r="A2812" s="198" t="s">
        <v>1787</v>
      </c>
      <c r="B2812" s="205" t="s">
        <v>2795</v>
      </c>
      <c r="C2812" s="206">
        <v>4.91</v>
      </c>
      <c r="D2812" s="206"/>
      <c r="E2812" s="206">
        <v>4.91</v>
      </c>
      <c r="F2812" s="206"/>
    </row>
    <row r="2813" spans="1:6">
      <c r="A2813" s="198" t="s">
        <v>1789</v>
      </c>
      <c r="B2813" s="205" t="s">
        <v>2797</v>
      </c>
      <c r="C2813" s="206">
        <v>1.44</v>
      </c>
      <c r="D2813" s="206"/>
      <c r="E2813" s="206">
        <v>1.44</v>
      </c>
      <c r="F2813" s="206"/>
    </row>
    <row r="2814" spans="1:6">
      <c r="A2814" s="198" t="s">
        <v>1790</v>
      </c>
      <c r="B2814" s="205" t="s">
        <v>2798</v>
      </c>
      <c r="C2814" s="206">
        <v>3.47</v>
      </c>
      <c r="D2814" s="206"/>
      <c r="E2814" s="206">
        <v>3.47</v>
      </c>
      <c r="F2814" s="206"/>
    </row>
    <row r="2815" spans="1:6">
      <c r="A2815" s="198" t="s">
        <v>1751</v>
      </c>
      <c r="B2815" s="205" t="s">
        <v>2924</v>
      </c>
      <c r="C2815" s="206">
        <v>328.03</v>
      </c>
      <c r="D2815" s="206">
        <v>286.04000000000002</v>
      </c>
      <c r="E2815" s="206">
        <v>6.61</v>
      </c>
      <c r="F2815" s="206">
        <v>35.380000000000003</v>
      </c>
    </row>
    <row r="2816" spans="1:6">
      <c r="A2816" s="198" t="s">
        <v>1765</v>
      </c>
      <c r="B2816" s="205" t="s">
        <v>2772</v>
      </c>
      <c r="C2816" s="206">
        <v>286.04000000000002</v>
      </c>
      <c r="D2816" s="206">
        <v>286.04000000000002</v>
      </c>
      <c r="E2816" s="206"/>
      <c r="F2816" s="206"/>
    </row>
    <row r="2817" spans="1:6">
      <c r="A2817" s="198" t="s">
        <v>1766</v>
      </c>
      <c r="B2817" s="205" t="s">
        <v>2773</v>
      </c>
      <c r="C2817" s="206">
        <v>37.72</v>
      </c>
      <c r="D2817" s="206">
        <v>37.72</v>
      </c>
      <c r="E2817" s="206"/>
      <c r="F2817" s="206"/>
    </row>
    <row r="2818" spans="1:6">
      <c r="A2818" s="198" t="s">
        <v>1767</v>
      </c>
      <c r="B2818" s="205" t="s">
        <v>2774</v>
      </c>
      <c r="C2818" s="206">
        <v>128.12</v>
      </c>
      <c r="D2818" s="206">
        <v>128.12</v>
      </c>
      <c r="E2818" s="206"/>
      <c r="F2818" s="206"/>
    </row>
    <row r="2819" spans="1:6">
      <c r="A2819" s="198" t="s">
        <v>1768</v>
      </c>
      <c r="B2819" s="205" t="s">
        <v>2775</v>
      </c>
      <c r="C2819" s="206">
        <v>26.08</v>
      </c>
      <c r="D2819" s="206">
        <v>26.08</v>
      </c>
      <c r="E2819" s="206"/>
      <c r="F2819" s="206"/>
    </row>
    <row r="2820" spans="1:6">
      <c r="A2820" s="198" t="s">
        <v>1769</v>
      </c>
      <c r="B2820" s="205" t="s">
        <v>2776</v>
      </c>
      <c r="C2820" s="206">
        <v>28.62</v>
      </c>
      <c r="D2820" s="206">
        <v>28.62</v>
      </c>
      <c r="E2820" s="206"/>
      <c r="F2820" s="206"/>
    </row>
    <row r="2821" spans="1:6">
      <c r="A2821" s="198" t="s">
        <v>1803</v>
      </c>
      <c r="B2821" s="205" t="s">
        <v>2777</v>
      </c>
      <c r="C2821" s="206">
        <v>7.68</v>
      </c>
      <c r="D2821" s="206">
        <v>7.68</v>
      </c>
      <c r="E2821" s="206"/>
      <c r="F2821" s="206"/>
    </row>
    <row r="2822" spans="1:6">
      <c r="A2822" s="198" t="s">
        <v>1770</v>
      </c>
      <c r="B2822" s="205" t="s">
        <v>2778</v>
      </c>
      <c r="C2822" s="206">
        <v>13.77</v>
      </c>
      <c r="D2822" s="206">
        <v>13.77</v>
      </c>
      <c r="E2822" s="206"/>
      <c r="F2822" s="206"/>
    </row>
    <row r="2823" spans="1:6">
      <c r="A2823" s="198" t="s">
        <v>1771</v>
      </c>
      <c r="B2823" s="205" t="s">
        <v>2779</v>
      </c>
      <c r="C2823" s="206">
        <v>3.58</v>
      </c>
      <c r="D2823" s="206">
        <v>3.58</v>
      </c>
      <c r="E2823" s="206"/>
      <c r="F2823" s="206"/>
    </row>
    <row r="2824" spans="1:6">
      <c r="A2824" s="198" t="s">
        <v>1772</v>
      </c>
      <c r="B2824" s="205" t="s">
        <v>2780</v>
      </c>
      <c r="C2824" s="206">
        <v>0.18</v>
      </c>
      <c r="D2824" s="206">
        <v>0.18</v>
      </c>
      <c r="E2824" s="206"/>
      <c r="F2824" s="206"/>
    </row>
    <row r="2825" spans="1:6">
      <c r="A2825" s="198" t="s">
        <v>1773</v>
      </c>
      <c r="B2825" s="205" t="s">
        <v>2781</v>
      </c>
      <c r="C2825" s="206">
        <v>21.46</v>
      </c>
      <c r="D2825" s="206">
        <v>21.46</v>
      </c>
      <c r="E2825" s="206"/>
      <c r="F2825" s="206"/>
    </row>
    <row r="2826" spans="1:6">
      <c r="A2826" s="198" t="s">
        <v>1774</v>
      </c>
      <c r="B2826" s="205" t="s">
        <v>2782</v>
      </c>
      <c r="C2826" s="206">
        <v>18.829999999999998</v>
      </c>
      <c r="D2826" s="206">
        <v>18.829999999999998</v>
      </c>
      <c r="E2826" s="206"/>
      <c r="F2826" s="206"/>
    </row>
    <row r="2827" spans="1:6">
      <c r="A2827" s="198" t="s">
        <v>1775</v>
      </c>
      <c r="B2827" s="205" t="s">
        <v>2783</v>
      </c>
      <c r="C2827" s="206">
        <v>35.380000000000003</v>
      </c>
      <c r="D2827" s="206"/>
      <c r="E2827" s="206"/>
      <c r="F2827" s="206">
        <v>35.380000000000003</v>
      </c>
    </row>
    <row r="2828" spans="1:6">
      <c r="A2828" s="198" t="s">
        <v>1776</v>
      </c>
      <c r="B2828" s="205" t="s">
        <v>2784</v>
      </c>
      <c r="C2828" s="206">
        <v>1.5</v>
      </c>
      <c r="D2828" s="206"/>
      <c r="E2828" s="206"/>
      <c r="F2828" s="206">
        <v>1.5</v>
      </c>
    </row>
    <row r="2829" spans="1:6">
      <c r="A2829" s="198" t="s">
        <v>1777</v>
      </c>
      <c r="B2829" s="205" t="s">
        <v>2785</v>
      </c>
      <c r="C2829" s="206">
        <v>0.2</v>
      </c>
      <c r="D2829" s="206"/>
      <c r="E2829" s="206"/>
      <c r="F2829" s="206">
        <v>0.2</v>
      </c>
    </row>
    <row r="2830" spans="1:6">
      <c r="A2830" s="198" t="s">
        <v>1778</v>
      </c>
      <c r="B2830" s="205" t="s">
        <v>2786</v>
      </c>
      <c r="C2830" s="206">
        <v>1</v>
      </c>
      <c r="D2830" s="206"/>
      <c r="E2830" s="206"/>
      <c r="F2830" s="206">
        <v>1</v>
      </c>
    </row>
    <row r="2831" spans="1:6">
      <c r="A2831" s="198" t="s">
        <v>1779</v>
      </c>
      <c r="B2831" s="205" t="s">
        <v>2787</v>
      </c>
      <c r="C2831" s="206">
        <v>2.5</v>
      </c>
      <c r="D2831" s="206"/>
      <c r="E2831" s="206"/>
      <c r="F2831" s="206">
        <v>2.5</v>
      </c>
    </row>
    <row r="2832" spans="1:6">
      <c r="A2832" s="198" t="s">
        <v>1780</v>
      </c>
      <c r="B2832" s="205" t="s">
        <v>2788</v>
      </c>
      <c r="C2832" s="206">
        <v>1</v>
      </c>
      <c r="D2832" s="206"/>
      <c r="E2832" s="206"/>
      <c r="F2832" s="206">
        <v>1</v>
      </c>
    </row>
    <row r="2833" spans="1:6">
      <c r="A2833" s="198" t="s">
        <v>1781</v>
      </c>
      <c r="B2833" s="205" t="s">
        <v>2789</v>
      </c>
      <c r="C2833" s="206">
        <v>1.5</v>
      </c>
      <c r="D2833" s="206"/>
      <c r="E2833" s="206"/>
      <c r="F2833" s="206">
        <v>1.5</v>
      </c>
    </row>
    <row r="2834" spans="1:6">
      <c r="A2834" s="198" t="s">
        <v>1782</v>
      </c>
      <c r="B2834" s="205" t="s">
        <v>2790</v>
      </c>
      <c r="C2834" s="206">
        <v>1.2</v>
      </c>
      <c r="D2834" s="206"/>
      <c r="E2834" s="206"/>
      <c r="F2834" s="206">
        <v>1.2</v>
      </c>
    </row>
    <row r="2835" spans="1:6">
      <c r="A2835" s="198" t="s">
        <v>1791</v>
      </c>
      <c r="B2835" s="205" t="s">
        <v>2803</v>
      </c>
      <c r="C2835" s="206">
        <v>0.05</v>
      </c>
      <c r="D2835" s="206"/>
      <c r="E2835" s="206"/>
      <c r="F2835" s="206">
        <v>0.05</v>
      </c>
    </row>
    <row r="2836" spans="1:6">
      <c r="A2836" s="198" t="s">
        <v>1783</v>
      </c>
      <c r="B2836" s="205" t="s">
        <v>2791</v>
      </c>
      <c r="C2836" s="206">
        <v>0.3</v>
      </c>
      <c r="D2836" s="206"/>
      <c r="E2836" s="206"/>
      <c r="F2836" s="206">
        <v>0.3</v>
      </c>
    </row>
    <row r="2837" spans="1:6">
      <c r="A2837" s="198" t="s">
        <v>1784</v>
      </c>
      <c r="B2837" s="205" t="s">
        <v>2792</v>
      </c>
      <c r="C2837" s="206">
        <v>3.32</v>
      </c>
      <c r="D2837" s="206"/>
      <c r="E2837" s="206"/>
      <c r="F2837" s="206">
        <v>3.32</v>
      </c>
    </row>
    <row r="2838" spans="1:6">
      <c r="A2838" s="198" t="s">
        <v>1785</v>
      </c>
      <c r="B2838" s="205" t="s">
        <v>2793</v>
      </c>
      <c r="C2838" s="206">
        <v>13.1</v>
      </c>
      <c r="D2838" s="206"/>
      <c r="E2838" s="206"/>
      <c r="F2838" s="206">
        <v>13.1</v>
      </c>
    </row>
    <row r="2839" spans="1:6">
      <c r="A2839" s="198" t="s">
        <v>1786</v>
      </c>
      <c r="B2839" s="205" t="s">
        <v>2794</v>
      </c>
      <c r="C2839" s="206">
        <v>9.7100000000000009</v>
      </c>
      <c r="D2839" s="206"/>
      <c r="E2839" s="206"/>
      <c r="F2839" s="206">
        <v>9.7100000000000009</v>
      </c>
    </row>
    <row r="2840" spans="1:6">
      <c r="A2840" s="198" t="s">
        <v>1787</v>
      </c>
      <c r="B2840" s="205" t="s">
        <v>2795</v>
      </c>
      <c r="C2840" s="206">
        <v>6.61</v>
      </c>
      <c r="D2840" s="206"/>
      <c r="E2840" s="206">
        <v>6.61</v>
      </c>
      <c r="F2840" s="206"/>
    </row>
    <row r="2841" spans="1:6">
      <c r="A2841" s="198" t="s">
        <v>1789</v>
      </c>
      <c r="B2841" s="205" t="s">
        <v>2797</v>
      </c>
      <c r="C2841" s="206">
        <v>1.44</v>
      </c>
      <c r="D2841" s="206"/>
      <c r="E2841" s="206">
        <v>1.44</v>
      </c>
      <c r="F2841" s="206"/>
    </row>
    <row r="2842" spans="1:6">
      <c r="A2842" s="198" t="s">
        <v>1790</v>
      </c>
      <c r="B2842" s="205" t="s">
        <v>2798</v>
      </c>
      <c r="C2842" s="206">
        <v>5.17</v>
      </c>
      <c r="D2842" s="206"/>
      <c r="E2842" s="206">
        <v>5.17</v>
      </c>
      <c r="F2842" s="206"/>
    </row>
    <row r="2843" spans="1:6">
      <c r="A2843" s="198" t="s">
        <v>1753</v>
      </c>
      <c r="B2843" s="205" t="s">
        <v>2925</v>
      </c>
      <c r="C2843" s="206">
        <v>190.48</v>
      </c>
      <c r="D2843" s="206">
        <v>170.24</v>
      </c>
      <c r="E2843" s="206">
        <v>2.94</v>
      </c>
      <c r="F2843" s="206">
        <v>17.3</v>
      </c>
    </row>
    <row r="2844" spans="1:6">
      <c r="A2844" s="198" t="s">
        <v>1765</v>
      </c>
      <c r="B2844" s="205" t="s">
        <v>2772</v>
      </c>
      <c r="C2844" s="206">
        <v>170.24</v>
      </c>
      <c r="D2844" s="206">
        <v>170.24</v>
      </c>
      <c r="E2844" s="206"/>
      <c r="F2844" s="206"/>
    </row>
    <row r="2845" spans="1:6">
      <c r="A2845" s="198" t="s">
        <v>1766</v>
      </c>
      <c r="B2845" s="205" t="s">
        <v>2773</v>
      </c>
      <c r="C2845" s="206">
        <v>18.68</v>
      </c>
      <c r="D2845" s="206">
        <v>18.68</v>
      </c>
      <c r="E2845" s="206"/>
      <c r="F2845" s="206"/>
    </row>
    <row r="2846" spans="1:6">
      <c r="A2846" s="198" t="s">
        <v>1767</v>
      </c>
      <c r="B2846" s="205" t="s">
        <v>2774</v>
      </c>
      <c r="C2846" s="206">
        <v>80.7</v>
      </c>
      <c r="D2846" s="206">
        <v>80.7</v>
      </c>
      <c r="E2846" s="206"/>
      <c r="F2846" s="206"/>
    </row>
    <row r="2847" spans="1:6">
      <c r="A2847" s="198" t="s">
        <v>1768</v>
      </c>
      <c r="B2847" s="205" t="s">
        <v>2775</v>
      </c>
      <c r="C2847" s="206">
        <v>13.52</v>
      </c>
      <c r="D2847" s="206">
        <v>13.52</v>
      </c>
      <c r="E2847" s="206"/>
      <c r="F2847" s="206"/>
    </row>
    <row r="2848" spans="1:6">
      <c r="A2848" s="198" t="s">
        <v>1769</v>
      </c>
      <c r="B2848" s="205" t="s">
        <v>2776</v>
      </c>
      <c r="C2848" s="206">
        <v>16.98</v>
      </c>
      <c r="D2848" s="206">
        <v>16.98</v>
      </c>
      <c r="E2848" s="206"/>
      <c r="F2848" s="206"/>
    </row>
    <row r="2849" spans="1:6">
      <c r="A2849" s="198" t="s">
        <v>1803</v>
      </c>
      <c r="B2849" s="205" t="s">
        <v>2777</v>
      </c>
      <c r="C2849" s="206">
        <v>4.5199999999999996</v>
      </c>
      <c r="D2849" s="206">
        <v>4.5199999999999996</v>
      </c>
      <c r="E2849" s="206"/>
      <c r="F2849" s="206"/>
    </row>
    <row r="2850" spans="1:6">
      <c r="A2850" s="198" t="s">
        <v>1770</v>
      </c>
      <c r="B2850" s="205" t="s">
        <v>2778</v>
      </c>
      <c r="C2850" s="206">
        <v>8.17</v>
      </c>
      <c r="D2850" s="206">
        <v>8.17</v>
      </c>
      <c r="E2850" s="206"/>
      <c r="F2850" s="206"/>
    </row>
    <row r="2851" spans="1:6">
      <c r="A2851" s="198" t="s">
        <v>1771</v>
      </c>
      <c r="B2851" s="205" t="s">
        <v>2779</v>
      </c>
      <c r="C2851" s="206">
        <v>2.12</v>
      </c>
      <c r="D2851" s="206">
        <v>2.12</v>
      </c>
      <c r="E2851" s="206"/>
      <c r="F2851" s="206"/>
    </row>
    <row r="2852" spans="1:6">
      <c r="A2852" s="198" t="s">
        <v>1772</v>
      </c>
      <c r="B2852" s="205" t="s">
        <v>2780</v>
      </c>
      <c r="C2852" s="206">
        <v>0.64</v>
      </c>
      <c r="D2852" s="206">
        <v>0.64</v>
      </c>
      <c r="E2852" s="206"/>
      <c r="F2852" s="206"/>
    </row>
    <row r="2853" spans="1:6">
      <c r="A2853" s="198" t="s">
        <v>1773</v>
      </c>
      <c r="B2853" s="205" t="s">
        <v>2781</v>
      </c>
      <c r="C2853" s="206">
        <v>12.74</v>
      </c>
      <c r="D2853" s="206">
        <v>12.74</v>
      </c>
      <c r="E2853" s="206"/>
      <c r="F2853" s="206"/>
    </row>
    <row r="2854" spans="1:6">
      <c r="A2854" s="198" t="s">
        <v>1774</v>
      </c>
      <c r="B2854" s="205" t="s">
        <v>2782</v>
      </c>
      <c r="C2854" s="206">
        <v>12.17</v>
      </c>
      <c r="D2854" s="206">
        <v>12.17</v>
      </c>
      <c r="E2854" s="206"/>
      <c r="F2854" s="206"/>
    </row>
    <row r="2855" spans="1:6">
      <c r="A2855" s="198" t="s">
        <v>1775</v>
      </c>
      <c r="B2855" s="205" t="s">
        <v>2783</v>
      </c>
      <c r="C2855" s="206">
        <v>17.3</v>
      </c>
      <c r="D2855" s="206"/>
      <c r="E2855" s="206"/>
      <c r="F2855" s="206">
        <v>17.3</v>
      </c>
    </row>
    <row r="2856" spans="1:6">
      <c r="A2856" s="198" t="s">
        <v>1776</v>
      </c>
      <c r="B2856" s="205" t="s">
        <v>2784</v>
      </c>
      <c r="C2856" s="206">
        <v>1</v>
      </c>
      <c r="D2856" s="206"/>
      <c r="E2856" s="206"/>
      <c r="F2856" s="206">
        <v>1</v>
      </c>
    </row>
    <row r="2857" spans="1:6">
      <c r="A2857" s="198" t="s">
        <v>1777</v>
      </c>
      <c r="B2857" s="205" t="s">
        <v>2785</v>
      </c>
      <c r="C2857" s="206">
        <v>0.15</v>
      </c>
      <c r="D2857" s="206"/>
      <c r="E2857" s="206"/>
      <c r="F2857" s="206">
        <v>0.15</v>
      </c>
    </row>
    <row r="2858" spans="1:6">
      <c r="A2858" s="198" t="s">
        <v>1778</v>
      </c>
      <c r="B2858" s="205" t="s">
        <v>2786</v>
      </c>
      <c r="C2858" s="206">
        <v>1</v>
      </c>
      <c r="D2858" s="206"/>
      <c r="E2858" s="206"/>
      <c r="F2858" s="206">
        <v>1</v>
      </c>
    </row>
    <row r="2859" spans="1:6">
      <c r="A2859" s="198" t="s">
        <v>1779</v>
      </c>
      <c r="B2859" s="205" t="s">
        <v>2787</v>
      </c>
      <c r="C2859" s="206">
        <v>2</v>
      </c>
      <c r="D2859" s="206"/>
      <c r="E2859" s="206"/>
      <c r="F2859" s="206">
        <v>2</v>
      </c>
    </row>
    <row r="2860" spans="1:6">
      <c r="A2860" s="198" t="s">
        <v>1780</v>
      </c>
      <c r="B2860" s="205" t="s">
        <v>2788</v>
      </c>
      <c r="C2860" s="206">
        <v>1</v>
      </c>
      <c r="D2860" s="206"/>
      <c r="E2860" s="206"/>
      <c r="F2860" s="206">
        <v>1</v>
      </c>
    </row>
    <row r="2861" spans="1:6">
      <c r="A2861" s="198" t="s">
        <v>1781</v>
      </c>
      <c r="B2861" s="205" t="s">
        <v>2789</v>
      </c>
      <c r="C2861" s="206">
        <v>1</v>
      </c>
      <c r="D2861" s="206"/>
      <c r="E2861" s="206"/>
      <c r="F2861" s="206">
        <v>1</v>
      </c>
    </row>
    <row r="2862" spans="1:6">
      <c r="A2862" s="198" t="s">
        <v>1782</v>
      </c>
      <c r="B2862" s="205" t="s">
        <v>2790</v>
      </c>
      <c r="C2862" s="206">
        <v>1.5</v>
      </c>
      <c r="D2862" s="206"/>
      <c r="E2862" s="206"/>
      <c r="F2862" s="206">
        <v>1.5</v>
      </c>
    </row>
    <row r="2863" spans="1:6">
      <c r="A2863" s="198" t="s">
        <v>1794</v>
      </c>
      <c r="B2863" s="205" t="s">
        <v>2806</v>
      </c>
      <c r="C2863" s="206">
        <v>0.1</v>
      </c>
      <c r="D2863" s="206"/>
      <c r="E2863" s="206"/>
      <c r="F2863" s="206">
        <v>0.1</v>
      </c>
    </row>
    <row r="2864" spans="1:6">
      <c r="A2864" s="198" t="s">
        <v>1784</v>
      </c>
      <c r="B2864" s="205" t="s">
        <v>2792</v>
      </c>
      <c r="C2864" s="206">
        <v>1.99</v>
      </c>
      <c r="D2864" s="206"/>
      <c r="E2864" s="206"/>
      <c r="F2864" s="206">
        <v>1.99</v>
      </c>
    </row>
    <row r="2865" spans="1:6">
      <c r="A2865" s="198" t="s">
        <v>1786</v>
      </c>
      <c r="B2865" s="205" t="s">
        <v>2794</v>
      </c>
      <c r="C2865" s="206">
        <v>7.56</v>
      </c>
      <c r="D2865" s="206"/>
      <c r="E2865" s="206"/>
      <c r="F2865" s="206">
        <v>7.56</v>
      </c>
    </row>
    <row r="2866" spans="1:6">
      <c r="A2866" s="198" t="s">
        <v>1787</v>
      </c>
      <c r="B2866" s="205" t="s">
        <v>2795</v>
      </c>
      <c r="C2866" s="206">
        <v>2.94</v>
      </c>
      <c r="D2866" s="206"/>
      <c r="E2866" s="206">
        <v>2.94</v>
      </c>
      <c r="F2866" s="206"/>
    </row>
    <row r="2867" spans="1:6">
      <c r="A2867" s="198" t="s">
        <v>1789</v>
      </c>
      <c r="B2867" s="205" t="s">
        <v>2797</v>
      </c>
      <c r="C2867" s="206">
        <v>0.9</v>
      </c>
      <c r="D2867" s="206"/>
      <c r="E2867" s="206">
        <v>0.9</v>
      </c>
      <c r="F2867" s="206"/>
    </row>
    <row r="2868" spans="1:6">
      <c r="A2868" s="198" t="s">
        <v>1790</v>
      </c>
      <c r="B2868" s="205" t="s">
        <v>2798</v>
      </c>
      <c r="C2868" s="206">
        <v>2.04</v>
      </c>
      <c r="D2868" s="206"/>
      <c r="E2868" s="206">
        <v>2.04</v>
      </c>
      <c r="F2868" s="206"/>
    </row>
    <row r="2869" spans="1:6">
      <c r="A2869" s="198" t="s">
        <v>1754</v>
      </c>
      <c r="B2869" s="205" t="s">
        <v>2926</v>
      </c>
      <c r="C2869" s="206">
        <v>185.96</v>
      </c>
      <c r="D2869" s="206">
        <v>170.48</v>
      </c>
      <c r="E2869" s="206">
        <v>2.94</v>
      </c>
      <c r="F2869" s="206">
        <v>12.54</v>
      </c>
    </row>
    <row r="2870" spans="1:6">
      <c r="A2870" s="198" t="s">
        <v>1765</v>
      </c>
      <c r="B2870" s="205" t="s">
        <v>2772</v>
      </c>
      <c r="C2870" s="206">
        <v>170.48</v>
      </c>
      <c r="D2870" s="206">
        <v>170.48</v>
      </c>
      <c r="E2870" s="206"/>
      <c r="F2870" s="206"/>
    </row>
    <row r="2871" spans="1:6">
      <c r="A2871" s="198" t="s">
        <v>1766</v>
      </c>
      <c r="B2871" s="205" t="s">
        <v>2773</v>
      </c>
      <c r="C2871" s="206">
        <v>19.39</v>
      </c>
      <c r="D2871" s="206">
        <v>19.39</v>
      </c>
      <c r="E2871" s="206"/>
      <c r="F2871" s="206"/>
    </row>
    <row r="2872" spans="1:6">
      <c r="A2872" s="198" t="s">
        <v>1767</v>
      </c>
      <c r="B2872" s="205" t="s">
        <v>2774</v>
      </c>
      <c r="C2872" s="206">
        <v>82.08</v>
      </c>
      <c r="D2872" s="206">
        <v>82.08</v>
      </c>
      <c r="E2872" s="206"/>
      <c r="F2872" s="206"/>
    </row>
    <row r="2873" spans="1:6">
      <c r="A2873" s="198" t="s">
        <v>1768</v>
      </c>
      <c r="B2873" s="205" t="s">
        <v>2775</v>
      </c>
      <c r="C2873" s="206">
        <v>13.76</v>
      </c>
      <c r="D2873" s="206">
        <v>13.76</v>
      </c>
      <c r="E2873" s="206"/>
      <c r="F2873" s="206"/>
    </row>
    <row r="2874" spans="1:6">
      <c r="A2874" s="198" t="s">
        <v>1769</v>
      </c>
      <c r="B2874" s="205" t="s">
        <v>2776</v>
      </c>
      <c r="C2874" s="206">
        <v>17.329999999999998</v>
      </c>
      <c r="D2874" s="206">
        <v>17.329999999999998</v>
      </c>
      <c r="E2874" s="206"/>
      <c r="F2874" s="206"/>
    </row>
    <row r="2875" spans="1:6">
      <c r="A2875" s="198" t="s">
        <v>1803</v>
      </c>
      <c r="B2875" s="205" t="s">
        <v>2777</v>
      </c>
      <c r="C2875" s="206">
        <v>4.6100000000000003</v>
      </c>
      <c r="D2875" s="206">
        <v>4.6100000000000003</v>
      </c>
      <c r="E2875" s="206"/>
      <c r="F2875" s="206"/>
    </row>
    <row r="2876" spans="1:6">
      <c r="A2876" s="198" t="s">
        <v>1770</v>
      </c>
      <c r="B2876" s="205" t="s">
        <v>2778</v>
      </c>
      <c r="C2876" s="206">
        <v>8.34</v>
      </c>
      <c r="D2876" s="206">
        <v>8.34</v>
      </c>
      <c r="E2876" s="206"/>
      <c r="F2876" s="206"/>
    </row>
    <row r="2877" spans="1:6">
      <c r="A2877" s="198" t="s">
        <v>1771</v>
      </c>
      <c r="B2877" s="205" t="s">
        <v>2779</v>
      </c>
      <c r="C2877" s="206">
        <v>2.17</v>
      </c>
      <c r="D2877" s="206">
        <v>2.17</v>
      </c>
      <c r="E2877" s="206"/>
      <c r="F2877" s="206"/>
    </row>
    <row r="2878" spans="1:6">
      <c r="A2878" s="198" t="s">
        <v>1772</v>
      </c>
      <c r="B2878" s="205" t="s">
        <v>2780</v>
      </c>
      <c r="C2878" s="206">
        <v>0.65</v>
      </c>
      <c r="D2878" s="206">
        <v>0.65</v>
      </c>
      <c r="E2878" s="206"/>
      <c r="F2878" s="206"/>
    </row>
    <row r="2879" spans="1:6">
      <c r="A2879" s="198" t="s">
        <v>1773</v>
      </c>
      <c r="B2879" s="205" t="s">
        <v>2781</v>
      </c>
      <c r="C2879" s="206">
        <v>13</v>
      </c>
      <c r="D2879" s="206">
        <v>13</v>
      </c>
      <c r="E2879" s="206"/>
      <c r="F2879" s="206"/>
    </row>
    <row r="2880" spans="1:6">
      <c r="A2880" s="198" t="s">
        <v>1774</v>
      </c>
      <c r="B2880" s="205" t="s">
        <v>2782</v>
      </c>
      <c r="C2880" s="206">
        <v>9.15</v>
      </c>
      <c r="D2880" s="206">
        <v>9.15</v>
      </c>
      <c r="E2880" s="206"/>
      <c r="F2880" s="206"/>
    </row>
    <row r="2881" spans="1:6">
      <c r="A2881" s="198" t="s">
        <v>1775</v>
      </c>
      <c r="B2881" s="205" t="s">
        <v>2783</v>
      </c>
      <c r="C2881" s="206">
        <v>12.54</v>
      </c>
      <c r="D2881" s="206"/>
      <c r="E2881" s="206"/>
      <c r="F2881" s="206">
        <v>12.54</v>
      </c>
    </row>
    <row r="2882" spans="1:6">
      <c r="A2882" s="198" t="s">
        <v>1776</v>
      </c>
      <c r="B2882" s="205" t="s">
        <v>2784</v>
      </c>
      <c r="C2882" s="206">
        <v>1</v>
      </c>
      <c r="D2882" s="206"/>
      <c r="E2882" s="206"/>
      <c r="F2882" s="206">
        <v>1</v>
      </c>
    </row>
    <row r="2883" spans="1:6">
      <c r="A2883" s="198" t="s">
        <v>1778</v>
      </c>
      <c r="B2883" s="205" t="s">
        <v>2786</v>
      </c>
      <c r="C2883" s="206">
        <v>1</v>
      </c>
      <c r="D2883" s="206"/>
      <c r="E2883" s="206"/>
      <c r="F2883" s="206">
        <v>1</v>
      </c>
    </row>
    <row r="2884" spans="1:6">
      <c r="A2884" s="198" t="s">
        <v>1779</v>
      </c>
      <c r="B2884" s="205" t="s">
        <v>2787</v>
      </c>
      <c r="C2884" s="206">
        <v>1</v>
      </c>
      <c r="D2884" s="206"/>
      <c r="E2884" s="206"/>
      <c r="F2884" s="206">
        <v>1</v>
      </c>
    </row>
    <row r="2885" spans="1:6">
      <c r="A2885" s="198" t="s">
        <v>1780</v>
      </c>
      <c r="B2885" s="205" t="s">
        <v>2788</v>
      </c>
      <c r="C2885" s="206">
        <v>0.8</v>
      </c>
      <c r="D2885" s="206"/>
      <c r="E2885" s="206"/>
      <c r="F2885" s="206">
        <v>0.8</v>
      </c>
    </row>
    <row r="2886" spans="1:6">
      <c r="A2886" s="198" t="s">
        <v>1781</v>
      </c>
      <c r="B2886" s="205" t="s">
        <v>2789</v>
      </c>
      <c r="C2886" s="206">
        <v>0.15</v>
      </c>
      <c r="D2886" s="206"/>
      <c r="E2886" s="206"/>
      <c r="F2886" s="206">
        <v>0.15</v>
      </c>
    </row>
    <row r="2887" spans="1:6">
      <c r="A2887" s="198" t="s">
        <v>1782</v>
      </c>
      <c r="B2887" s="205" t="s">
        <v>2790</v>
      </c>
      <c r="C2887" s="206">
        <v>0.4</v>
      </c>
      <c r="D2887" s="206"/>
      <c r="E2887" s="206"/>
      <c r="F2887" s="206">
        <v>0.4</v>
      </c>
    </row>
    <row r="2888" spans="1:6">
      <c r="A2888" s="198" t="s">
        <v>1791</v>
      </c>
      <c r="B2888" s="205" t="s">
        <v>2803</v>
      </c>
      <c r="C2888" s="206">
        <v>0.1</v>
      </c>
      <c r="D2888" s="206"/>
      <c r="E2888" s="206"/>
      <c r="F2888" s="206">
        <v>0.1</v>
      </c>
    </row>
    <row r="2889" spans="1:6">
      <c r="A2889" s="198" t="s">
        <v>1784</v>
      </c>
      <c r="B2889" s="205" t="s">
        <v>2792</v>
      </c>
      <c r="C2889" s="206">
        <v>2.0299999999999998</v>
      </c>
      <c r="D2889" s="206"/>
      <c r="E2889" s="206"/>
      <c r="F2889" s="206">
        <v>2.0299999999999998</v>
      </c>
    </row>
    <row r="2890" spans="1:6">
      <c r="A2890" s="198" t="s">
        <v>1786</v>
      </c>
      <c r="B2890" s="205" t="s">
        <v>2794</v>
      </c>
      <c r="C2890" s="206">
        <v>6.06</v>
      </c>
      <c r="D2890" s="206"/>
      <c r="E2890" s="206"/>
      <c r="F2890" s="206">
        <v>6.06</v>
      </c>
    </row>
    <row r="2891" spans="1:6">
      <c r="A2891" s="198" t="s">
        <v>1787</v>
      </c>
      <c r="B2891" s="205" t="s">
        <v>2795</v>
      </c>
      <c r="C2891" s="206">
        <v>2.94</v>
      </c>
      <c r="D2891" s="206"/>
      <c r="E2891" s="206">
        <v>2.94</v>
      </c>
      <c r="F2891" s="206"/>
    </row>
    <row r="2892" spans="1:6">
      <c r="A2892" s="198" t="s">
        <v>1789</v>
      </c>
      <c r="B2892" s="205" t="s">
        <v>2797</v>
      </c>
      <c r="C2892" s="206">
        <v>0.9</v>
      </c>
      <c r="D2892" s="206"/>
      <c r="E2892" s="206">
        <v>0.9</v>
      </c>
      <c r="F2892" s="206"/>
    </row>
    <row r="2893" spans="1:6">
      <c r="A2893" s="198" t="s">
        <v>1790</v>
      </c>
      <c r="B2893" s="205" t="s">
        <v>2798</v>
      </c>
      <c r="C2893" s="206">
        <v>2.04</v>
      </c>
      <c r="D2893" s="206"/>
      <c r="E2893" s="206">
        <v>2.04</v>
      </c>
      <c r="F2893" s="206"/>
    </row>
    <row r="2894" spans="1:6">
      <c r="A2894" s="198" t="s">
        <v>1755</v>
      </c>
      <c r="B2894" s="205" t="s">
        <v>2927</v>
      </c>
      <c r="C2894" s="206">
        <v>224.05</v>
      </c>
      <c r="D2894" s="206">
        <v>193.45</v>
      </c>
      <c r="E2894" s="206">
        <v>3.51</v>
      </c>
      <c r="F2894" s="206">
        <v>27.09</v>
      </c>
    </row>
    <row r="2895" spans="1:6">
      <c r="A2895" s="198" t="s">
        <v>1765</v>
      </c>
      <c r="B2895" s="205" t="s">
        <v>2772</v>
      </c>
      <c r="C2895" s="206">
        <v>193.45</v>
      </c>
      <c r="D2895" s="206">
        <v>193.45</v>
      </c>
      <c r="E2895" s="206"/>
      <c r="F2895" s="206"/>
    </row>
    <row r="2896" spans="1:6">
      <c r="A2896" s="198" t="s">
        <v>1766</v>
      </c>
      <c r="B2896" s="205" t="s">
        <v>2773</v>
      </c>
      <c r="C2896" s="206">
        <v>20.78</v>
      </c>
      <c r="D2896" s="206">
        <v>20.78</v>
      </c>
      <c r="E2896" s="206"/>
      <c r="F2896" s="206"/>
    </row>
    <row r="2897" spans="1:6">
      <c r="A2897" s="198" t="s">
        <v>1767</v>
      </c>
      <c r="B2897" s="205" t="s">
        <v>2774</v>
      </c>
      <c r="C2897" s="206">
        <v>92.26</v>
      </c>
      <c r="D2897" s="206">
        <v>92.26</v>
      </c>
      <c r="E2897" s="206"/>
      <c r="F2897" s="206"/>
    </row>
    <row r="2898" spans="1:6">
      <c r="A2898" s="198" t="s">
        <v>1768</v>
      </c>
      <c r="B2898" s="205" t="s">
        <v>2775</v>
      </c>
      <c r="C2898" s="206">
        <v>15.42</v>
      </c>
      <c r="D2898" s="206">
        <v>15.42</v>
      </c>
      <c r="E2898" s="206"/>
      <c r="F2898" s="206"/>
    </row>
    <row r="2899" spans="1:6">
      <c r="A2899" s="198" t="s">
        <v>1769</v>
      </c>
      <c r="B2899" s="205" t="s">
        <v>2776</v>
      </c>
      <c r="C2899" s="206">
        <v>19.32</v>
      </c>
      <c r="D2899" s="206">
        <v>19.32</v>
      </c>
      <c r="E2899" s="206"/>
      <c r="F2899" s="206"/>
    </row>
    <row r="2900" spans="1:6">
      <c r="A2900" s="198" t="s">
        <v>1803</v>
      </c>
      <c r="B2900" s="205" t="s">
        <v>2777</v>
      </c>
      <c r="C2900" s="206">
        <v>5.14</v>
      </c>
      <c r="D2900" s="206">
        <v>5.14</v>
      </c>
      <c r="E2900" s="206"/>
      <c r="F2900" s="206"/>
    </row>
    <row r="2901" spans="1:6">
      <c r="A2901" s="198" t="s">
        <v>1770</v>
      </c>
      <c r="B2901" s="205" t="s">
        <v>2778</v>
      </c>
      <c r="C2901" s="206">
        <v>9.3000000000000007</v>
      </c>
      <c r="D2901" s="206">
        <v>9.3000000000000007</v>
      </c>
      <c r="E2901" s="206"/>
      <c r="F2901" s="206"/>
    </row>
    <row r="2902" spans="1:6">
      <c r="A2902" s="198" t="s">
        <v>1771</v>
      </c>
      <c r="B2902" s="205" t="s">
        <v>2779</v>
      </c>
      <c r="C2902" s="206">
        <v>2.41</v>
      </c>
      <c r="D2902" s="206">
        <v>2.41</v>
      </c>
      <c r="E2902" s="206"/>
      <c r="F2902" s="206"/>
    </row>
    <row r="2903" spans="1:6">
      <c r="A2903" s="198" t="s">
        <v>1772</v>
      </c>
      <c r="B2903" s="205" t="s">
        <v>2780</v>
      </c>
      <c r="C2903" s="206">
        <v>0.72</v>
      </c>
      <c r="D2903" s="206">
        <v>0.72</v>
      </c>
      <c r="E2903" s="206"/>
      <c r="F2903" s="206"/>
    </row>
    <row r="2904" spans="1:6">
      <c r="A2904" s="198" t="s">
        <v>1773</v>
      </c>
      <c r="B2904" s="205" t="s">
        <v>2781</v>
      </c>
      <c r="C2904" s="206">
        <v>14.49</v>
      </c>
      <c r="D2904" s="206">
        <v>14.49</v>
      </c>
      <c r="E2904" s="206"/>
      <c r="F2904" s="206"/>
    </row>
    <row r="2905" spans="1:6">
      <c r="A2905" s="198" t="s">
        <v>1774</v>
      </c>
      <c r="B2905" s="205" t="s">
        <v>2782</v>
      </c>
      <c r="C2905" s="206">
        <v>13.61</v>
      </c>
      <c r="D2905" s="206">
        <v>13.61</v>
      </c>
      <c r="E2905" s="206"/>
      <c r="F2905" s="206"/>
    </row>
    <row r="2906" spans="1:6">
      <c r="A2906" s="198" t="s">
        <v>1775</v>
      </c>
      <c r="B2906" s="205" t="s">
        <v>2783</v>
      </c>
      <c r="C2906" s="206">
        <v>27.09</v>
      </c>
      <c r="D2906" s="206"/>
      <c r="E2906" s="206"/>
      <c r="F2906" s="206">
        <v>27.09</v>
      </c>
    </row>
    <row r="2907" spans="1:6">
      <c r="A2907" s="198" t="s">
        <v>1776</v>
      </c>
      <c r="B2907" s="205" t="s">
        <v>2784</v>
      </c>
      <c r="C2907" s="206">
        <v>1.3</v>
      </c>
      <c r="D2907" s="206"/>
      <c r="E2907" s="206"/>
      <c r="F2907" s="206">
        <v>1.3</v>
      </c>
    </row>
    <row r="2908" spans="1:6">
      <c r="A2908" s="198" t="s">
        <v>1779</v>
      </c>
      <c r="B2908" s="205" t="s">
        <v>2787</v>
      </c>
      <c r="C2908" s="206">
        <v>4</v>
      </c>
      <c r="D2908" s="206"/>
      <c r="E2908" s="206"/>
      <c r="F2908" s="206">
        <v>4</v>
      </c>
    </row>
    <row r="2909" spans="1:6">
      <c r="A2909" s="198" t="s">
        <v>1780</v>
      </c>
      <c r="B2909" s="205" t="s">
        <v>2788</v>
      </c>
      <c r="C2909" s="206">
        <v>1.5</v>
      </c>
      <c r="D2909" s="206"/>
      <c r="E2909" s="206"/>
      <c r="F2909" s="206">
        <v>1.5</v>
      </c>
    </row>
    <row r="2910" spans="1:6">
      <c r="A2910" s="198" t="s">
        <v>1781</v>
      </c>
      <c r="B2910" s="205" t="s">
        <v>2789</v>
      </c>
      <c r="C2910" s="206">
        <v>0.5</v>
      </c>
      <c r="D2910" s="206"/>
      <c r="E2910" s="206"/>
      <c r="F2910" s="206">
        <v>0.5</v>
      </c>
    </row>
    <row r="2911" spans="1:6">
      <c r="A2911" s="198" t="s">
        <v>1782</v>
      </c>
      <c r="B2911" s="205" t="s">
        <v>2790</v>
      </c>
      <c r="C2911" s="206">
        <v>1.5</v>
      </c>
      <c r="D2911" s="206"/>
      <c r="E2911" s="206"/>
      <c r="F2911" s="206">
        <v>1.5</v>
      </c>
    </row>
    <row r="2912" spans="1:6">
      <c r="A2912" s="198" t="s">
        <v>1791</v>
      </c>
      <c r="B2912" s="205" t="s">
        <v>2803</v>
      </c>
      <c r="C2912" s="206">
        <v>0.1</v>
      </c>
      <c r="D2912" s="206"/>
      <c r="E2912" s="206"/>
      <c r="F2912" s="206">
        <v>0.1</v>
      </c>
    </row>
    <row r="2913" spans="1:6">
      <c r="A2913" s="198" t="s">
        <v>1784</v>
      </c>
      <c r="B2913" s="205" t="s">
        <v>2792</v>
      </c>
      <c r="C2913" s="206">
        <v>2.2599999999999998</v>
      </c>
      <c r="D2913" s="206"/>
      <c r="E2913" s="206"/>
      <c r="F2913" s="206">
        <v>2.2599999999999998</v>
      </c>
    </row>
    <row r="2914" spans="1:6">
      <c r="A2914" s="198" t="s">
        <v>1786</v>
      </c>
      <c r="B2914" s="205" t="s">
        <v>2794</v>
      </c>
      <c r="C2914" s="206">
        <v>15.93</v>
      </c>
      <c r="D2914" s="206"/>
      <c r="E2914" s="206"/>
      <c r="F2914" s="206">
        <v>15.93</v>
      </c>
    </row>
    <row r="2915" spans="1:6">
      <c r="A2915" s="198" t="s">
        <v>1787</v>
      </c>
      <c r="B2915" s="205" t="s">
        <v>2795</v>
      </c>
      <c r="C2915" s="206">
        <v>3.51</v>
      </c>
      <c r="D2915" s="206"/>
      <c r="E2915" s="206">
        <v>3.51</v>
      </c>
      <c r="F2915" s="206"/>
    </row>
    <row r="2916" spans="1:6">
      <c r="A2916" s="198" t="s">
        <v>1789</v>
      </c>
      <c r="B2916" s="205" t="s">
        <v>2797</v>
      </c>
      <c r="C2916" s="206">
        <v>1.08</v>
      </c>
      <c r="D2916" s="206"/>
      <c r="E2916" s="206">
        <v>1.08</v>
      </c>
      <c r="F2916" s="206"/>
    </row>
    <row r="2917" spans="1:6">
      <c r="A2917" s="198" t="s">
        <v>1790</v>
      </c>
      <c r="B2917" s="205" t="s">
        <v>2798</v>
      </c>
      <c r="C2917" s="206">
        <v>2.4300000000000002</v>
      </c>
      <c r="D2917" s="206"/>
      <c r="E2917" s="206">
        <v>2.4300000000000002</v>
      </c>
      <c r="F2917" s="206"/>
    </row>
    <row r="2918" spans="1:6">
      <c r="A2918" s="198" t="s">
        <v>1756</v>
      </c>
      <c r="B2918" s="205" t="s">
        <v>2928</v>
      </c>
      <c r="C2918" s="206">
        <v>999.66</v>
      </c>
      <c r="D2918" s="206">
        <v>905.32</v>
      </c>
      <c r="E2918" s="206">
        <v>29.3</v>
      </c>
      <c r="F2918" s="206">
        <v>65.040000000000006</v>
      </c>
    </row>
    <row r="2919" spans="1:6">
      <c r="A2919" s="198" t="s">
        <v>1765</v>
      </c>
      <c r="B2919" s="205" t="s">
        <v>2772</v>
      </c>
      <c r="C2919" s="206">
        <v>910.32</v>
      </c>
      <c r="D2919" s="206">
        <v>905.32</v>
      </c>
      <c r="E2919" s="206"/>
      <c r="F2919" s="206">
        <v>5</v>
      </c>
    </row>
    <row r="2920" spans="1:6">
      <c r="A2920" s="198" t="s">
        <v>1766</v>
      </c>
      <c r="B2920" s="205" t="s">
        <v>2773</v>
      </c>
      <c r="C2920" s="206">
        <v>112.94</v>
      </c>
      <c r="D2920" s="206">
        <v>112.94</v>
      </c>
      <c r="E2920" s="206"/>
      <c r="F2920" s="206"/>
    </row>
    <row r="2921" spans="1:6">
      <c r="A2921" s="198" t="s">
        <v>1767</v>
      </c>
      <c r="B2921" s="205" t="s">
        <v>2774</v>
      </c>
      <c r="C2921" s="206">
        <v>381.42</v>
      </c>
      <c r="D2921" s="206">
        <v>381.42</v>
      </c>
      <c r="E2921" s="206"/>
      <c r="F2921" s="206"/>
    </row>
    <row r="2922" spans="1:6">
      <c r="A2922" s="198" t="s">
        <v>1768</v>
      </c>
      <c r="B2922" s="205" t="s">
        <v>2775</v>
      </c>
      <c r="C2922" s="206">
        <v>81.400000000000006</v>
      </c>
      <c r="D2922" s="206">
        <v>81.400000000000006</v>
      </c>
      <c r="E2922" s="206"/>
      <c r="F2922" s="206"/>
    </row>
    <row r="2923" spans="1:6">
      <c r="A2923" s="198" t="s">
        <v>1769</v>
      </c>
      <c r="B2923" s="205" t="s">
        <v>2776</v>
      </c>
      <c r="C2923" s="206">
        <v>85.61</v>
      </c>
      <c r="D2923" s="206">
        <v>85.61</v>
      </c>
      <c r="E2923" s="206"/>
      <c r="F2923" s="206"/>
    </row>
    <row r="2924" spans="1:6">
      <c r="A2924" s="198" t="s">
        <v>1803</v>
      </c>
      <c r="B2924" s="205" t="s">
        <v>2777</v>
      </c>
      <c r="C2924" s="206">
        <v>30</v>
      </c>
      <c r="D2924" s="206">
        <v>30</v>
      </c>
      <c r="E2924" s="206"/>
      <c r="F2924" s="206"/>
    </row>
    <row r="2925" spans="1:6">
      <c r="A2925" s="198" t="s">
        <v>1770</v>
      </c>
      <c r="B2925" s="205" t="s">
        <v>2778</v>
      </c>
      <c r="C2925" s="206">
        <v>41.2</v>
      </c>
      <c r="D2925" s="206">
        <v>41.2</v>
      </c>
      <c r="E2925" s="206"/>
      <c r="F2925" s="206"/>
    </row>
    <row r="2926" spans="1:6">
      <c r="A2926" s="198" t="s">
        <v>1771</v>
      </c>
      <c r="B2926" s="205" t="s">
        <v>2779</v>
      </c>
      <c r="C2926" s="206">
        <v>10.7</v>
      </c>
      <c r="D2926" s="206">
        <v>10.7</v>
      </c>
      <c r="E2926" s="206"/>
      <c r="F2926" s="206"/>
    </row>
    <row r="2927" spans="1:6">
      <c r="A2927" s="198" t="s">
        <v>1772</v>
      </c>
      <c r="B2927" s="205" t="s">
        <v>2780</v>
      </c>
      <c r="C2927" s="206">
        <v>5.54</v>
      </c>
      <c r="D2927" s="206">
        <v>0.54</v>
      </c>
      <c r="E2927" s="206"/>
      <c r="F2927" s="206">
        <v>5</v>
      </c>
    </row>
    <row r="2928" spans="1:6">
      <c r="A2928" s="198" t="s">
        <v>1773</v>
      </c>
      <c r="B2928" s="205" t="s">
        <v>2781</v>
      </c>
      <c r="C2928" s="206">
        <v>64.209999999999994</v>
      </c>
      <c r="D2928" s="206">
        <v>64.209999999999994</v>
      </c>
      <c r="E2928" s="206"/>
      <c r="F2928" s="206"/>
    </row>
    <row r="2929" spans="1:6">
      <c r="A2929" s="198" t="s">
        <v>1774</v>
      </c>
      <c r="B2929" s="205" t="s">
        <v>2782</v>
      </c>
      <c r="C2929" s="206">
        <v>97.3</v>
      </c>
      <c r="D2929" s="206">
        <v>97.3</v>
      </c>
      <c r="E2929" s="206"/>
      <c r="F2929" s="206"/>
    </row>
    <row r="2930" spans="1:6">
      <c r="A2930" s="198" t="s">
        <v>1775</v>
      </c>
      <c r="B2930" s="205" t="s">
        <v>2783</v>
      </c>
      <c r="C2930" s="206">
        <v>60.04</v>
      </c>
      <c r="D2930" s="206"/>
      <c r="E2930" s="206"/>
      <c r="F2930" s="206">
        <v>60.04</v>
      </c>
    </row>
    <row r="2931" spans="1:6">
      <c r="A2931" s="198" t="s">
        <v>1776</v>
      </c>
      <c r="B2931" s="205" t="s">
        <v>2784</v>
      </c>
      <c r="C2931" s="206">
        <v>8.5</v>
      </c>
      <c r="D2931" s="206"/>
      <c r="E2931" s="206"/>
      <c r="F2931" s="206">
        <v>8.5</v>
      </c>
    </row>
    <row r="2932" spans="1:6">
      <c r="A2932" s="198" t="s">
        <v>1777</v>
      </c>
      <c r="B2932" s="205" t="s">
        <v>2785</v>
      </c>
      <c r="C2932" s="206">
        <v>0.5</v>
      </c>
      <c r="D2932" s="206"/>
      <c r="E2932" s="206"/>
      <c r="F2932" s="206">
        <v>0.5</v>
      </c>
    </row>
    <row r="2933" spans="1:6">
      <c r="A2933" s="198" t="s">
        <v>1780</v>
      </c>
      <c r="B2933" s="205" t="s">
        <v>2788</v>
      </c>
      <c r="C2933" s="206">
        <v>1</v>
      </c>
      <c r="D2933" s="206"/>
      <c r="E2933" s="206"/>
      <c r="F2933" s="206">
        <v>1</v>
      </c>
    </row>
    <row r="2934" spans="1:6">
      <c r="A2934" s="198" t="s">
        <v>1781</v>
      </c>
      <c r="B2934" s="205" t="s">
        <v>2789</v>
      </c>
      <c r="C2934" s="206">
        <v>7</v>
      </c>
      <c r="D2934" s="206"/>
      <c r="E2934" s="206"/>
      <c r="F2934" s="206">
        <v>7</v>
      </c>
    </row>
    <row r="2935" spans="1:6">
      <c r="A2935" s="198" t="s">
        <v>1783</v>
      </c>
      <c r="B2935" s="205" t="s">
        <v>2791</v>
      </c>
      <c r="C2935" s="206">
        <v>0.66</v>
      </c>
      <c r="D2935" s="206"/>
      <c r="E2935" s="206"/>
      <c r="F2935" s="206">
        <v>0.66</v>
      </c>
    </row>
    <row r="2936" spans="1:6">
      <c r="A2936" s="198" t="s">
        <v>1784</v>
      </c>
      <c r="B2936" s="205" t="s">
        <v>2792</v>
      </c>
      <c r="C2936" s="206">
        <v>9.89</v>
      </c>
      <c r="D2936" s="206"/>
      <c r="E2936" s="206"/>
      <c r="F2936" s="206">
        <v>9.89</v>
      </c>
    </row>
    <row r="2937" spans="1:6">
      <c r="A2937" s="198" t="s">
        <v>1785</v>
      </c>
      <c r="B2937" s="205" t="s">
        <v>2793</v>
      </c>
      <c r="C2937" s="206">
        <v>8</v>
      </c>
      <c r="D2937" s="206"/>
      <c r="E2937" s="206"/>
      <c r="F2937" s="206">
        <v>8</v>
      </c>
    </row>
    <row r="2938" spans="1:6">
      <c r="A2938" s="198" t="s">
        <v>1795</v>
      </c>
      <c r="B2938" s="205" t="s">
        <v>2810</v>
      </c>
      <c r="C2938" s="206">
        <v>2</v>
      </c>
      <c r="D2938" s="206"/>
      <c r="E2938" s="206"/>
      <c r="F2938" s="206">
        <v>2</v>
      </c>
    </row>
    <row r="2939" spans="1:6">
      <c r="A2939" s="198" t="s">
        <v>1786</v>
      </c>
      <c r="B2939" s="205" t="s">
        <v>2794</v>
      </c>
      <c r="C2939" s="206">
        <v>22.49</v>
      </c>
      <c r="D2939" s="206"/>
      <c r="E2939" s="206"/>
      <c r="F2939" s="206">
        <v>22.49</v>
      </c>
    </row>
    <row r="2940" spans="1:6">
      <c r="A2940" s="198" t="s">
        <v>1787</v>
      </c>
      <c r="B2940" s="205" t="s">
        <v>2795</v>
      </c>
      <c r="C2940" s="206">
        <v>29.3</v>
      </c>
      <c r="D2940" s="206"/>
      <c r="E2940" s="206">
        <v>29.3</v>
      </c>
      <c r="F2940" s="206"/>
    </row>
    <row r="2941" spans="1:6">
      <c r="A2941" s="198" t="s">
        <v>1788</v>
      </c>
      <c r="B2941" s="205" t="s">
        <v>2796</v>
      </c>
      <c r="C2941" s="206">
        <v>9.86</v>
      </c>
      <c r="D2941" s="206"/>
      <c r="E2941" s="206">
        <v>9.86</v>
      </c>
      <c r="F2941" s="206"/>
    </row>
    <row r="2942" spans="1:6">
      <c r="A2942" s="198" t="s">
        <v>1789</v>
      </c>
      <c r="B2942" s="205" t="s">
        <v>2797</v>
      </c>
      <c r="C2942" s="206">
        <v>4.68</v>
      </c>
      <c r="D2942" s="206"/>
      <c r="E2942" s="206">
        <v>4.68</v>
      </c>
      <c r="F2942" s="206"/>
    </row>
    <row r="2943" spans="1:6">
      <c r="A2943" s="198" t="s">
        <v>1790</v>
      </c>
      <c r="B2943" s="205" t="s">
        <v>2798</v>
      </c>
      <c r="C2943" s="206">
        <v>14.76</v>
      </c>
      <c r="D2943" s="206"/>
      <c r="E2943" s="206">
        <v>14.76</v>
      </c>
      <c r="F2943" s="206"/>
    </row>
    <row r="2944" spans="1:6">
      <c r="A2944" s="198" t="s">
        <v>1758</v>
      </c>
      <c r="B2944" s="205" t="s">
        <v>2929</v>
      </c>
      <c r="C2944" s="206">
        <v>1300.44</v>
      </c>
      <c r="D2944" s="206">
        <v>1179.7</v>
      </c>
      <c r="E2944" s="206">
        <v>47.67</v>
      </c>
      <c r="F2944" s="206">
        <v>73.069999999999993</v>
      </c>
    </row>
    <row r="2945" spans="1:6">
      <c r="A2945" s="198" t="s">
        <v>1765</v>
      </c>
      <c r="B2945" s="205" t="s">
        <v>2772</v>
      </c>
      <c r="C2945" s="206">
        <v>1179.7</v>
      </c>
      <c r="D2945" s="206">
        <v>1179.7</v>
      </c>
      <c r="E2945" s="206"/>
      <c r="F2945" s="206"/>
    </row>
    <row r="2946" spans="1:6">
      <c r="A2946" s="198" t="s">
        <v>1766</v>
      </c>
      <c r="B2946" s="205" t="s">
        <v>2773</v>
      </c>
      <c r="C2946" s="206">
        <v>171.52</v>
      </c>
      <c r="D2946" s="206">
        <v>171.52</v>
      </c>
      <c r="E2946" s="206"/>
      <c r="F2946" s="206"/>
    </row>
    <row r="2947" spans="1:6">
      <c r="A2947" s="198" t="s">
        <v>1767</v>
      </c>
      <c r="B2947" s="205" t="s">
        <v>2774</v>
      </c>
      <c r="C2947" s="206">
        <v>494.28</v>
      </c>
      <c r="D2947" s="206">
        <v>494.28</v>
      </c>
      <c r="E2947" s="206"/>
      <c r="F2947" s="206"/>
    </row>
    <row r="2948" spans="1:6">
      <c r="A2948" s="198" t="s">
        <v>1768</v>
      </c>
      <c r="B2948" s="205" t="s">
        <v>2775</v>
      </c>
      <c r="C2948" s="206">
        <v>109.74</v>
      </c>
      <c r="D2948" s="206">
        <v>109.74</v>
      </c>
      <c r="E2948" s="206"/>
      <c r="F2948" s="206"/>
    </row>
    <row r="2949" spans="1:6">
      <c r="A2949" s="198" t="s">
        <v>1769</v>
      </c>
      <c r="B2949" s="205" t="s">
        <v>2776</v>
      </c>
      <c r="C2949" s="206">
        <v>115.31</v>
      </c>
      <c r="D2949" s="206">
        <v>115.31</v>
      </c>
      <c r="E2949" s="206"/>
      <c r="F2949" s="206"/>
    </row>
    <row r="2950" spans="1:6">
      <c r="A2950" s="198" t="s">
        <v>1803</v>
      </c>
      <c r="B2950" s="205" t="s">
        <v>2777</v>
      </c>
      <c r="C2950" s="206">
        <v>60</v>
      </c>
      <c r="D2950" s="206">
        <v>60</v>
      </c>
      <c r="E2950" s="206"/>
      <c r="F2950" s="206"/>
    </row>
    <row r="2951" spans="1:6">
      <c r="A2951" s="198" t="s">
        <v>1770</v>
      </c>
      <c r="B2951" s="205" t="s">
        <v>2778</v>
      </c>
      <c r="C2951" s="206">
        <v>55.49</v>
      </c>
      <c r="D2951" s="206">
        <v>55.49</v>
      </c>
      <c r="E2951" s="206"/>
      <c r="F2951" s="206"/>
    </row>
    <row r="2952" spans="1:6">
      <c r="A2952" s="198" t="s">
        <v>1771</v>
      </c>
      <c r="B2952" s="205" t="s">
        <v>2779</v>
      </c>
      <c r="C2952" s="206">
        <v>14.41</v>
      </c>
      <c r="D2952" s="206">
        <v>14.41</v>
      </c>
      <c r="E2952" s="206"/>
      <c r="F2952" s="206"/>
    </row>
    <row r="2953" spans="1:6">
      <c r="A2953" s="198" t="s">
        <v>1772</v>
      </c>
      <c r="B2953" s="205" t="s">
        <v>2780</v>
      </c>
      <c r="C2953" s="206">
        <v>0.72</v>
      </c>
      <c r="D2953" s="206">
        <v>0.72</v>
      </c>
      <c r="E2953" s="206"/>
      <c r="F2953" s="206"/>
    </row>
    <row r="2954" spans="1:6">
      <c r="A2954" s="198" t="s">
        <v>1773</v>
      </c>
      <c r="B2954" s="205" t="s">
        <v>2781</v>
      </c>
      <c r="C2954" s="206">
        <v>86.48</v>
      </c>
      <c r="D2954" s="206">
        <v>86.48</v>
      </c>
      <c r="E2954" s="206"/>
      <c r="F2954" s="206"/>
    </row>
    <row r="2955" spans="1:6">
      <c r="A2955" s="198" t="s">
        <v>1774</v>
      </c>
      <c r="B2955" s="205" t="s">
        <v>2782</v>
      </c>
      <c r="C2955" s="206">
        <v>71.75</v>
      </c>
      <c r="D2955" s="206">
        <v>71.75</v>
      </c>
      <c r="E2955" s="206"/>
      <c r="F2955" s="206"/>
    </row>
    <row r="2956" spans="1:6">
      <c r="A2956" s="198" t="s">
        <v>1775</v>
      </c>
      <c r="B2956" s="205" t="s">
        <v>2783</v>
      </c>
      <c r="C2956" s="206">
        <v>73.069999999999993</v>
      </c>
      <c r="D2956" s="206"/>
      <c r="E2956" s="206"/>
      <c r="F2956" s="206">
        <v>73.069999999999993</v>
      </c>
    </row>
    <row r="2957" spans="1:6">
      <c r="A2957" s="198" t="s">
        <v>1776</v>
      </c>
      <c r="B2957" s="205" t="s">
        <v>2784</v>
      </c>
      <c r="C2957" s="206">
        <v>9.7100000000000009</v>
      </c>
      <c r="D2957" s="206"/>
      <c r="E2957" s="206"/>
      <c r="F2957" s="206">
        <v>9.7100000000000009</v>
      </c>
    </row>
    <row r="2958" spans="1:6">
      <c r="A2958" s="198" t="s">
        <v>1780</v>
      </c>
      <c r="B2958" s="205" t="s">
        <v>2788</v>
      </c>
      <c r="C2958" s="206">
        <v>1.3</v>
      </c>
      <c r="D2958" s="206"/>
      <c r="E2958" s="206"/>
      <c r="F2958" s="206">
        <v>1.3</v>
      </c>
    </row>
    <row r="2959" spans="1:6">
      <c r="A2959" s="198" t="s">
        <v>1781</v>
      </c>
      <c r="B2959" s="205" t="s">
        <v>2789</v>
      </c>
      <c r="C2959" s="206">
        <v>3</v>
      </c>
      <c r="D2959" s="206"/>
      <c r="E2959" s="206"/>
      <c r="F2959" s="206">
        <v>3</v>
      </c>
    </row>
    <row r="2960" spans="1:6">
      <c r="A2960" s="198" t="s">
        <v>1782</v>
      </c>
      <c r="B2960" s="205" t="s">
        <v>2790</v>
      </c>
      <c r="C2960" s="206">
        <v>1</v>
      </c>
      <c r="D2960" s="206"/>
      <c r="E2960" s="206"/>
      <c r="F2960" s="206">
        <v>1</v>
      </c>
    </row>
    <row r="2961" spans="1:6">
      <c r="A2961" s="198" t="s">
        <v>1791</v>
      </c>
      <c r="B2961" s="205" t="s">
        <v>2803</v>
      </c>
      <c r="C2961" s="206">
        <v>1</v>
      </c>
      <c r="D2961" s="206"/>
      <c r="E2961" s="206"/>
      <c r="F2961" s="206">
        <v>1</v>
      </c>
    </row>
    <row r="2962" spans="1:6">
      <c r="A2962" s="198" t="s">
        <v>1783</v>
      </c>
      <c r="B2962" s="205" t="s">
        <v>2791</v>
      </c>
      <c r="C2962" s="206">
        <v>1</v>
      </c>
      <c r="D2962" s="206"/>
      <c r="E2962" s="206"/>
      <c r="F2962" s="206">
        <v>1</v>
      </c>
    </row>
    <row r="2963" spans="1:6">
      <c r="A2963" s="198" t="s">
        <v>1794</v>
      </c>
      <c r="B2963" s="205" t="s">
        <v>2806</v>
      </c>
      <c r="C2963" s="206">
        <v>6</v>
      </c>
      <c r="D2963" s="206"/>
      <c r="E2963" s="206"/>
      <c r="F2963" s="206">
        <v>6</v>
      </c>
    </row>
    <row r="2964" spans="1:6">
      <c r="A2964" s="198" t="s">
        <v>1799</v>
      </c>
      <c r="B2964" s="205" t="s">
        <v>2804</v>
      </c>
      <c r="C2964" s="206">
        <v>3</v>
      </c>
      <c r="D2964" s="206"/>
      <c r="E2964" s="206"/>
      <c r="F2964" s="206">
        <v>3</v>
      </c>
    </row>
    <row r="2965" spans="1:6">
      <c r="A2965" s="198" t="s">
        <v>1784</v>
      </c>
      <c r="B2965" s="205" t="s">
        <v>2792</v>
      </c>
      <c r="C2965" s="206">
        <v>13.32</v>
      </c>
      <c r="D2965" s="206"/>
      <c r="E2965" s="206"/>
      <c r="F2965" s="206">
        <v>13.32</v>
      </c>
    </row>
    <row r="2966" spans="1:6">
      <c r="A2966" s="198" t="s">
        <v>1785</v>
      </c>
      <c r="B2966" s="205" t="s">
        <v>2793</v>
      </c>
      <c r="C2966" s="206">
        <v>7</v>
      </c>
      <c r="D2966" s="206"/>
      <c r="E2966" s="206"/>
      <c r="F2966" s="206">
        <v>7</v>
      </c>
    </row>
    <row r="2967" spans="1:6">
      <c r="A2967" s="198" t="s">
        <v>1786</v>
      </c>
      <c r="B2967" s="205" t="s">
        <v>2794</v>
      </c>
      <c r="C2967" s="206">
        <v>26.74</v>
      </c>
      <c r="D2967" s="206"/>
      <c r="E2967" s="206"/>
      <c r="F2967" s="206">
        <v>26.74</v>
      </c>
    </row>
    <row r="2968" spans="1:6">
      <c r="A2968" s="198" t="s">
        <v>1787</v>
      </c>
      <c r="B2968" s="205" t="s">
        <v>2795</v>
      </c>
      <c r="C2968" s="206">
        <v>47.67</v>
      </c>
      <c r="D2968" s="206"/>
      <c r="E2968" s="206">
        <v>47.67</v>
      </c>
      <c r="F2968" s="206"/>
    </row>
    <row r="2969" spans="1:6">
      <c r="A2969" s="198" t="s">
        <v>1788</v>
      </c>
      <c r="B2969" s="205" t="s">
        <v>2796</v>
      </c>
      <c r="C2969" s="206">
        <v>22.73</v>
      </c>
      <c r="D2969" s="206"/>
      <c r="E2969" s="206">
        <v>22.73</v>
      </c>
      <c r="F2969" s="206"/>
    </row>
    <row r="2970" spans="1:6">
      <c r="A2970" s="198" t="s">
        <v>1789</v>
      </c>
      <c r="B2970" s="205" t="s">
        <v>2797</v>
      </c>
      <c r="C2970" s="206">
        <v>5.77</v>
      </c>
      <c r="D2970" s="206"/>
      <c r="E2970" s="206">
        <v>5.77</v>
      </c>
      <c r="F2970" s="206"/>
    </row>
    <row r="2971" spans="1:6">
      <c r="A2971" s="198" t="s">
        <v>1790</v>
      </c>
      <c r="B2971" s="205" t="s">
        <v>2798</v>
      </c>
      <c r="C2971" s="206">
        <v>19.170000000000002</v>
      </c>
      <c r="D2971" s="206"/>
      <c r="E2971" s="206">
        <v>19.170000000000002</v>
      </c>
      <c r="F2971" s="206"/>
    </row>
    <row r="2972" spans="1:6">
      <c r="A2972" s="198" t="s">
        <v>1760</v>
      </c>
      <c r="B2972" s="205" t="s">
        <v>2930</v>
      </c>
      <c r="C2972" s="206">
        <v>8961.76</v>
      </c>
      <c r="D2972" s="206">
        <v>3083.93</v>
      </c>
      <c r="E2972" s="206">
        <v>5640.18</v>
      </c>
      <c r="F2972" s="206">
        <v>237.65</v>
      </c>
    </row>
    <row r="2973" spans="1:6">
      <c r="A2973" s="198" t="s">
        <v>1765</v>
      </c>
      <c r="B2973" s="205" t="s">
        <v>2772</v>
      </c>
      <c r="C2973" s="206">
        <v>3083.93</v>
      </c>
      <c r="D2973" s="206">
        <v>3083.93</v>
      </c>
      <c r="E2973" s="206"/>
      <c r="F2973" s="206"/>
    </row>
    <row r="2974" spans="1:6">
      <c r="A2974" s="198" t="s">
        <v>1766</v>
      </c>
      <c r="B2974" s="205" t="s">
        <v>2773</v>
      </c>
      <c r="C2974" s="206">
        <v>433.92</v>
      </c>
      <c r="D2974" s="206">
        <v>433.92</v>
      </c>
      <c r="E2974" s="206"/>
      <c r="F2974" s="206"/>
    </row>
    <row r="2975" spans="1:6">
      <c r="A2975" s="198" t="s">
        <v>1767</v>
      </c>
      <c r="B2975" s="205" t="s">
        <v>2774</v>
      </c>
      <c r="C2975" s="206">
        <v>1283.48</v>
      </c>
      <c r="D2975" s="206">
        <v>1283.48</v>
      </c>
      <c r="E2975" s="206"/>
      <c r="F2975" s="206"/>
    </row>
    <row r="2976" spans="1:6">
      <c r="A2976" s="198" t="s">
        <v>1768</v>
      </c>
      <c r="B2976" s="205" t="s">
        <v>2775</v>
      </c>
      <c r="C2976" s="206">
        <v>282.62</v>
      </c>
      <c r="D2976" s="206">
        <v>282.62</v>
      </c>
      <c r="E2976" s="206"/>
      <c r="F2976" s="206"/>
    </row>
    <row r="2977" spans="1:6">
      <c r="A2977" s="198" t="s">
        <v>1769</v>
      </c>
      <c r="B2977" s="205" t="s">
        <v>2776</v>
      </c>
      <c r="C2977" s="206">
        <v>297.39</v>
      </c>
      <c r="D2977" s="206">
        <v>297.39</v>
      </c>
      <c r="E2977" s="206"/>
      <c r="F2977" s="206"/>
    </row>
    <row r="2978" spans="1:6">
      <c r="A2978" s="198" t="s">
        <v>1803</v>
      </c>
      <c r="B2978" s="205" t="s">
        <v>2777</v>
      </c>
      <c r="C2978" s="206">
        <v>75</v>
      </c>
      <c r="D2978" s="206">
        <v>75</v>
      </c>
      <c r="E2978" s="206"/>
      <c r="F2978" s="206"/>
    </row>
    <row r="2979" spans="1:6">
      <c r="A2979" s="198" t="s">
        <v>1770</v>
      </c>
      <c r="B2979" s="205" t="s">
        <v>2778</v>
      </c>
      <c r="C2979" s="206">
        <v>143.12</v>
      </c>
      <c r="D2979" s="206">
        <v>143.12</v>
      </c>
      <c r="E2979" s="206"/>
      <c r="F2979" s="206"/>
    </row>
    <row r="2980" spans="1:6">
      <c r="A2980" s="198" t="s">
        <v>1771</v>
      </c>
      <c r="B2980" s="205" t="s">
        <v>2779</v>
      </c>
      <c r="C2980" s="206">
        <v>37.17</v>
      </c>
      <c r="D2980" s="206">
        <v>37.17</v>
      </c>
      <c r="E2980" s="206"/>
      <c r="F2980" s="206"/>
    </row>
    <row r="2981" spans="1:6">
      <c r="A2981" s="198" t="s">
        <v>1772</v>
      </c>
      <c r="B2981" s="205" t="s">
        <v>2780</v>
      </c>
      <c r="C2981" s="206">
        <v>1.86</v>
      </c>
      <c r="D2981" s="206">
        <v>1.86</v>
      </c>
      <c r="E2981" s="206"/>
      <c r="F2981" s="206"/>
    </row>
    <row r="2982" spans="1:6">
      <c r="A2982" s="198" t="s">
        <v>1773</v>
      </c>
      <c r="B2982" s="205" t="s">
        <v>2781</v>
      </c>
      <c r="C2982" s="206">
        <v>223.05</v>
      </c>
      <c r="D2982" s="206">
        <v>223.05</v>
      </c>
      <c r="E2982" s="206"/>
      <c r="F2982" s="206"/>
    </row>
    <row r="2983" spans="1:6">
      <c r="A2983" s="198" t="s">
        <v>1774</v>
      </c>
      <c r="B2983" s="205" t="s">
        <v>2782</v>
      </c>
      <c r="C2983" s="206">
        <v>306.32</v>
      </c>
      <c r="D2983" s="206">
        <v>306.32</v>
      </c>
      <c r="E2983" s="206"/>
      <c r="F2983" s="206"/>
    </row>
    <row r="2984" spans="1:6">
      <c r="A2984" s="198" t="s">
        <v>1775</v>
      </c>
      <c r="B2984" s="205" t="s">
        <v>2783</v>
      </c>
      <c r="C2984" s="206">
        <v>237.65</v>
      </c>
      <c r="D2984" s="206"/>
      <c r="E2984" s="206"/>
      <c r="F2984" s="206">
        <v>237.65</v>
      </c>
    </row>
    <row r="2985" spans="1:6">
      <c r="A2985" s="198" t="s">
        <v>1776</v>
      </c>
      <c r="B2985" s="205" t="s">
        <v>2784</v>
      </c>
      <c r="C2985" s="206">
        <v>28.26</v>
      </c>
      <c r="D2985" s="206"/>
      <c r="E2985" s="206"/>
      <c r="F2985" s="206">
        <v>28.26</v>
      </c>
    </row>
    <row r="2986" spans="1:6">
      <c r="A2986" s="198" t="s">
        <v>1778</v>
      </c>
      <c r="B2986" s="205" t="s">
        <v>2786</v>
      </c>
      <c r="C2986" s="206">
        <v>15</v>
      </c>
      <c r="D2986" s="206"/>
      <c r="E2986" s="206"/>
      <c r="F2986" s="206">
        <v>15</v>
      </c>
    </row>
    <row r="2987" spans="1:6">
      <c r="A2987" s="198" t="s">
        <v>1779</v>
      </c>
      <c r="B2987" s="205" t="s">
        <v>2787</v>
      </c>
      <c r="C2987" s="206">
        <v>20</v>
      </c>
      <c r="D2987" s="206"/>
      <c r="E2987" s="206"/>
      <c r="F2987" s="206">
        <v>20</v>
      </c>
    </row>
    <row r="2988" spans="1:6">
      <c r="A2988" s="198" t="s">
        <v>1781</v>
      </c>
      <c r="B2988" s="205" t="s">
        <v>2789</v>
      </c>
      <c r="C2988" s="206">
        <v>10</v>
      </c>
      <c r="D2988" s="206"/>
      <c r="E2988" s="206"/>
      <c r="F2988" s="206">
        <v>10</v>
      </c>
    </row>
    <row r="2989" spans="1:6">
      <c r="A2989" s="198" t="s">
        <v>1782</v>
      </c>
      <c r="B2989" s="205" t="s">
        <v>2790</v>
      </c>
      <c r="C2989" s="206">
        <v>15</v>
      </c>
      <c r="D2989" s="206"/>
      <c r="E2989" s="206"/>
      <c r="F2989" s="206">
        <v>15</v>
      </c>
    </row>
    <row r="2990" spans="1:6">
      <c r="A2990" s="198" t="s">
        <v>1791</v>
      </c>
      <c r="B2990" s="205" t="s">
        <v>2803</v>
      </c>
      <c r="C2990" s="206">
        <v>5</v>
      </c>
      <c r="D2990" s="206"/>
      <c r="E2990" s="206"/>
      <c r="F2990" s="206">
        <v>5</v>
      </c>
    </row>
    <row r="2991" spans="1:6">
      <c r="A2991" s="198" t="s">
        <v>1784</v>
      </c>
      <c r="B2991" s="205" t="s">
        <v>2792</v>
      </c>
      <c r="C2991" s="206">
        <v>34.35</v>
      </c>
      <c r="D2991" s="206"/>
      <c r="E2991" s="206"/>
      <c r="F2991" s="206">
        <v>34.35</v>
      </c>
    </row>
    <row r="2992" spans="1:6">
      <c r="A2992" s="198" t="s">
        <v>1785</v>
      </c>
      <c r="B2992" s="205" t="s">
        <v>2793</v>
      </c>
      <c r="C2992" s="206">
        <v>27</v>
      </c>
      <c r="D2992" s="206"/>
      <c r="E2992" s="206"/>
      <c r="F2992" s="206">
        <v>27</v>
      </c>
    </row>
    <row r="2993" spans="1:6">
      <c r="A2993" s="198" t="s">
        <v>1786</v>
      </c>
      <c r="B2993" s="205" t="s">
        <v>2794</v>
      </c>
      <c r="C2993" s="206">
        <v>83.04</v>
      </c>
      <c r="D2993" s="206"/>
      <c r="E2993" s="206"/>
      <c r="F2993" s="206">
        <v>83.04</v>
      </c>
    </row>
    <row r="2994" spans="1:6">
      <c r="A2994" s="198" t="s">
        <v>1787</v>
      </c>
      <c r="B2994" s="205" t="s">
        <v>2795</v>
      </c>
      <c r="C2994" s="206">
        <v>5640.18</v>
      </c>
      <c r="D2994" s="206"/>
      <c r="E2994" s="206">
        <v>5640.18</v>
      </c>
      <c r="F2994" s="206"/>
    </row>
    <row r="2995" spans="1:6">
      <c r="A2995" s="198" t="s">
        <v>2931</v>
      </c>
      <c r="B2995" s="205" t="s">
        <v>2932</v>
      </c>
      <c r="C2995" s="206">
        <v>2000</v>
      </c>
      <c r="D2995" s="206"/>
      <c r="E2995" s="206">
        <v>2000</v>
      </c>
      <c r="F2995" s="206"/>
    </row>
    <row r="2996" spans="1:6">
      <c r="A2996" s="198" t="s">
        <v>1788</v>
      </c>
      <c r="B2996" s="205" t="s">
        <v>2796</v>
      </c>
      <c r="C2996" s="206">
        <v>3579.82</v>
      </c>
      <c r="D2996" s="206"/>
      <c r="E2996" s="206">
        <v>3579.82</v>
      </c>
      <c r="F2996" s="206"/>
    </row>
    <row r="2997" spans="1:6">
      <c r="A2997" s="198" t="s">
        <v>1789</v>
      </c>
      <c r="B2997" s="205" t="s">
        <v>2797</v>
      </c>
      <c r="C2997" s="206">
        <v>17.100000000000001</v>
      </c>
      <c r="D2997" s="206"/>
      <c r="E2997" s="206">
        <v>17.100000000000001</v>
      </c>
      <c r="F2997" s="206"/>
    </row>
    <row r="2998" spans="1:6">
      <c r="A2998" s="198" t="s">
        <v>1790</v>
      </c>
      <c r="B2998" s="205" t="s">
        <v>2798</v>
      </c>
      <c r="C2998" s="206">
        <v>43.26</v>
      </c>
      <c r="D2998" s="206"/>
      <c r="E2998" s="206">
        <v>43.26</v>
      </c>
      <c r="F2998" s="206"/>
    </row>
    <row r="2999" spans="1:6">
      <c r="A2999" s="198" t="s">
        <v>1807</v>
      </c>
      <c r="B2999" s="205" t="s">
        <v>2933</v>
      </c>
      <c r="C2999" s="206" t="s">
        <v>3079</v>
      </c>
      <c r="D2999" s="206" t="s">
        <v>3079</v>
      </c>
      <c r="E2999" s="206" t="s">
        <v>3079</v>
      </c>
      <c r="F2999" s="206" t="s">
        <v>3079</v>
      </c>
    </row>
    <row r="3000" spans="1:6">
      <c r="A3000" s="198" t="s">
        <v>1765</v>
      </c>
      <c r="B3000" s="205" t="s">
        <v>2772</v>
      </c>
      <c r="C3000" s="206" t="s">
        <v>3079</v>
      </c>
      <c r="D3000" s="206" t="s">
        <v>3079</v>
      </c>
      <c r="E3000" s="206" t="s">
        <v>3079</v>
      </c>
      <c r="F3000" s="206" t="s">
        <v>3079</v>
      </c>
    </row>
    <row r="3001" spans="1:6">
      <c r="A3001" s="198" t="s">
        <v>1766</v>
      </c>
      <c r="B3001" s="205" t="s">
        <v>2773</v>
      </c>
      <c r="C3001" s="206" t="s">
        <v>3079</v>
      </c>
      <c r="D3001" s="206" t="s">
        <v>3079</v>
      </c>
      <c r="E3001" s="206" t="s">
        <v>3079</v>
      </c>
      <c r="F3001" s="206" t="s">
        <v>3079</v>
      </c>
    </row>
    <row r="3002" spans="1:6">
      <c r="A3002" s="198" t="s">
        <v>1767</v>
      </c>
      <c r="B3002" s="205" t="s">
        <v>2774</v>
      </c>
      <c r="C3002" s="206" t="s">
        <v>3079</v>
      </c>
      <c r="D3002" s="206" t="s">
        <v>3079</v>
      </c>
      <c r="E3002" s="206" t="s">
        <v>3079</v>
      </c>
      <c r="F3002" s="206" t="s">
        <v>3079</v>
      </c>
    </row>
    <row r="3003" spans="1:6">
      <c r="A3003" s="198" t="s">
        <v>1768</v>
      </c>
      <c r="B3003" s="205" t="s">
        <v>2775</v>
      </c>
      <c r="C3003" s="206" t="s">
        <v>3079</v>
      </c>
      <c r="D3003" s="206" t="s">
        <v>3079</v>
      </c>
      <c r="E3003" s="206" t="s">
        <v>3079</v>
      </c>
      <c r="F3003" s="206" t="s">
        <v>3079</v>
      </c>
    </row>
    <row r="3004" spans="1:6">
      <c r="A3004" s="198" t="s">
        <v>1809</v>
      </c>
      <c r="B3004" s="205" t="s">
        <v>2934</v>
      </c>
      <c r="C3004" s="206" t="s">
        <v>3079</v>
      </c>
      <c r="D3004" s="206" t="s">
        <v>3079</v>
      </c>
      <c r="E3004" s="206" t="s">
        <v>3079</v>
      </c>
      <c r="F3004" s="206" t="s">
        <v>3079</v>
      </c>
    </row>
    <row r="3005" spans="1:6">
      <c r="A3005" s="198" t="s">
        <v>1769</v>
      </c>
      <c r="B3005" s="205" t="s">
        <v>2776</v>
      </c>
      <c r="C3005" s="206" t="s">
        <v>3079</v>
      </c>
      <c r="D3005" s="206" t="s">
        <v>3079</v>
      </c>
      <c r="E3005" s="206" t="s">
        <v>3079</v>
      </c>
      <c r="F3005" s="206" t="s">
        <v>3079</v>
      </c>
    </row>
    <row r="3006" spans="1:6">
      <c r="A3006" s="198" t="s">
        <v>1803</v>
      </c>
      <c r="B3006" s="205" t="s">
        <v>2777</v>
      </c>
      <c r="C3006" s="206" t="s">
        <v>3079</v>
      </c>
      <c r="D3006" s="206" t="s">
        <v>3079</v>
      </c>
      <c r="E3006" s="206" t="s">
        <v>3079</v>
      </c>
      <c r="F3006" s="206" t="s">
        <v>3079</v>
      </c>
    </row>
    <row r="3007" spans="1:6">
      <c r="A3007" s="198" t="s">
        <v>1770</v>
      </c>
      <c r="B3007" s="205" t="s">
        <v>2778</v>
      </c>
      <c r="C3007" s="206" t="s">
        <v>3079</v>
      </c>
      <c r="D3007" s="206" t="s">
        <v>3079</v>
      </c>
      <c r="E3007" s="206" t="s">
        <v>3079</v>
      </c>
      <c r="F3007" s="206" t="s">
        <v>3079</v>
      </c>
    </row>
    <row r="3008" spans="1:6">
      <c r="A3008" s="198" t="s">
        <v>1771</v>
      </c>
      <c r="B3008" s="205" t="s">
        <v>2779</v>
      </c>
      <c r="C3008" s="206" t="s">
        <v>3079</v>
      </c>
      <c r="D3008" s="206" t="s">
        <v>3079</v>
      </c>
      <c r="E3008" s="206" t="s">
        <v>3079</v>
      </c>
      <c r="F3008" s="206" t="s">
        <v>3079</v>
      </c>
    </row>
    <row r="3009" spans="1:6">
      <c r="A3009" s="198" t="s">
        <v>1772</v>
      </c>
      <c r="B3009" s="205" t="s">
        <v>2780</v>
      </c>
      <c r="C3009" s="206" t="s">
        <v>3079</v>
      </c>
      <c r="D3009" s="206" t="s">
        <v>3079</v>
      </c>
      <c r="E3009" s="206" t="s">
        <v>3079</v>
      </c>
      <c r="F3009" s="206" t="s">
        <v>3079</v>
      </c>
    </row>
    <row r="3010" spans="1:6">
      <c r="A3010" s="198" t="s">
        <v>1773</v>
      </c>
      <c r="B3010" s="205" t="s">
        <v>2781</v>
      </c>
      <c r="C3010" s="206" t="s">
        <v>3079</v>
      </c>
      <c r="D3010" s="206" t="s">
        <v>3079</v>
      </c>
      <c r="E3010" s="206" t="s">
        <v>3079</v>
      </c>
      <c r="F3010" s="206" t="s">
        <v>3079</v>
      </c>
    </row>
    <row r="3011" spans="1:6">
      <c r="A3011" s="198" t="s">
        <v>1774</v>
      </c>
      <c r="B3011" s="205" t="s">
        <v>2782</v>
      </c>
      <c r="C3011" s="206" t="s">
        <v>3079</v>
      </c>
      <c r="D3011" s="206" t="s">
        <v>3079</v>
      </c>
      <c r="E3011" s="206" t="s">
        <v>3079</v>
      </c>
      <c r="F3011" s="206" t="s">
        <v>3079</v>
      </c>
    </row>
    <row r="3012" spans="1:6">
      <c r="A3012" s="198" t="s">
        <v>1775</v>
      </c>
      <c r="B3012" s="205" t="s">
        <v>2783</v>
      </c>
      <c r="C3012" s="206" t="s">
        <v>3079</v>
      </c>
      <c r="D3012" s="206" t="s">
        <v>3079</v>
      </c>
      <c r="E3012" s="206" t="s">
        <v>3079</v>
      </c>
      <c r="F3012" s="206" t="s">
        <v>3079</v>
      </c>
    </row>
    <row r="3013" spans="1:6">
      <c r="A3013" s="198" t="s">
        <v>1776</v>
      </c>
      <c r="B3013" s="205" t="s">
        <v>2784</v>
      </c>
      <c r="C3013" s="206" t="s">
        <v>3079</v>
      </c>
      <c r="D3013" s="206" t="s">
        <v>3079</v>
      </c>
      <c r="E3013" s="206" t="s">
        <v>3079</v>
      </c>
      <c r="F3013" s="206" t="s">
        <v>3079</v>
      </c>
    </row>
    <row r="3014" spans="1:6">
      <c r="A3014" s="198" t="s">
        <v>1784</v>
      </c>
      <c r="B3014" s="205" t="s">
        <v>2792</v>
      </c>
      <c r="C3014" s="206" t="s">
        <v>3079</v>
      </c>
      <c r="D3014" s="206" t="s">
        <v>3079</v>
      </c>
      <c r="E3014" s="206" t="s">
        <v>3079</v>
      </c>
      <c r="F3014" s="206" t="s">
        <v>3079</v>
      </c>
    </row>
    <row r="3015" spans="1:6">
      <c r="A3015" s="198" t="s">
        <v>1785</v>
      </c>
      <c r="B3015" s="205" t="s">
        <v>2793</v>
      </c>
      <c r="C3015" s="206" t="s">
        <v>3079</v>
      </c>
      <c r="D3015" s="206" t="s">
        <v>3079</v>
      </c>
      <c r="E3015" s="206" t="s">
        <v>3079</v>
      </c>
      <c r="F3015" s="206" t="s">
        <v>3079</v>
      </c>
    </row>
    <row r="3016" spans="1:6">
      <c r="A3016" s="198" t="s">
        <v>1786</v>
      </c>
      <c r="B3016" s="205" t="s">
        <v>2794</v>
      </c>
      <c r="C3016" s="206" t="s">
        <v>3079</v>
      </c>
      <c r="D3016" s="206" t="s">
        <v>3079</v>
      </c>
      <c r="E3016" s="206" t="s">
        <v>3079</v>
      </c>
      <c r="F3016" s="206" t="s">
        <v>3079</v>
      </c>
    </row>
    <row r="3017" spans="1:6">
      <c r="A3017" s="198" t="s">
        <v>1787</v>
      </c>
      <c r="B3017" s="205" t="s">
        <v>2795</v>
      </c>
      <c r="C3017" s="206" t="s">
        <v>3079</v>
      </c>
      <c r="D3017" s="206" t="s">
        <v>3079</v>
      </c>
      <c r="E3017" s="206" t="s">
        <v>3079</v>
      </c>
      <c r="F3017" s="206" t="s">
        <v>3079</v>
      </c>
    </row>
    <row r="3018" spans="1:6">
      <c r="A3018" s="198" t="s">
        <v>1788</v>
      </c>
      <c r="B3018" s="205" t="s">
        <v>2796</v>
      </c>
      <c r="C3018" s="206" t="s">
        <v>3079</v>
      </c>
      <c r="D3018" s="206" t="s">
        <v>3079</v>
      </c>
      <c r="E3018" s="206" t="s">
        <v>3079</v>
      </c>
      <c r="F3018" s="206" t="s">
        <v>3079</v>
      </c>
    </row>
    <row r="3019" spans="1:6">
      <c r="A3019" s="198" t="s">
        <v>1789</v>
      </c>
      <c r="B3019" s="205" t="s">
        <v>2797</v>
      </c>
      <c r="C3019" s="206" t="s">
        <v>3079</v>
      </c>
      <c r="D3019" s="206" t="s">
        <v>3079</v>
      </c>
      <c r="E3019" s="206" t="s">
        <v>3079</v>
      </c>
      <c r="F3019" s="206" t="s">
        <v>3079</v>
      </c>
    </row>
    <row r="3020" spans="1:6">
      <c r="A3020" s="198" t="s">
        <v>1790</v>
      </c>
      <c r="B3020" s="205" t="s">
        <v>2798</v>
      </c>
      <c r="C3020" s="206" t="s">
        <v>3079</v>
      </c>
      <c r="D3020" s="206" t="s">
        <v>3079</v>
      </c>
      <c r="E3020" s="206" t="s">
        <v>3079</v>
      </c>
      <c r="F3020" s="206" t="s">
        <v>3079</v>
      </c>
    </row>
    <row r="3021" spans="1:6">
      <c r="A3021" s="198" t="s">
        <v>1810</v>
      </c>
      <c r="B3021" s="205" t="s">
        <v>2935</v>
      </c>
      <c r="C3021" s="206" t="s">
        <v>3079</v>
      </c>
      <c r="D3021" s="206" t="s">
        <v>3079</v>
      </c>
      <c r="E3021" s="206" t="s">
        <v>3079</v>
      </c>
      <c r="F3021" s="206" t="s">
        <v>3079</v>
      </c>
    </row>
    <row r="3022" spans="1:6">
      <c r="A3022" s="198" t="s">
        <v>1765</v>
      </c>
      <c r="B3022" s="205" t="s">
        <v>2772</v>
      </c>
      <c r="C3022" s="206" t="s">
        <v>3079</v>
      </c>
      <c r="D3022" s="206" t="s">
        <v>3079</v>
      </c>
      <c r="E3022" s="206" t="s">
        <v>3079</v>
      </c>
      <c r="F3022" s="206" t="s">
        <v>3079</v>
      </c>
    </row>
    <row r="3023" spans="1:6">
      <c r="A3023" s="198" t="s">
        <v>1766</v>
      </c>
      <c r="B3023" s="205" t="s">
        <v>2773</v>
      </c>
      <c r="C3023" s="206" t="s">
        <v>3079</v>
      </c>
      <c r="D3023" s="206" t="s">
        <v>3079</v>
      </c>
      <c r="E3023" s="206" t="s">
        <v>3079</v>
      </c>
      <c r="F3023" s="206" t="s">
        <v>3079</v>
      </c>
    </row>
    <row r="3024" spans="1:6">
      <c r="A3024" s="198" t="s">
        <v>1767</v>
      </c>
      <c r="B3024" s="205" t="s">
        <v>2774</v>
      </c>
      <c r="C3024" s="206" t="s">
        <v>3079</v>
      </c>
      <c r="D3024" s="206" t="s">
        <v>3079</v>
      </c>
      <c r="E3024" s="206" t="s">
        <v>3079</v>
      </c>
      <c r="F3024" s="206" t="s">
        <v>3079</v>
      </c>
    </row>
    <row r="3025" spans="1:6">
      <c r="A3025" s="198" t="s">
        <v>1768</v>
      </c>
      <c r="B3025" s="205" t="s">
        <v>2775</v>
      </c>
      <c r="C3025" s="206" t="s">
        <v>3079</v>
      </c>
      <c r="D3025" s="206" t="s">
        <v>3079</v>
      </c>
      <c r="E3025" s="206" t="s">
        <v>3079</v>
      </c>
      <c r="F3025" s="206" t="s">
        <v>3079</v>
      </c>
    </row>
    <row r="3026" spans="1:6">
      <c r="A3026" s="198" t="s">
        <v>1809</v>
      </c>
      <c r="B3026" s="205" t="s">
        <v>2934</v>
      </c>
      <c r="C3026" s="206" t="s">
        <v>3079</v>
      </c>
      <c r="D3026" s="206" t="s">
        <v>3079</v>
      </c>
      <c r="E3026" s="206" t="s">
        <v>3079</v>
      </c>
      <c r="F3026" s="206" t="s">
        <v>3079</v>
      </c>
    </row>
    <row r="3027" spans="1:6">
      <c r="A3027" s="198" t="s">
        <v>1769</v>
      </c>
      <c r="B3027" s="205" t="s">
        <v>2776</v>
      </c>
      <c r="C3027" s="206" t="s">
        <v>3079</v>
      </c>
      <c r="D3027" s="206" t="s">
        <v>3079</v>
      </c>
      <c r="E3027" s="206" t="s">
        <v>3079</v>
      </c>
      <c r="F3027" s="206" t="s">
        <v>3079</v>
      </c>
    </row>
    <row r="3028" spans="1:6">
      <c r="A3028" s="198" t="s">
        <v>1770</v>
      </c>
      <c r="B3028" s="205" t="s">
        <v>2778</v>
      </c>
      <c r="C3028" s="206" t="s">
        <v>3079</v>
      </c>
      <c r="D3028" s="206" t="s">
        <v>3079</v>
      </c>
      <c r="E3028" s="206" t="s">
        <v>3079</v>
      </c>
      <c r="F3028" s="206" t="s">
        <v>3079</v>
      </c>
    </row>
    <row r="3029" spans="1:6">
      <c r="A3029" s="198" t="s">
        <v>1771</v>
      </c>
      <c r="B3029" s="205" t="s">
        <v>2779</v>
      </c>
      <c r="C3029" s="206" t="s">
        <v>3079</v>
      </c>
      <c r="D3029" s="206" t="s">
        <v>3079</v>
      </c>
      <c r="E3029" s="206" t="s">
        <v>3079</v>
      </c>
      <c r="F3029" s="206" t="s">
        <v>3079</v>
      </c>
    </row>
    <row r="3030" spans="1:6">
      <c r="A3030" s="198" t="s">
        <v>1772</v>
      </c>
      <c r="B3030" s="205" t="s">
        <v>2780</v>
      </c>
      <c r="C3030" s="206" t="s">
        <v>3079</v>
      </c>
      <c r="D3030" s="206" t="s">
        <v>3079</v>
      </c>
      <c r="E3030" s="206" t="s">
        <v>3079</v>
      </c>
      <c r="F3030" s="206" t="s">
        <v>3079</v>
      </c>
    </row>
    <row r="3031" spans="1:6">
      <c r="A3031" s="198" t="s">
        <v>1773</v>
      </c>
      <c r="B3031" s="205" t="s">
        <v>2781</v>
      </c>
      <c r="C3031" s="206" t="s">
        <v>3079</v>
      </c>
      <c r="D3031" s="206" t="s">
        <v>3079</v>
      </c>
      <c r="E3031" s="206" t="s">
        <v>3079</v>
      </c>
      <c r="F3031" s="206" t="s">
        <v>3079</v>
      </c>
    </row>
    <row r="3032" spans="1:6">
      <c r="A3032" s="198" t="s">
        <v>1774</v>
      </c>
      <c r="B3032" s="205" t="s">
        <v>2782</v>
      </c>
      <c r="C3032" s="206" t="s">
        <v>3079</v>
      </c>
      <c r="D3032" s="206" t="s">
        <v>3079</v>
      </c>
      <c r="E3032" s="206" t="s">
        <v>3079</v>
      </c>
      <c r="F3032" s="206" t="s">
        <v>3079</v>
      </c>
    </row>
    <row r="3033" spans="1:6">
      <c r="A3033" s="198" t="s">
        <v>1775</v>
      </c>
      <c r="B3033" s="205" t="s">
        <v>2783</v>
      </c>
      <c r="C3033" s="206" t="s">
        <v>3079</v>
      </c>
      <c r="D3033" s="206" t="s">
        <v>3079</v>
      </c>
      <c r="E3033" s="206" t="s">
        <v>3079</v>
      </c>
      <c r="F3033" s="206" t="s">
        <v>3079</v>
      </c>
    </row>
    <row r="3034" spans="1:6">
      <c r="A3034" s="198" t="s">
        <v>1776</v>
      </c>
      <c r="B3034" s="205" t="s">
        <v>2784</v>
      </c>
      <c r="C3034" s="206" t="s">
        <v>3079</v>
      </c>
      <c r="D3034" s="206" t="s">
        <v>3079</v>
      </c>
      <c r="E3034" s="206" t="s">
        <v>3079</v>
      </c>
      <c r="F3034" s="206" t="s">
        <v>3079</v>
      </c>
    </row>
    <row r="3035" spans="1:6">
      <c r="A3035" s="198" t="s">
        <v>1783</v>
      </c>
      <c r="B3035" s="205" t="s">
        <v>2791</v>
      </c>
      <c r="C3035" s="206" t="s">
        <v>3079</v>
      </c>
      <c r="D3035" s="206" t="s">
        <v>3079</v>
      </c>
      <c r="E3035" s="206" t="s">
        <v>3079</v>
      </c>
      <c r="F3035" s="206" t="s">
        <v>3079</v>
      </c>
    </row>
    <row r="3036" spans="1:6">
      <c r="A3036" s="198" t="s">
        <v>1784</v>
      </c>
      <c r="B3036" s="205" t="s">
        <v>2792</v>
      </c>
      <c r="C3036" s="206" t="s">
        <v>3079</v>
      </c>
      <c r="D3036" s="206" t="s">
        <v>3079</v>
      </c>
      <c r="E3036" s="206" t="s">
        <v>3079</v>
      </c>
      <c r="F3036" s="206" t="s">
        <v>3079</v>
      </c>
    </row>
    <row r="3037" spans="1:6">
      <c r="A3037" s="198" t="s">
        <v>1786</v>
      </c>
      <c r="B3037" s="205" t="s">
        <v>2794</v>
      </c>
      <c r="C3037" s="206" t="s">
        <v>3079</v>
      </c>
      <c r="D3037" s="206" t="s">
        <v>3079</v>
      </c>
      <c r="E3037" s="206" t="s">
        <v>3079</v>
      </c>
      <c r="F3037" s="206" t="s">
        <v>3079</v>
      </c>
    </row>
    <row r="3038" spans="1:6">
      <c r="A3038" s="198" t="s">
        <v>1787</v>
      </c>
      <c r="B3038" s="205" t="s">
        <v>2795</v>
      </c>
      <c r="C3038" s="206" t="s">
        <v>3079</v>
      </c>
      <c r="D3038" s="206" t="s">
        <v>3079</v>
      </c>
      <c r="E3038" s="206" t="s">
        <v>3079</v>
      </c>
      <c r="F3038" s="206" t="s">
        <v>3079</v>
      </c>
    </row>
    <row r="3039" spans="1:6">
      <c r="A3039" s="198" t="s">
        <v>1788</v>
      </c>
      <c r="B3039" s="205" t="s">
        <v>2796</v>
      </c>
      <c r="C3039" s="206" t="s">
        <v>3079</v>
      </c>
      <c r="D3039" s="206" t="s">
        <v>3079</v>
      </c>
      <c r="E3039" s="206" t="s">
        <v>3079</v>
      </c>
      <c r="F3039" s="206" t="s">
        <v>3079</v>
      </c>
    </row>
    <row r="3040" spans="1:6">
      <c r="A3040" s="198" t="s">
        <v>1789</v>
      </c>
      <c r="B3040" s="205" t="s">
        <v>2797</v>
      </c>
      <c r="C3040" s="206" t="s">
        <v>3079</v>
      </c>
      <c r="D3040" s="206" t="s">
        <v>3079</v>
      </c>
      <c r="E3040" s="206" t="s">
        <v>3079</v>
      </c>
      <c r="F3040" s="206" t="s">
        <v>3079</v>
      </c>
    </row>
    <row r="3041" spans="1:6">
      <c r="A3041" s="198" t="s">
        <v>1790</v>
      </c>
      <c r="B3041" s="205" t="s">
        <v>2798</v>
      </c>
      <c r="C3041" s="206" t="s">
        <v>3079</v>
      </c>
      <c r="D3041" s="206" t="s">
        <v>3079</v>
      </c>
      <c r="E3041" s="206" t="s">
        <v>3079</v>
      </c>
      <c r="F3041" s="206" t="s">
        <v>3079</v>
      </c>
    </row>
    <row r="3042" spans="1:6">
      <c r="A3042" s="198" t="s">
        <v>1812</v>
      </c>
      <c r="B3042" s="205" t="s">
        <v>2936</v>
      </c>
      <c r="C3042" s="206" t="s">
        <v>3079</v>
      </c>
      <c r="D3042" s="206" t="s">
        <v>3079</v>
      </c>
      <c r="E3042" s="206" t="s">
        <v>3079</v>
      </c>
      <c r="F3042" s="206" t="s">
        <v>3079</v>
      </c>
    </row>
    <row r="3043" spans="1:6">
      <c r="A3043" s="198" t="s">
        <v>1765</v>
      </c>
      <c r="B3043" s="205" t="s">
        <v>2772</v>
      </c>
      <c r="C3043" s="206" t="s">
        <v>3079</v>
      </c>
      <c r="D3043" s="206" t="s">
        <v>3079</v>
      </c>
      <c r="E3043" s="206" t="s">
        <v>3079</v>
      </c>
      <c r="F3043" s="206" t="s">
        <v>3079</v>
      </c>
    </row>
    <row r="3044" spans="1:6">
      <c r="A3044" s="198" t="s">
        <v>1766</v>
      </c>
      <c r="B3044" s="205" t="s">
        <v>2773</v>
      </c>
      <c r="C3044" s="206" t="s">
        <v>3079</v>
      </c>
      <c r="D3044" s="206" t="s">
        <v>3079</v>
      </c>
      <c r="E3044" s="206" t="s">
        <v>3079</v>
      </c>
      <c r="F3044" s="206" t="s">
        <v>3079</v>
      </c>
    </row>
    <row r="3045" spans="1:6">
      <c r="A3045" s="198" t="s">
        <v>1767</v>
      </c>
      <c r="B3045" s="205" t="s">
        <v>2774</v>
      </c>
      <c r="C3045" s="206" t="s">
        <v>3079</v>
      </c>
      <c r="D3045" s="206" t="s">
        <v>3079</v>
      </c>
      <c r="E3045" s="206" t="s">
        <v>3079</v>
      </c>
      <c r="F3045" s="206" t="s">
        <v>3079</v>
      </c>
    </row>
    <row r="3046" spans="1:6">
      <c r="A3046" s="198" t="s">
        <v>1768</v>
      </c>
      <c r="B3046" s="205" t="s">
        <v>2775</v>
      </c>
      <c r="C3046" s="206" t="s">
        <v>3079</v>
      </c>
      <c r="D3046" s="206" t="s">
        <v>3079</v>
      </c>
      <c r="E3046" s="206" t="s">
        <v>3079</v>
      </c>
      <c r="F3046" s="206" t="s">
        <v>3079</v>
      </c>
    </row>
    <row r="3047" spans="1:6">
      <c r="A3047" s="198" t="s">
        <v>1809</v>
      </c>
      <c r="B3047" s="205" t="s">
        <v>2934</v>
      </c>
      <c r="C3047" s="206" t="s">
        <v>3079</v>
      </c>
      <c r="D3047" s="206" t="s">
        <v>3079</v>
      </c>
      <c r="E3047" s="206" t="s">
        <v>3079</v>
      </c>
      <c r="F3047" s="206" t="s">
        <v>3079</v>
      </c>
    </row>
    <row r="3048" spans="1:6">
      <c r="A3048" s="198" t="s">
        <v>1769</v>
      </c>
      <c r="B3048" s="205" t="s">
        <v>2776</v>
      </c>
      <c r="C3048" s="206" t="s">
        <v>3079</v>
      </c>
      <c r="D3048" s="206" t="s">
        <v>3079</v>
      </c>
      <c r="E3048" s="206" t="s">
        <v>3079</v>
      </c>
      <c r="F3048" s="206" t="s">
        <v>3079</v>
      </c>
    </row>
    <row r="3049" spans="1:6">
      <c r="A3049" s="198" t="s">
        <v>1770</v>
      </c>
      <c r="B3049" s="205" t="s">
        <v>2778</v>
      </c>
      <c r="C3049" s="206" t="s">
        <v>3079</v>
      </c>
      <c r="D3049" s="206" t="s">
        <v>3079</v>
      </c>
      <c r="E3049" s="206" t="s">
        <v>3079</v>
      </c>
      <c r="F3049" s="206" t="s">
        <v>3079</v>
      </c>
    </row>
    <row r="3050" spans="1:6">
      <c r="A3050" s="198" t="s">
        <v>1771</v>
      </c>
      <c r="B3050" s="205" t="s">
        <v>2779</v>
      </c>
      <c r="C3050" s="206" t="s">
        <v>3079</v>
      </c>
      <c r="D3050" s="206" t="s">
        <v>3079</v>
      </c>
      <c r="E3050" s="206" t="s">
        <v>3079</v>
      </c>
      <c r="F3050" s="206" t="s">
        <v>3079</v>
      </c>
    </row>
    <row r="3051" spans="1:6">
      <c r="A3051" s="198" t="s">
        <v>1772</v>
      </c>
      <c r="B3051" s="205" t="s">
        <v>2780</v>
      </c>
      <c r="C3051" s="206" t="s">
        <v>3079</v>
      </c>
      <c r="D3051" s="206" t="s">
        <v>3079</v>
      </c>
      <c r="E3051" s="206" t="s">
        <v>3079</v>
      </c>
      <c r="F3051" s="206" t="s">
        <v>3079</v>
      </c>
    </row>
    <row r="3052" spans="1:6">
      <c r="A3052" s="198" t="s">
        <v>1773</v>
      </c>
      <c r="B3052" s="205" t="s">
        <v>2781</v>
      </c>
      <c r="C3052" s="206" t="s">
        <v>3079</v>
      </c>
      <c r="D3052" s="206" t="s">
        <v>3079</v>
      </c>
      <c r="E3052" s="206" t="s">
        <v>3079</v>
      </c>
      <c r="F3052" s="206" t="s">
        <v>3079</v>
      </c>
    </row>
    <row r="3053" spans="1:6">
      <c r="A3053" s="198" t="s">
        <v>1774</v>
      </c>
      <c r="B3053" s="205" t="s">
        <v>2782</v>
      </c>
      <c r="C3053" s="206" t="s">
        <v>3079</v>
      </c>
      <c r="D3053" s="206" t="s">
        <v>3079</v>
      </c>
      <c r="E3053" s="206" t="s">
        <v>3079</v>
      </c>
      <c r="F3053" s="206" t="s">
        <v>3079</v>
      </c>
    </row>
    <row r="3054" spans="1:6">
      <c r="A3054" s="198" t="s">
        <v>1775</v>
      </c>
      <c r="B3054" s="205" t="s">
        <v>2783</v>
      </c>
      <c r="C3054" s="206" t="s">
        <v>3079</v>
      </c>
      <c r="D3054" s="206" t="s">
        <v>3079</v>
      </c>
      <c r="E3054" s="206" t="s">
        <v>3079</v>
      </c>
      <c r="F3054" s="206" t="s">
        <v>3079</v>
      </c>
    </row>
    <row r="3055" spans="1:6">
      <c r="A3055" s="198" t="s">
        <v>1784</v>
      </c>
      <c r="B3055" s="205" t="s">
        <v>2792</v>
      </c>
      <c r="C3055" s="206" t="s">
        <v>3079</v>
      </c>
      <c r="D3055" s="206" t="s">
        <v>3079</v>
      </c>
      <c r="E3055" s="206" t="s">
        <v>3079</v>
      </c>
      <c r="F3055" s="206" t="s">
        <v>3079</v>
      </c>
    </row>
    <row r="3056" spans="1:6">
      <c r="A3056" s="198" t="s">
        <v>1785</v>
      </c>
      <c r="B3056" s="205" t="s">
        <v>2793</v>
      </c>
      <c r="C3056" s="206" t="s">
        <v>3079</v>
      </c>
      <c r="D3056" s="206" t="s">
        <v>3079</v>
      </c>
      <c r="E3056" s="206" t="s">
        <v>3079</v>
      </c>
      <c r="F3056" s="206" t="s">
        <v>3079</v>
      </c>
    </row>
    <row r="3057" spans="1:6">
      <c r="A3057" s="198" t="s">
        <v>1786</v>
      </c>
      <c r="B3057" s="205" t="s">
        <v>2794</v>
      </c>
      <c r="C3057" s="206" t="s">
        <v>3079</v>
      </c>
      <c r="D3057" s="206" t="s">
        <v>3079</v>
      </c>
      <c r="E3057" s="206" t="s">
        <v>3079</v>
      </c>
      <c r="F3057" s="206" t="s">
        <v>3079</v>
      </c>
    </row>
    <row r="3058" spans="1:6">
      <c r="A3058" s="198" t="s">
        <v>1787</v>
      </c>
      <c r="B3058" s="205" t="s">
        <v>2795</v>
      </c>
      <c r="C3058" s="206" t="s">
        <v>3079</v>
      </c>
      <c r="D3058" s="206" t="s">
        <v>3079</v>
      </c>
      <c r="E3058" s="206" t="s">
        <v>3079</v>
      </c>
      <c r="F3058" s="206" t="s">
        <v>3079</v>
      </c>
    </row>
    <row r="3059" spans="1:6">
      <c r="A3059" s="198" t="s">
        <v>1789</v>
      </c>
      <c r="B3059" s="205" t="s">
        <v>2797</v>
      </c>
      <c r="C3059" s="206" t="s">
        <v>3079</v>
      </c>
      <c r="D3059" s="206" t="s">
        <v>3079</v>
      </c>
      <c r="E3059" s="206" t="s">
        <v>3079</v>
      </c>
      <c r="F3059" s="206" t="s">
        <v>3079</v>
      </c>
    </row>
    <row r="3060" spans="1:6">
      <c r="A3060" s="198" t="s">
        <v>1790</v>
      </c>
      <c r="B3060" s="205" t="s">
        <v>2798</v>
      </c>
      <c r="C3060" s="206" t="s">
        <v>3079</v>
      </c>
      <c r="D3060" s="206" t="s">
        <v>3079</v>
      </c>
      <c r="E3060" s="206" t="s">
        <v>3079</v>
      </c>
      <c r="F3060" s="206" t="s">
        <v>3079</v>
      </c>
    </row>
    <row r="3061" spans="1:6">
      <c r="A3061" s="198" t="s">
        <v>1814</v>
      </c>
      <c r="B3061" s="205" t="s">
        <v>2937</v>
      </c>
      <c r="C3061" s="206" t="s">
        <v>3079</v>
      </c>
      <c r="D3061" s="206" t="s">
        <v>3079</v>
      </c>
      <c r="E3061" s="206" t="s">
        <v>3079</v>
      </c>
      <c r="F3061" s="206" t="s">
        <v>3079</v>
      </c>
    </row>
    <row r="3062" spans="1:6">
      <c r="A3062" s="198" t="s">
        <v>1765</v>
      </c>
      <c r="B3062" s="205" t="s">
        <v>2772</v>
      </c>
      <c r="C3062" s="206" t="s">
        <v>3079</v>
      </c>
      <c r="D3062" s="206" t="s">
        <v>3079</v>
      </c>
      <c r="E3062" s="206" t="s">
        <v>3079</v>
      </c>
      <c r="F3062" s="206" t="s">
        <v>3079</v>
      </c>
    </row>
    <row r="3063" spans="1:6">
      <c r="A3063" s="198" t="s">
        <v>1766</v>
      </c>
      <c r="B3063" s="205" t="s">
        <v>2773</v>
      </c>
      <c r="C3063" s="206" t="s">
        <v>3079</v>
      </c>
      <c r="D3063" s="206" t="s">
        <v>3079</v>
      </c>
      <c r="E3063" s="206" t="s">
        <v>3079</v>
      </c>
      <c r="F3063" s="206" t="s">
        <v>3079</v>
      </c>
    </row>
    <row r="3064" spans="1:6">
      <c r="A3064" s="198" t="s">
        <v>1767</v>
      </c>
      <c r="B3064" s="205" t="s">
        <v>2774</v>
      </c>
      <c r="C3064" s="206" t="s">
        <v>3079</v>
      </c>
      <c r="D3064" s="206" t="s">
        <v>3079</v>
      </c>
      <c r="E3064" s="206" t="s">
        <v>3079</v>
      </c>
      <c r="F3064" s="206" t="s">
        <v>3079</v>
      </c>
    </row>
    <row r="3065" spans="1:6">
      <c r="A3065" s="198" t="s">
        <v>1768</v>
      </c>
      <c r="B3065" s="205" t="s">
        <v>2775</v>
      </c>
      <c r="C3065" s="206" t="s">
        <v>3079</v>
      </c>
      <c r="D3065" s="206" t="s">
        <v>3079</v>
      </c>
      <c r="E3065" s="206" t="s">
        <v>3079</v>
      </c>
      <c r="F3065" s="206" t="s">
        <v>3079</v>
      </c>
    </row>
    <row r="3066" spans="1:6">
      <c r="A3066" s="198" t="s">
        <v>1809</v>
      </c>
      <c r="B3066" s="205" t="s">
        <v>2934</v>
      </c>
      <c r="C3066" s="206" t="s">
        <v>3079</v>
      </c>
      <c r="D3066" s="206" t="s">
        <v>3079</v>
      </c>
      <c r="E3066" s="206" t="s">
        <v>3079</v>
      </c>
      <c r="F3066" s="206" t="s">
        <v>3079</v>
      </c>
    </row>
    <row r="3067" spans="1:6">
      <c r="A3067" s="198" t="s">
        <v>1769</v>
      </c>
      <c r="B3067" s="205" t="s">
        <v>2776</v>
      </c>
      <c r="C3067" s="206" t="s">
        <v>3079</v>
      </c>
      <c r="D3067" s="206" t="s">
        <v>3079</v>
      </c>
      <c r="E3067" s="206" t="s">
        <v>3079</v>
      </c>
      <c r="F3067" s="206" t="s">
        <v>3079</v>
      </c>
    </row>
    <row r="3068" spans="1:6">
      <c r="A3068" s="198" t="s">
        <v>1770</v>
      </c>
      <c r="B3068" s="205" t="s">
        <v>2778</v>
      </c>
      <c r="C3068" s="206" t="s">
        <v>3079</v>
      </c>
      <c r="D3068" s="206" t="s">
        <v>3079</v>
      </c>
      <c r="E3068" s="206" t="s">
        <v>3079</v>
      </c>
      <c r="F3068" s="206" t="s">
        <v>3079</v>
      </c>
    </row>
    <row r="3069" spans="1:6">
      <c r="A3069" s="198" t="s">
        <v>1771</v>
      </c>
      <c r="B3069" s="205" t="s">
        <v>2779</v>
      </c>
      <c r="C3069" s="206" t="s">
        <v>3079</v>
      </c>
      <c r="D3069" s="206" t="s">
        <v>3079</v>
      </c>
      <c r="E3069" s="206" t="s">
        <v>3079</v>
      </c>
      <c r="F3069" s="206" t="s">
        <v>3079</v>
      </c>
    </row>
    <row r="3070" spans="1:6">
      <c r="A3070" s="198" t="s">
        <v>1772</v>
      </c>
      <c r="B3070" s="205" t="s">
        <v>2780</v>
      </c>
      <c r="C3070" s="206" t="s">
        <v>3079</v>
      </c>
      <c r="D3070" s="206" t="s">
        <v>3079</v>
      </c>
      <c r="E3070" s="206" t="s">
        <v>3079</v>
      </c>
      <c r="F3070" s="206" t="s">
        <v>3079</v>
      </c>
    </row>
    <row r="3071" spans="1:6">
      <c r="A3071" s="198" t="s">
        <v>1773</v>
      </c>
      <c r="B3071" s="205" t="s">
        <v>2781</v>
      </c>
      <c r="C3071" s="206" t="s">
        <v>3079</v>
      </c>
      <c r="D3071" s="206" t="s">
        <v>3079</v>
      </c>
      <c r="E3071" s="206" t="s">
        <v>3079</v>
      </c>
      <c r="F3071" s="206" t="s">
        <v>3079</v>
      </c>
    </row>
    <row r="3072" spans="1:6">
      <c r="A3072" s="198" t="s">
        <v>1774</v>
      </c>
      <c r="B3072" s="205" t="s">
        <v>2782</v>
      </c>
      <c r="C3072" s="206" t="s">
        <v>3079</v>
      </c>
      <c r="D3072" s="206" t="s">
        <v>3079</v>
      </c>
      <c r="E3072" s="206" t="s">
        <v>3079</v>
      </c>
      <c r="F3072" s="206" t="s">
        <v>3079</v>
      </c>
    </row>
    <row r="3073" spans="1:6">
      <c r="A3073" s="198" t="s">
        <v>1775</v>
      </c>
      <c r="B3073" s="205" t="s">
        <v>2783</v>
      </c>
      <c r="C3073" s="206" t="s">
        <v>3079</v>
      </c>
      <c r="D3073" s="206" t="s">
        <v>3079</v>
      </c>
      <c r="E3073" s="206" t="s">
        <v>3079</v>
      </c>
      <c r="F3073" s="206" t="s">
        <v>3079</v>
      </c>
    </row>
    <row r="3074" spans="1:6">
      <c r="A3074" s="198" t="s">
        <v>1776</v>
      </c>
      <c r="B3074" s="205" t="s">
        <v>2784</v>
      </c>
      <c r="C3074" s="206" t="s">
        <v>3079</v>
      </c>
      <c r="D3074" s="206" t="s">
        <v>3079</v>
      </c>
      <c r="E3074" s="206" t="s">
        <v>3079</v>
      </c>
      <c r="F3074" s="206" t="s">
        <v>3079</v>
      </c>
    </row>
    <row r="3075" spans="1:6">
      <c r="A3075" s="198" t="s">
        <v>1781</v>
      </c>
      <c r="B3075" s="205" t="s">
        <v>2789</v>
      </c>
      <c r="C3075" s="206" t="s">
        <v>3079</v>
      </c>
      <c r="D3075" s="206" t="s">
        <v>3079</v>
      </c>
      <c r="E3075" s="206" t="s">
        <v>3079</v>
      </c>
      <c r="F3075" s="206" t="s">
        <v>3079</v>
      </c>
    </row>
    <row r="3076" spans="1:6">
      <c r="A3076" s="198" t="s">
        <v>1782</v>
      </c>
      <c r="B3076" s="205" t="s">
        <v>2790</v>
      </c>
      <c r="C3076" s="206" t="s">
        <v>3079</v>
      </c>
      <c r="D3076" s="206" t="s">
        <v>3079</v>
      </c>
      <c r="E3076" s="206" t="s">
        <v>3079</v>
      </c>
      <c r="F3076" s="206" t="s">
        <v>3079</v>
      </c>
    </row>
    <row r="3077" spans="1:6">
      <c r="A3077" s="198" t="s">
        <v>1784</v>
      </c>
      <c r="B3077" s="205" t="s">
        <v>2792</v>
      </c>
      <c r="C3077" s="206" t="s">
        <v>3079</v>
      </c>
      <c r="D3077" s="206" t="s">
        <v>3079</v>
      </c>
      <c r="E3077" s="206" t="s">
        <v>3079</v>
      </c>
      <c r="F3077" s="206" t="s">
        <v>3079</v>
      </c>
    </row>
    <row r="3078" spans="1:6">
      <c r="A3078" s="198" t="s">
        <v>1785</v>
      </c>
      <c r="B3078" s="205" t="s">
        <v>2793</v>
      </c>
      <c r="C3078" s="206" t="s">
        <v>3079</v>
      </c>
      <c r="D3078" s="206" t="s">
        <v>3079</v>
      </c>
      <c r="E3078" s="206" t="s">
        <v>3079</v>
      </c>
      <c r="F3078" s="206" t="s">
        <v>3079</v>
      </c>
    </row>
    <row r="3079" spans="1:6">
      <c r="A3079" s="198" t="s">
        <v>1786</v>
      </c>
      <c r="B3079" s="205" t="s">
        <v>2794</v>
      </c>
      <c r="C3079" s="206" t="s">
        <v>3079</v>
      </c>
      <c r="D3079" s="206" t="s">
        <v>3079</v>
      </c>
      <c r="E3079" s="206" t="s">
        <v>3079</v>
      </c>
      <c r="F3079" s="206" t="s">
        <v>3079</v>
      </c>
    </row>
    <row r="3080" spans="1:6">
      <c r="A3080" s="198" t="s">
        <v>1787</v>
      </c>
      <c r="B3080" s="205" t="s">
        <v>2795</v>
      </c>
      <c r="C3080" s="206" t="s">
        <v>3079</v>
      </c>
      <c r="D3080" s="206" t="s">
        <v>3079</v>
      </c>
      <c r="E3080" s="206" t="s">
        <v>3079</v>
      </c>
      <c r="F3080" s="206" t="s">
        <v>3079</v>
      </c>
    </row>
    <row r="3081" spans="1:6">
      <c r="A3081" s="198" t="s">
        <v>1789</v>
      </c>
      <c r="B3081" s="205" t="s">
        <v>2797</v>
      </c>
      <c r="C3081" s="206" t="s">
        <v>3079</v>
      </c>
      <c r="D3081" s="206" t="s">
        <v>3079</v>
      </c>
      <c r="E3081" s="206" t="s">
        <v>3079</v>
      </c>
      <c r="F3081" s="206" t="s">
        <v>3079</v>
      </c>
    </row>
    <row r="3082" spans="1:6">
      <c r="A3082" s="198" t="s">
        <v>1790</v>
      </c>
      <c r="B3082" s="205" t="s">
        <v>2798</v>
      </c>
      <c r="C3082" s="206" t="s">
        <v>3079</v>
      </c>
      <c r="D3082" s="206" t="s">
        <v>3079</v>
      </c>
      <c r="E3082" s="206" t="s">
        <v>3079</v>
      </c>
      <c r="F3082" s="206" t="s">
        <v>3079</v>
      </c>
    </row>
    <row r="3083" spans="1:6">
      <c r="A3083" s="198" t="s">
        <v>1816</v>
      </c>
      <c r="B3083" s="205" t="s">
        <v>2938</v>
      </c>
      <c r="C3083" s="206" t="s">
        <v>3079</v>
      </c>
      <c r="D3083" s="206" t="s">
        <v>3079</v>
      </c>
      <c r="E3083" s="206" t="s">
        <v>3079</v>
      </c>
      <c r="F3083" s="206" t="s">
        <v>3079</v>
      </c>
    </row>
    <row r="3084" spans="1:6">
      <c r="A3084" s="198" t="s">
        <v>1765</v>
      </c>
      <c r="B3084" s="205" t="s">
        <v>2772</v>
      </c>
      <c r="C3084" s="206" t="s">
        <v>3079</v>
      </c>
      <c r="D3084" s="206" t="s">
        <v>3079</v>
      </c>
      <c r="E3084" s="206" t="s">
        <v>3079</v>
      </c>
      <c r="F3084" s="206" t="s">
        <v>3079</v>
      </c>
    </row>
    <row r="3085" spans="1:6">
      <c r="A3085" s="198" t="s">
        <v>1766</v>
      </c>
      <c r="B3085" s="205" t="s">
        <v>2773</v>
      </c>
      <c r="C3085" s="206" t="s">
        <v>3079</v>
      </c>
      <c r="D3085" s="206" t="s">
        <v>3079</v>
      </c>
      <c r="E3085" s="206" t="s">
        <v>3079</v>
      </c>
      <c r="F3085" s="206" t="s">
        <v>3079</v>
      </c>
    </row>
    <row r="3086" spans="1:6">
      <c r="A3086" s="198" t="s">
        <v>1767</v>
      </c>
      <c r="B3086" s="205" t="s">
        <v>2774</v>
      </c>
      <c r="C3086" s="206" t="s">
        <v>3079</v>
      </c>
      <c r="D3086" s="206" t="s">
        <v>3079</v>
      </c>
      <c r="E3086" s="206" t="s">
        <v>3079</v>
      </c>
      <c r="F3086" s="206" t="s">
        <v>3079</v>
      </c>
    </row>
    <row r="3087" spans="1:6">
      <c r="A3087" s="198" t="s">
        <v>1768</v>
      </c>
      <c r="B3087" s="205" t="s">
        <v>2775</v>
      </c>
      <c r="C3087" s="206" t="s">
        <v>3079</v>
      </c>
      <c r="D3087" s="206" t="s">
        <v>3079</v>
      </c>
      <c r="E3087" s="206" t="s">
        <v>3079</v>
      </c>
      <c r="F3087" s="206" t="s">
        <v>3079</v>
      </c>
    </row>
    <row r="3088" spans="1:6">
      <c r="A3088" s="198" t="s">
        <v>1809</v>
      </c>
      <c r="B3088" s="205" t="s">
        <v>2934</v>
      </c>
      <c r="C3088" s="206" t="s">
        <v>3079</v>
      </c>
      <c r="D3088" s="206" t="s">
        <v>3079</v>
      </c>
      <c r="E3088" s="206" t="s">
        <v>3079</v>
      </c>
      <c r="F3088" s="206" t="s">
        <v>3079</v>
      </c>
    </row>
    <row r="3089" spans="1:6">
      <c r="A3089" s="198" t="s">
        <v>1769</v>
      </c>
      <c r="B3089" s="205" t="s">
        <v>2776</v>
      </c>
      <c r="C3089" s="206" t="s">
        <v>3079</v>
      </c>
      <c r="D3089" s="206" t="s">
        <v>3079</v>
      </c>
      <c r="E3089" s="206" t="s">
        <v>3079</v>
      </c>
      <c r="F3089" s="206" t="s">
        <v>3079</v>
      </c>
    </row>
    <row r="3090" spans="1:6">
      <c r="A3090" s="198" t="s">
        <v>1803</v>
      </c>
      <c r="B3090" s="205" t="s">
        <v>2777</v>
      </c>
      <c r="C3090" s="206" t="s">
        <v>3079</v>
      </c>
      <c r="D3090" s="206" t="s">
        <v>3079</v>
      </c>
      <c r="E3090" s="206" t="s">
        <v>3079</v>
      </c>
      <c r="F3090" s="206" t="s">
        <v>3079</v>
      </c>
    </row>
    <row r="3091" spans="1:6">
      <c r="A3091" s="198" t="s">
        <v>1770</v>
      </c>
      <c r="B3091" s="205" t="s">
        <v>2778</v>
      </c>
      <c r="C3091" s="206" t="s">
        <v>3079</v>
      </c>
      <c r="D3091" s="206" t="s">
        <v>3079</v>
      </c>
      <c r="E3091" s="206" t="s">
        <v>3079</v>
      </c>
      <c r="F3091" s="206" t="s">
        <v>3079</v>
      </c>
    </row>
    <row r="3092" spans="1:6">
      <c r="A3092" s="198" t="s">
        <v>1771</v>
      </c>
      <c r="B3092" s="205" t="s">
        <v>2779</v>
      </c>
      <c r="C3092" s="206" t="s">
        <v>3079</v>
      </c>
      <c r="D3092" s="206" t="s">
        <v>3079</v>
      </c>
      <c r="E3092" s="206" t="s">
        <v>3079</v>
      </c>
      <c r="F3092" s="206" t="s">
        <v>3079</v>
      </c>
    </row>
    <row r="3093" spans="1:6">
      <c r="A3093" s="198" t="s">
        <v>1772</v>
      </c>
      <c r="B3093" s="205" t="s">
        <v>2780</v>
      </c>
      <c r="C3093" s="206" t="s">
        <v>3079</v>
      </c>
      <c r="D3093" s="206" t="s">
        <v>3079</v>
      </c>
      <c r="E3093" s="206" t="s">
        <v>3079</v>
      </c>
      <c r="F3093" s="206" t="s">
        <v>3079</v>
      </c>
    </row>
    <row r="3094" spans="1:6">
      <c r="A3094" s="198" t="s">
        <v>1773</v>
      </c>
      <c r="B3094" s="205" t="s">
        <v>2781</v>
      </c>
      <c r="C3094" s="206" t="s">
        <v>3079</v>
      </c>
      <c r="D3094" s="206" t="s">
        <v>3079</v>
      </c>
      <c r="E3094" s="206" t="s">
        <v>3079</v>
      </c>
      <c r="F3094" s="206" t="s">
        <v>3079</v>
      </c>
    </row>
    <row r="3095" spans="1:6">
      <c r="A3095" s="198" t="s">
        <v>1774</v>
      </c>
      <c r="B3095" s="205" t="s">
        <v>2782</v>
      </c>
      <c r="C3095" s="206" t="s">
        <v>3079</v>
      </c>
      <c r="D3095" s="206" t="s">
        <v>3079</v>
      </c>
      <c r="E3095" s="206" t="s">
        <v>3079</v>
      </c>
      <c r="F3095" s="206" t="s">
        <v>3079</v>
      </c>
    </row>
    <row r="3096" spans="1:6">
      <c r="A3096" s="198" t="s">
        <v>1775</v>
      </c>
      <c r="B3096" s="205" t="s">
        <v>2783</v>
      </c>
      <c r="C3096" s="206" t="s">
        <v>3079</v>
      </c>
      <c r="D3096" s="206" t="s">
        <v>3079</v>
      </c>
      <c r="E3096" s="206" t="s">
        <v>3079</v>
      </c>
      <c r="F3096" s="206" t="s">
        <v>3079</v>
      </c>
    </row>
    <row r="3097" spans="1:6">
      <c r="A3097" s="198" t="s">
        <v>1776</v>
      </c>
      <c r="B3097" s="205" t="s">
        <v>2784</v>
      </c>
      <c r="C3097" s="206" t="s">
        <v>3079</v>
      </c>
      <c r="D3097" s="206" t="s">
        <v>3079</v>
      </c>
      <c r="E3097" s="206" t="s">
        <v>3079</v>
      </c>
      <c r="F3097" s="206" t="s">
        <v>3079</v>
      </c>
    </row>
    <row r="3098" spans="1:6">
      <c r="A3098" s="198" t="s">
        <v>1782</v>
      </c>
      <c r="B3098" s="205" t="s">
        <v>2790</v>
      </c>
      <c r="C3098" s="206" t="s">
        <v>3079</v>
      </c>
      <c r="D3098" s="206" t="s">
        <v>3079</v>
      </c>
      <c r="E3098" s="206" t="s">
        <v>3079</v>
      </c>
      <c r="F3098" s="206" t="s">
        <v>3079</v>
      </c>
    </row>
    <row r="3099" spans="1:6">
      <c r="A3099" s="198" t="s">
        <v>1784</v>
      </c>
      <c r="B3099" s="205" t="s">
        <v>2792</v>
      </c>
      <c r="C3099" s="206" t="s">
        <v>3079</v>
      </c>
      <c r="D3099" s="206" t="s">
        <v>3079</v>
      </c>
      <c r="E3099" s="206" t="s">
        <v>3079</v>
      </c>
      <c r="F3099" s="206" t="s">
        <v>3079</v>
      </c>
    </row>
    <row r="3100" spans="1:6">
      <c r="A3100" s="198" t="s">
        <v>1800</v>
      </c>
      <c r="B3100" s="205" t="s">
        <v>2809</v>
      </c>
      <c r="C3100" s="206" t="s">
        <v>3079</v>
      </c>
      <c r="D3100" s="206" t="s">
        <v>3079</v>
      </c>
      <c r="E3100" s="206" t="s">
        <v>3079</v>
      </c>
      <c r="F3100" s="206" t="s">
        <v>3079</v>
      </c>
    </row>
    <row r="3101" spans="1:6">
      <c r="A3101" s="198" t="s">
        <v>1785</v>
      </c>
      <c r="B3101" s="205" t="s">
        <v>2793</v>
      </c>
      <c r="C3101" s="206" t="s">
        <v>3079</v>
      </c>
      <c r="D3101" s="206" t="s">
        <v>3079</v>
      </c>
      <c r="E3101" s="206" t="s">
        <v>3079</v>
      </c>
      <c r="F3101" s="206" t="s">
        <v>3079</v>
      </c>
    </row>
    <row r="3102" spans="1:6">
      <c r="A3102" s="198" t="s">
        <v>1786</v>
      </c>
      <c r="B3102" s="205" t="s">
        <v>2794</v>
      </c>
      <c r="C3102" s="206" t="s">
        <v>3079</v>
      </c>
      <c r="D3102" s="206" t="s">
        <v>3079</v>
      </c>
      <c r="E3102" s="206" t="s">
        <v>3079</v>
      </c>
      <c r="F3102" s="206" t="s">
        <v>3079</v>
      </c>
    </row>
    <row r="3103" spans="1:6">
      <c r="A3103" s="198" t="s">
        <v>1787</v>
      </c>
      <c r="B3103" s="205" t="s">
        <v>2795</v>
      </c>
      <c r="C3103" s="206" t="s">
        <v>3079</v>
      </c>
      <c r="D3103" s="206" t="s">
        <v>3079</v>
      </c>
      <c r="E3103" s="206" t="s">
        <v>3079</v>
      </c>
      <c r="F3103" s="206" t="s">
        <v>3079</v>
      </c>
    </row>
    <row r="3104" spans="1:6">
      <c r="A3104" s="198" t="s">
        <v>1788</v>
      </c>
      <c r="B3104" s="205" t="s">
        <v>2796</v>
      </c>
      <c r="C3104" s="206" t="s">
        <v>3079</v>
      </c>
      <c r="D3104" s="206" t="s">
        <v>3079</v>
      </c>
      <c r="E3104" s="206" t="s">
        <v>3079</v>
      </c>
      <c r="F3104" s="206" t="s">
        <v>3079</v>
      </c>
    </row>
    <row r="3105" spans="1:6">
      <c r="A3105" s="198" t="s">
        <v>1789</v>
      </c>
      <c r="B3105" s="205" t="s">
        <v>2797</v>
      </c>
      <c r="C3105" s="206" t="s">
        <v>3079</v>
      </c>
      <c r="D3105" s="206" t="s">
        <v>3079</v>
      </c>
      <c r="E3105" s="206" t="s">
        <v>3079</v>
      </c>
      <c r="F3105" s="206" t="s">
        <v>3079</v>
      </c>
    </row>
    <row r="3106" spans="1:6">
      <c r="A3106" s="198" t="s">
        <v>1790</v>
      </c>
      <c r="B3106" s="205" t="s">
        <v>2798</v>
      </c>
      <c r="C3106" s="206" t="s">
        <v>3079</v>
      </c>
      <c r="D3106" s="206" t="s">
        <v>3079</v>
      </c>
      <c r="E3106" s="206" t="s">
        <v>3079</v>
      </c>
      <c r="F3106" s="206" t="s">
        <v>3079</v>
      </c>
    </row>
    <row r="3107" spans="1:6">
      <c r="A3107" s="198" t="s">
        <v>1818</v>
      </c>
      <c r="B3107" s="205" t="s">
        <v>2939</v>
      </c>
      <c r="C3107" s="206" t="s">
        <v>3079</v>
      </c>
      <c r="D3107" s="206" t="s">
        <v>3079</v>
      </c>
      <c r="E3107" s="206" t="s">
        <v>3079</v>
      </c>
      <c r="F3107" s="206" t="s">
        <v>3079</v>
      </c>
    </row>
    <row r="3108" spans="1:6">
      <c r="A3108" s="198" t="s">
        <v>1765</v>
      </c>
      <c r="B3108" s="205" t="s">
        <v>2772</v>
      </c>
      <c r="C3108" s="206" t="s">
        <v>3079</v>
      </c>
      <c r="D3108" s="206" t="s">
        <v>3079</v>
      </c>
      <c r="E3108" s="206" t="s">
        <v>3079</v>
      </c>
      <c r="F3108" s="206" t="s">
        <v>3079</v>
      </c>
    </row>
    <row r="3109" spans="1:6">
      <c r="A3109" s="198" t="s">
        <v>1766</v>
      </c>
      <c r="B3109" s="205" t="s">
        <v>2773</v>
      </c>
      <c r="C3109" s="206" t="s">
        <v>3079</v>
      </c>
      <c r="D3109" s="206" t="s">
        <v>3079</v>
      </c>
      <c r="E3109" s="206" t="s">
        <v>3079</v>
      </c>
      <c r="F3109" s="206" t="s">
        <v>3079</v>
      </c>
    </row>
    <row r="3110" spans="1:6">
      <c r="A3110" s="198" t="s">
        <v>1767</v>
      </c>
      <c r="B3110" s="205" t="s">
        <v>2774</v>
      </c>
      <c r="C3110" s="206" t="s">
        <v>3079</v>
      </c>
      <c r="D3110" s="206" t="s">
        <v>3079</v>
      </c>
      <c r="E3110" s="206" t="s">
        <v>3079</v>
      </c>
      <c r="F3110" s="206" t="s">
        <v>3079</v>
      </c>
    </row>
    <row r="3111" spans="1:6">
      <c r="A3111" s="198" t="s">
        <v>1768</v>
      </c>
      <c r="B3111" s="205" t="s">
        <v>2775</v>
      </c>
      <c r="C3111" s="206" t="s">
        <v>3079</v>
      </c>
      <c r="D3111" s="206" t="s">
        <v>3079</v>
      </c>
      <c r="E3111" s="206" t="s">
        <v>3079</v>
      </c>
      <c r="F3111" s="206" t="s">
        <v>3079</v>
      </c>
    </row>
    <row r="3112" spans="1:6">
      <c r="A3112" s="198" t="s">
        <v>1809</v>
      </c>
      <c r="B3112" s="205" t="s">
        <v>2934</v>
      </c>
      <c r="C3112" s="206" t="s">
        <v>3079</v>
      </c>
      <c r="D3112" s="206" t="s">
        <v>3079</v>
      </c>
      <c r="E3112" s="206" t="s">
        <v>3079</v>
      </c>
      <c r="F3112" s="206" t="s">
        <v>3079</v>
      </c>
    </row>
    <row r="3113" spans="1:6">
      <c r="A3113" s="198" t="s">
        <v>1769</v>
      </c>
      <c r="B3113" s="205" t="s">
        <v>2776</v>
      </c>
      <c r="C3113" s="206" t="s">
        <v>3079</v>
      </c>
      <c r="D3113" s="206" t="s">
        <v>3079</v>
      </c>
      <c r="E3113" s="206" t="s">
        <v>3079</v>
      </c>
      <c r="F3113" s="206" t="s">
        <v>3079</v>
      </c>
    </row>
    <row r="3114" spans="1:6">
      <c r="A3114" s="198" t="s">
        <v>1803</v>
      </c>
      <c r="B3114" s="205" t="s">
        <v>2777</v>
      </c>
      <c r="C3114" s="206" t="s">
        <v>3079</v>
      </c>
      <c r="D3114" s="206" t="s">
        <v>3079</v>
      </c>
      <c r="E3114" s="206" t="s">
        <v>3079</v>
      </c>
      <c r="F3114" s="206" t="s">
        <v>3079</v>
      </c>
    </row>
    <row r="3115" spans="1:6">
      <c r="A3115" s="198" t="s">
        <v>1770</v>
      </c>
      <c r="B3115" s="205" t="s">
        <v>2778</v>
      </c>
      <c r="C3115" s="206" t="s">
        <v>3079</v>
      </c>
      <c r="D3115" s="206" t="s">
        <v>3079</v>
      </c>
      <c r="E3115" s="206" t="s">
        <v>3079</v>
      </c>
      <c r="F3115" s="206" t="s">
        <v>3079</v>
      </c>
    </row>
    <row r="3116" spans="1:6">
      <c r="A3116" s="198" t="s">
        <v>1771</v>
      </c>
      <c r="B3116" s="205" t="s">
        <v>2779</v>
      </c>
      <c r="C3116" s="206" t="s">
        <v>3079</v>
      </c>
      <c r="D3116" s="206" t="s">
        <v>3079</v>
      </c>
      <c r="E3116" s="206" t="s">
        <v>3079</v>
      </c>
      <c r="F3116" s="206" t="s">
        <v>3079</v>
      </c>
    </row>
    <row r="3117" spans="1:6">
      <c r="A3117" s="198" t="s">
        <v>1772</v>
      </c>
      <c r="B3117" s="205" t="s">
        <v>2780</v>
      </c>
      <c r="C3117" s="206" t="s">
        <v>3079</v>
      </c>
      <c r="D3117" s="206" t="s">
        <v>3079</v>
      </c>
      <c r="E3117" s="206" t="s">
        <v>3079</v>
      </c>
      <c r="F3117" s="206" t="s">
        <v>3079</v>
      </c>
    </row>
    <row r="3118" spans="1:6">
      <c r="A3118" s="198" t="s">
        <v>1773</v>
      </c>
      <c r="B3118" s="205" t="s">
        <v>2781</v>
      </c>
      <c r="C3118" s="206" t="s">
        <v>3079</v>
      </c>
      <c r="D3118" s="206" t="s">
        <v>3079</v>
      </c>
      <c r="E3118" s="206" t="s">
        <v>3079</v>
      </c>
      <c r="F3118" s="206" t="s">
        <v>3079</v>
      </c>
    </row>
    <row r="3119" spans="1:6">
      <c r="A3119" s="198" t="s">
        <v>1774</v>
      </c>
      <c r="B3119" s="205" t="s">
        <v>2782</v>
      </c>
      <c r="C3119" s="206" t="s">
        <v>3079</v>
      </c>
      <c r="D3119" s="206" t="s">
        <v>3079</v>
      </c>
      <c r="E3119" s="206" t="s">
        <v>3079</v>
      </c>
      <c r="F3119" s="206" t="s">
        <v>3079</v>
      </c>
    </row>
    <row r="3120" spans="1:6">
      <c r="A3120" s="198" t="s">
        <v>1775</v>
      </c>
      <c r="B3120" s="205" t="s">
        <v>2783</v>
      </c>
      <c r="C3120" s="206" t="s">
        <v>3079</v>
      </c>
      <c r="D3120" s="206" t="s">
        <v>3079</v>
      </c>
      <c r="E3120" s="206" t="s">
        <v>3079</v>
      </c>
      <c r="F3120" s="206" t="s">
        <v>3079</v>
      </c>
    </row>
    <row r="3121" spans="1:6">
      <c r="A3121" s="198" t="s">
        <v>1776</v>
      </c>
      <c r="B3121" s="205" t="s">
        <v>2784</v>
      </c>
      <c r="C3121" s="206" t="s">
        <v>3079</v>
      </c>
      <c r="D3121" s="206" t="s">
        <v>3079</v>
      </c>
      <c r="E3121" s="206" t="s">
        <v>3079</v>
      </c>
      <c r="F3121" s="206" t="s">
        <v>3079</v>
      </c>
    </row>
    <row r="3122" spans="1:6">
      <c r="A3122" s="198" t="s">
        <v>1780</v>
      </c>
      <c r="B3122" s="205" t="s">
        <v>2788</v>
      </c>
      <c r="C3122" s="206" t="s">
        <v>3079</v>
      </c>
      <c r="D3122" s="206" t="s">
        <v>3079</v>
      </c>
      <c r="E3122" s="206" t="s">
        <v>3079</v>
      </c>
      <c r="F3122" s="206" t="s">
        <v>3079</v>
      </c>
    </row>
    <row r="3123" spans="1:6">
      <c r="A3123" s="198" t="s">
        <v>1784</v>
      </c>
      <c r="B3123" s="205" t="s">
        <v>2792</v>
      </c>
      <c r="C3123" s="206" t="s">
        <v>3079</v>
      </c>
      <c r="D3123" s="206" t="s">
        <v>3079</v>
      </c>
      <c r="E3123" s="206" t="s">
        <v>3079</v>
      </c>
      <c r="F3123" s="206" t="s">
        <v>3079</v>
      </c>
    </row>
    <row r="3124" spans="1:6">
      <c r="A3124" s="198" t="s">
        <v>1785</v>
      </c>
      <c r="B3124" s="205" t="s">
        <v>2793</v>
      </c>
      <c r="C3124" s="206" t="s">
        <v>3079</v>
      </c>
      <c r="D3124" s="206" t="s">
        <v>3079</v>
      </c>
      <c r="E3124" s="206" t="s">
        <v>3079</v>
      </c>
      <c r="F3124" s="206" t="s">
        <v>3079</v>
      </c>
    </row>
    <row r="3125" spans="1:6">
      <c r="A3125" s="198" t="s">
        <v>1786</v>
      </c>
      <c r="B3125" s="205" t="s">
        <v>2794</v>
      </c>
      <c r="C3125" s="206" t="s">
        <v>3079</v>
      </c>
      <c r="D3125" s="206" t="s">
        <v>3079</v>
      </c>
      <c r="E3125" s="206" t="s">
        <v>3079</v>
      </c>
      <c r="F3125" s="206" t="s">
        <v>3079</v>
      </c>
    </row>
    <row r="3126" spans="1:6">
      <c r="A3126" s="198" t="s">
        <v>1787</v>
      </c>
      <c r="B3126" s="205" t="s">
        <v>2795</v>
      </c>
      <c r="C3126" s="206" t="s">
        <v>3079</v>
      </c>
      <c r="D3126" s="206" t="s">
        <v>3079</v>
      </c>
      <c r="E3126" s="206" t="s">
        <v>3079</v>
      </c>
      <c r="F3126" s="206" t="s">
        <v>3079</v>
      </c>
    </row>
    <row r="3127" spans="1:6">
      <c r="A3127" s="198" t="s">
        <v>1788</v>
      </c>
      <c r="B3127" s="205" t="s">
        <v>2796</v>
      </c>
      <c r="C3127" s="206" t="s">
        <v>3079</v>
      </c>
      <c r="D3127" s="206" t="s">
        <v>3079</v>
      </c>
      <c r="E3127" s="206" t="s">
        <v>3079</v>
      </c>
      <c r="F3127" s="206" t="s">
        <v>3079</v>
      </c>
    </row>
    <row r="3128" spans="1:6">
      <c r="A3128" s="198" t="s">
        <v>1789</v>
      </c>
      <c r="B3128" s="205" t="s">
        <v>2797</v>
      </c>
      <c r="C3128" s="206" t="s">
        <v>3079</v>
      </c>
      <c r="D3128" s="206" t="s">
        <v>3079</v>
      </c>
      <c r="E3128" s="206" t="s">
        <v>3079</v>
      </c>
      <c r="F3128" s="206" t="s">
        <v>3079</v>
      </c>
    </row>
    <row r="3129" spans="1:6">
      <c r="A3129" s="198" t="s">
        <v>1790</v>
      </c>
      <c r="B3129" s="205" t="s">
        <v>2798</v>
      </c>
      <c r="C3129" s="206" t="s">
        <v>3079</v>
      </c>
      <c r="D3129" s="206" t="s">
        <v>3079</v>
      </c>
      <c r="E3129" s="206" t="s">
        <v>3079</v>
      </c>
      <c r="F3129" s="206" t="s">
        <v>3079</v>
      </c>
    </row>
    <row r="3130" spans="1:6">
      <c r="A3130" s="198" t="s">
        <v>1820</v>
      </c>
      <c r="B3130" s="205" t="s">
        <v>2940</v>
      </c>
      <c r="C3130" s="206" t="s">
        <v>3079</v>
      </c>
      <c r="D3130" s="206" t="s">
        <v>3079</v>
      </c>
      <c r="E3130" s="206" t="s">
        <v>3079</v>
      </c>
      <c r="F3130" s="206" t="s">
        <v>3079</v>
      </c>
    </row>
    <row r="3131" spans="1:6">
      <c r="A3131" s="198" t="s">
        <v>1765</v>
      </c>
      <c r="B3131" s="205" t="s">
        <v>2772</v>
      </c>
      <c r="C3131" s="206" t="s">
        <v>3079</v>
      </c>
      <c r="D3131" s="206" t="s">
        <v>3079</v>
      </c>
      <c r="E3131" s="206" t="s">
        <v>3079</v>
      </c>
      <c r="F3131" s="206" t="s">
        <v>3079</v>
      </c>
    </row>
    <row r="3132" spans="1:6">
      <c r="A3132" s="198" t="s">
        <v>1766</v>
      </c>
      <c r="B3132" s="205" t="s">
        <v>2773</v>
      </c>
      <c r="C3132" s="206" t="s">
        <v>3079</v>
      </c>
      <c r="D3132" s="206" t="s">
        <v>3079</v>
      </c>
      <c r="E3132" s="206" t="s">
        <v>3079</v>
      </c>
      <c r="F3132" s="206" t="s">
        <v>3079</v>
      </c>
    </row>
    <row r="3133" spans="1:6">
      <c r="A3133" s="198" t="s">
        <v>1767</v>
      </c>
      <c r="B3133" s="205" t="s">
        <v>2774</v>
      </c>
      <c r="C3133" s="206" t="s">
        <v>3079</v>
      </c>
      <c r="D3133" s="206" t="s">
        <v>3079</v>
      </c>
      <c r="E3133" s="206" t="s">
        <v>3079</v>
      </c>
      <c r="F3133" s="206" t="s">
        <v>3079</v>
      </c>
    </row>
    <row r="3134" spans="1:6">
      <c r="A3134" s="198" t="s">
        <v>1768</v>
      </c>
      <c r="B3134" s="205" t="s">
        <v>2775</v>
      </c>
      <c r="C3134" s="206" t="s">
        <v>3079</v>
      </c>
      <c r="D3134" s="206" t="s">
        <v>3079</v>
      </c>
      <c r="E3134" s="206" t="s">
        <v>3079</v>
      </c>
      <c r="F3134" s="206" t="s">
        <v>3079</v>
      </c>
    </row>
    <row r="3135" spans="1:6">
      <c r="A3135" s="198" t="s">
        <v>1809</v>
      </c>
      <c r="B3135" s="205" t="s">
        <v>2934</v>
      </c>
      <c r="C3135" s="206" t="s">
        <v>3079</v>
      </c>
      <c r="D3135" s="206" t="s">
        <v>3079</v>
      </c>
      <c r="E3135" s="206" t="s">
        <v>3079</v>
      </c>
      <c r="F3135" s="206" t="s">
        <v>3079</v>
      </c>
    </row>
    <row r="3136" spans="1:6">
      <c r="A3136" s="198" t="s">
        <v>1769</v>
      </c>
      <c r="B3136" s="205" t="s">
        <v>2776</v>
      </c>
      <c r="C3136" s="206" t="s">
        <v>3079</v>
      </c>
      <c r="D3136" s="206" t="s">
        <v>3079</v>
      </c>
      <c r="E3136" s="206" t="s">
        <v>3079</v>
      </c>
      <c r="F3136" s="206" t="s">
        <v>3079</v>
      </c>
    </row>
    <row r="3137" spans="1:6">
      <c r="A3137" s="198" t="s">
        <v>1770</v>
      </c>
      <c r="B3137" s="205" t="s">
        <v>2778</v>
      </c>
      <c r="C3137" s="206" t="s">
        <v>3079</v>
      </c>
      <c r="D3137" s="206" t="s">
        <v>3079</v>
      </c>
      <c r="E3137" s="206" t="s">
        <v>3079</v>
      </c>
      <c r="F3137" s="206" t="s">
        <v>3079</v>
      </c>
    </row>
    <row r="3138" spans="1:6">
      <c r="A3138" s="198" t="s">
        <v>1771</v>
      </c>
      <c r="B3138" s="205" t="s">
        <v>2779</v>
      </c>
      <c r="C3138" s="206" t="s">
        <v>3079</v>
      </c>
      <c r="D3138" s="206" t="s">
        <v>3079</v>
      </c>
      <c r="E3138" s="206" t="s">
        <v>3079</v>
      </c>
      <c r="F3138" s="206" t="s">
        <v>3079</v>
      </c>
    </row>
    <row r="3139" spans="1:6">
      <c r="A3139" s="198" t="s">
        <v>1772</v>
      </c>
      <c r="B3139" s="205" t="s">
        <v>2780</v>
      </c>
      <c r="C3139" s="206" t="s">
        <v>3079</v>
      </c>
      <c r="D3139" s="206" t="s">
        <v>3079</v>
      </c>
      <c r="E3139" s="206" t="s">
        <v>3079</v>
      </c>
      <c r="F3139" s="206" t="s">
        <v>3079</v>
      </c>
    </row>
    <row r="3140" spans="1:6">
      <c r="A3140" s="198" t="s">
        <v>1773</v>
      </c>
      <c r="B3140" s="205" t="s">
        <v>2781</v>
      </c>
      <c r="C3140" s="206" t="s">
        <v>3079</v>
      </c>
      <c r="D3140" s="206" t="s">
        <v>3079</v>
      </c>
      <c r="E3140" s="206" t="s">
        <v>3079</v>
      </c>
      <c r="F3140" s="206" t="s">
        <v>3079</v>
      </c>
    </row>
    <row r="3141" spans="1:6">
      <c r="A3141" s="198" t="s">
        <v>1774</v>
      </c>
      <c r="B3141" s="205" t="s">
        <v>2782</v>
      </c>
      <c r="C3141" s="206" t="s">
        <v>3079</v>
      </c>
      <c r="D3141" s="206" t="s">
        <v>3079</v>
      </c>
      <c r="E3141" s="206" t="s">
        <v>3079</v>
      </c>
      <c r="F3141" s="206" t="s">
        <v>3079</v>
      </c>
    </row>
    <row r="3142" spans="1:6">
      <c r="A3142" s="198" t="s">
        <v>1775</v>
      </c>
      <c r="B3142" s="205" t="s">
        <v>2783</v>
      </c>
      <c r="C3142" s="206" t="s">
        <v>3079</v>
      </c>
      <c r="D3142" s="206" t="s">
        <v>3079</v>
      </c>
      <c r="E3142" s="206" t="s">
        <v>3079</v>
      </c>
      <c r="F3142" s="206" t="s">
        <v>3079</v>
      </c>
    </row>
    <row r="3143" spans="1:6">
      <c r="A3143" s="198" t="s">
        <v>1784</v>
      </c>
      <c r="B3143" s="205" t="s">
        <v>2792</v>
      </c>
      <c r="C3143" s="206" t="s">
        <v>3079</v>
      </c>
      <c r="D3143" s="206" t="s">
        <v>3079</v>
      </c>
      <c r="E3143" s="206" t="s">
        <v>3079</v>
      </c>
      <c r="F3143" s="206" t="s">
        <v>3079</v>
      </c>
    </row>
    <row r="3144" spans="1:6">
      <c r="A3144" s="198" t="s">
        <v>1785</v>
      </c>
      <c r="B3144" s="205" t="s">
        <v>2793</v>
      </c>
      <c r="C3144" s="206" t="s">
        <v>3079</v>
      </c>
      <c r="D3144" s="206" t="s">
        <v>3079</v>
      </c>
      <c r="E3144" s="206" t="s">
        <v>3079</v>
      </c>
      <c r="F3144" s="206" t="s">
        <v>3079</v>
      </c>
    </row>
    <row r="3145" spans="1:6">
      <c r="A3145" s="198" t="s">
        <v>1786</v>
      </c>
      <c r="B3145" s="205" t="s">
        <v>2794</v>
      </c>
      <c r="C3145" s="206" t="s">
        <v>3079</v>
      </c>
      <c r="D3145" s="206" t="s">
        <v>3079</v>
      </c>
      <c r="E3145" s="206" t="s">
        <v>3079</v>
      </c>
      <c r="F3145" s="206" t="s">
        <v>3079</v>
      </c>
    </row>
    <row r="3146" spans="1:6">
      <c r="A3146" s="198" t="s">
        <v>1787</v>
      </c>
      <c r="B3146" s="205" t="s">
        <v>2795</v>
      </c>
      <c r="C3146" s="206" t="s">
        <v>3079</v>
      </c>
      <c r="D3146" s="206" t="s">
        <v>3079</v>
      </c>
      <c r="E3146" s="206" t="s">
        <v>3079</v>
      </c>
      <c r="F3146" s="206" t="s">
        <v>3079</v>
      </c>
    </row>
    <row r="3147" spans="1:6">
      <c r="A3147" s="198" t="s">
        <v>1788</v>
      </c>
      <c r="B3147" s="205" t="s">
        <v>2796</v>
      </c>
      <c r="C3147" s="206" t="s">
        <v>3079</v>
      </c>
      <c r="D3147" s="206" t="s">
        <v>3079</v>
      </c>
      <c r="E3147" s="206" t="s">
        <v>3079</v>
      </c>
      <c r="F3147" s="206" t="s">
        <v>3079</v>
      </c>
    </row>
    <row r="3148" spans="1:6">
      <c r="A3148" s="198" t="s">
        <v>1789</v>
      </c>
      <c r="B3148" s="205" t="s">
        <v>2797</v>
      </c>
      <c r="C3148" s="206" t="s">
        <v>3079</v>
      </c>
      <c r="D3148" s="206" t="s">
        <v>3079</v>
      </c>
      <c r="E3148" s="206" t="s">
        <v>3079</v>
      </c>
      <c r="F3148" s="206" t="s">
        <v>3079</v>
      </c>
    </row>
    <row r="3149" spans="1:6">
      <c r="A3149" s="198" t="s">
        <v>1790</v>
      </c>
      <c r="B3149" s="205" t="s">
        <v>2798</v>
      </c>
      <c r="C3149" s="206" t="s">
        <v>3079</v>
      </c>
      <c r="D3149" s="206" t="s">
        <v>3079</v>
      </c>
      <c r="E3149" s="206" t="s">
        <v>3079</v>
      </c>
      <c r="F3149" s="206" t="s">
        <v>3079</v>
      </c>
    </row>
    <row r="3150" spans="1:6">
      <c r="A3150" s="198" t="s">
        <v>1822</v>
      </c>
      <c r="B3150" s="205" t="s">
        <v>2941</v>
      </c>
      <c r="C3150" s="206" t="s">
        <v>3079</v>
      </c>
      <c r="D3150" s="206" t="s">
        <v>3079</v>
      </c>
      <c r="E3150" s="206" t="s">
        <v>3079</v>
      </c>
      <c r="F3150" s="206" t="s">
        <v>3079</v>
      </c>
    </row>
    <row r="3151" spans="1:6">
      <c r="A3151" s="198" t="s">
        <v>1765</v>
      </c>
      <c r="B3151" s="205" t="s">
        <v>2772</v>
      </c>
      <c r="C3151" s="206" t="s">
        <v>3079</v>
      </c>
      <c r="D3151" s="206" t="s">
        <v>3079</v>
      </c>
      <c r="E3151" s="206" t="s">
        <v>3079</v>
      </c>
      <c r="F3151" s="206" t="s">
        <v>3079</v>
      </c>
    </row>
    <row r="3152" spans="1:6">
      <c r="A3152" s="198" t="s">
        <v>1766</v>
      </c>
      <c r="B3152" s="205" t="s">
        <v>2773</v>
      </c>
      <c r="C3152" s="206" t="s">
        <v>3079</v>
      </c>
      <c r="D3152" s="206" t="s">
        <v>3079</v>
      </c>
      <c r="E3152" s="206" t="s">
        <v>3079</v>
      </c>
      <c r="F3152" s="206" t="s">
        <v>3079</v>
      </c>
    </row>
    <row r="3153" spans="1:6">
      <c r="A3153" s="198" t="s">
        <v>1767</v>
      </c>
      <c r="B3153" s="205" t="s">
        <v>2774</v>
      </c>
      <c r="C3153" s="206" t="s">
        <v>3079</v>
      </c>
      <c r="D3153" s="206" t="s">
        <v>3079</v>
      </c>
      <c r="E3153" s="206" t="s">
        <v>3079</v>
      </c>
      <c r="F3153" s="206" t="s">
        <v>3079</v>
      </c>
    </row>
    <row r="3154" spans="1:6">
      <c r="A3154" s="198" t="s">
        <v>1768</v>
      </c>
      <c r="B3154" s="205" t="s">
        <v>2775</v>
      </c>
      <c r="C3154" s="206" t="s">
        <v>3079</v>
      </c>
      <c r="D3154" s="206" t="s">
        <v>3079</v>
      </c>
      <c r="E3154" s="206" t="s">
        <v>3079</v>
      </c>
      <c r="F3154" s="206" t="s">
        <v>3079</v>
      </c>
    </row>
    <row r="3155" spans="1:6">
      <c r="A3155" s="198" t="s">
        <v>1809</v>
      </c>
      <c r="B3155" s="205" t="s">
        <v>2934</v>
      </c>
      <c r="C3155" s="206" t="s">
        <v>3079</v>
      </c>
      <c r="D3155" s="206" t="s">
        <v>3079</v>
      </c>
      <c r="E3155" s="206" t="s">
        <v>3079</v>
      </c>
      <c r="F3155" s="206" t="s">
        <v>3079</v>
      </c>
    </row>
    <row r="3156" spans="1:6">
      <c r="A3156" s="198" t="s">
        <v>1769</v>
      </c>
      <c r="B3156" s="205" t="s">
        <v>2776</v>
      </c>
      <c r="C3156" s="206" t="s">
        <v>3079</v>
      </c>
      <c r="D3156" s="206" t="s">
        <v>3079</v>
      </c>
      <c r="E3156" s="206" t="s">
        <v>3079</v>
      </c>
      <c r="F3156" s="206" t="s">
        <v>3079</v>
      </c>
    </row>
    <row r="3157" spans="1:6">
      <c r="A3157" s="198" t="s">
        <v>1770</v>
      </c>
      <c r="B3157" s="205" t="s">
        <v>2778</v>
      </c>
      <c r="C3157" s="206" t="s">
        <v>3079</v>
      </c>
      <c r="D3157" s="206" t="s">
        <v>3079</v>
      </c>
      <c r="E3157" s="206" t="s">
        <v>3079</v>
      </c>
      <c r="F3157" s="206" t="s">
        <v>3079</v>
      </c>
    </row>
    <row r="3158" spans="1:6">
      <c r="A3158" s="198" t="s">
        <v>1771</v>
      </c>
      <c r="B3158" s="205" t="s">
        <v>2779</v>
      </c>
      <c r="C3158" s="206" t="s">
        <v>3079</v>
      </c>
      <c r="D3158" s="206" t="s">
        <v>3079</v>
      </c>
      <c r="E3158" s="206" t="s">
        <v>3079</v>
      </c>
      <c r="F3158" s="206" t="s">
        <v>3079</v>
      </c>
    </row>
    <row r="3159" spans="1:6">
      <c r="A3159" s="198" t="s">
        <v>1772</v>
      </c>
      <c r="B3159" s="205" t="s">
        <v>2780</v>
      </c>
      <c r="C3159" s="206" t="s">
        <v>3079</v>
      </c>
      <c r="D3159" s="206" t="s">
        <v>3079</v>
      </c>
      <c r="E3159" s="206" t="s">
        <v>3079</v>
      </c>
      <c r="F3159" s="206" t="s">
        <v>3079</v>
      </c>
    </row>
    <row r="3160" spans="1:6">
      <c r="A3160" s="198" t="s">
        <v>1773</v>
      </c>
      <c r="B3160" s="205" t="s">
        <v>2781</v>
      </c>
      <c r="C3160" s="206" t="s">
        <v>3079</v>
      </c>
      <c r="D3160" s="206" t="s">
        <v>3079</v>
      </c>
      <c r="E3160" s="206" t="s">
        <v>3079</v>
      </c>
      <c r="F3160" s="206" t="s">
        <v>3079</v>
      </c>
    </row>
    <row r="3161" spans="1:6">
      <c r="A3161" s="198" t="s">
        <v>1774</v>
      </c>
      <c r="B3161" s="205" t="s">
        <v>2782</v>
      </c>
      <c r="C3161" s="206" t="s">
        <v>3079</v>
      </c>
      <c r="D3161" s="206" t="s">
        <v>3079</v>
      </c>
      <c r="E3161" s="206" t="s">
        <v>3079</v>
      </c>
      <c r="F3161" s="206" t="s">
        <v>3079</v>
      </c>
    </row>
    <row r="3162" spans="1:6">
      <c r="A3162" s="198" t="s">
        <v>1775</v>
      </c>
      <c r="B3162" s="205" t="s">
        <v>2783</v>
      </c>
      <c r="C3162" s="206" t="s">
        <v>3079</v>
      </c>
      <c r="D3162" s="206" t="s">
        <v>3079</v>
      </c>
      <c r="E3162" s="206" t="s">
        <v>3079</v>
      </c>
      <c r="F3162" s="206" t="s">
        <v>3079</v>
      </c>
    </row>
    <row r="3163" spans="1:6">
      <c r="A3163" s="198" t="s">
        <v>1776</v>
      </c>
      <c r="B3163" s="205" t="s">
        <v>2784</v>
      </c>
      <c r="C3163" s="206" t="s">
        <v>3079</v>
      </c>
      <c r="D3163" s="206" t="s">
        <v>3079</v>
      </c>
      <c r="E3163" s="206" t="s">
        <v>3079</v>
      </c>
      <c r="F3163" s="206" t="s">
        <v>3079</v>
      </c>
    </row>
    <row r="3164" spans="1:6">
      <c r="A3164" s="198" t="s">
        <v>1781</v>
      </c>
      <c r="B3164" s="205" t="s">
        <v>2789</v>
      </c>
      <c r="C3164" s="206" t="s">
        <v>3079</v>
      </c>
      <c r="D3164" s="206" t="s">
        <v>3079</v>
      </c>
      <c r="E3164" s="206" t="s">
        <v>3079</v>
      </c>
      <c r="F3164" s="206" t="s">
        <v>3079</v>
      </c>
    </row>
    <row r="3165" spans="1:6">
      <c r="A3165" s="198" t="s">
        <v>1784</v>
      </c>
      <c r="B3165" s="205" t="s">
        <v>2792</v>
      </c>
      <c r="C3165" s="206" t="s">
        <v>3079</v>
      </c>
      <c r="D3165" s="206" t="s">
        <v>3079</v>
      </c>
      <c r="E3165" s="206" t="s">
        <v>3079</v>
      </c>
      <c r="F3165" s="206" t="s">
        <v>3079</v>
      </c>
    </row>
    <row r="3166" spans="1:6">
      <c r="A3166" s="198" t="s">
        <v>1785</v>
      </c>
      <c r="B3166" s="205" t="s">
        <v>2793</v>
      </c>
      <c r="C3166" s="206" t="s">
        <v>3079</v>
      </c>
      <c r="D3166" s="206" t="s">
        <v>3079</v>
      </c>
      <c r="E3166" s="206" t="s">
        <v>3079</v>
      </c>
      <c r="F3166" s="206" t="s">
        <v>3079</v>
      </c>
    </row>
    <row r="3167" spans="1:6">
      <c r="A3167" s="198" t="s">
        <v>1786</v>
      </c>
      <c r="B3167" s="205" t="s">
        <v>2794</v>
      </c>
      <c r="C3167" s="206" t="s">
        <v>3079</v>
      </c>
      <c r="D3167" s="206" t="s">
        <v>3079</v>
      </c>
      <c r="E3167" s="206" t="s">
        <v>3079</v>
      </c>
      <c r="F3167" s="206" t="s">
        <v>3079</v>
      </c>
    </row>
    <row r="3168" spans="1:6">
      <c r="A3168" s="198" t="s">
        <v>1787</v>
      </c>
      <c r="B3168" s="205" t="s">
        <v>2795</v>
      </c>
      <c r="C3168" s="206" t="s">
        <v>3079</v>
      </c>
      <c r="D3168" s="206" t="s">
        <v>3079</v>
      </c>
      <c r="E3168" s="206" t="s">
        <v>3079</v>
      </c>
      <c r="F3168" s="206" t="s">
        <v>3079</v>
      </c>
    </row>
    <row r="3169" spans="1:6">
      <c r="A3169" s="198" t="s">
        <v>1789</v>
      </c>
      <c r="B3169" s="205" t="s">
        <v>2797</v>
      </c>
      <c r="C3169" s="206" t="s">
        <v>3079</v>
      </c>
      <c r="D3169" s="206" t="s">
        <v>3079</v>
      </c>
      <c r="E3169" s="206" t="s">
        <v>3079</v>
      </c>
      <c r="F3169" s="206" t="s">
        <v>3079</v>
      </c>
    </row>
    <row r="3170" spans="1:6">
      <c r="A3170" s="198" t="s">
        <v>1790</v>
      </c>
      <c r="B3170" s="205" t="s">
        <v>2798</v>
      </c>
      <c r="C3170" s="206" t="s">
        <v>3079</v>
      </c>
      <c r="D3170" s="206" t="s">
        <v>3079</v>
      </c>
      <c r="E3170" s="206" t="s">
        <v>3079</v>
      </c>
      <c r="F3170" s="206" t="s">
        <v>3079</v>
      </c>
    </row>
    <row r="3171" spans="1:6">
      <c r="A3171" s="198" t="s">
        <v>1824</v>
      </c>
      <c r="B3171" s="205" t="s">
        <v>2942</v>
      </c>
      <c r="C3171" s="206" t="s">
        <v>3079</v>
      </c>
      <c r="D3171" s="206" t="s">
        <v>3079</v>
      </c>
      <c r="E3171" s="206" t="s">
        <v>3079</v>
      </c>
      <c r="F3171" s="206" t="s">
        <v>3079</v>
      </c>
    </row>
    <row r="3172" spans="1:6">
      <c r="A3172" s="198" t="s">
        <v>1765</v>
      </c>
      <c r="B3172" s="205" t="s">
        <v>2772</v>
      </c>
      <c r="C3172" s="206" t="s">
        <v>3079</v>
      </c>
      <c r="D3172" s="206" t="s">
        <v>3079</v>
      </c>
      <c r="E3172" s="206" t="s">
        <v>3079</v>
      </c>
      <c r="F3172" s="206" t="s">
        <v>3079</v>
      </c>
    </row>
    <row r="3173" spans="1:6">
      <c r="A3173" s="198" t="s">
        <v>1766</v>
      </c>
      <c r="B3173" s="205" t="s">
        <v>2773</v>
      </c>
      <c r="C3173" s="206" t="s">
        <v>3079</v>
      </c>
      <c r="D3173" s="206" t="s">
        <v>3079</v>
      </c>
      <c r="E3173" s="206" t="s">
        <v>3079</v>
      </c>
      <c r="F3173" s="206" t="s">
        <v>3079</v>
      </c>
    </row>
    <row r="3174" spans="1:6">
      <c r="A3174" s="198" t="s">
        <v>1767</v>
      </c>
      <c r="B3174" s="205" t="s">
        <v>2774</v>
      </c>
      <c r="C3174" s="206" t="s">
        <v>3079</v>
      </c>
      <c r="D3174" s="206" t="s">
        <v>3079</v>
      </c>
      <c r="E3174" s="206" t="s">
        <v>3079</v>
      </c>
      <c r="F3174" s="206" t="s">
        <v>3079</v>
      </c>
    </row>
    <row r="3175" spans="1:6">
      <c r="A3175" s="198" t="s">
        <v>1768</v>
      </c>
      <c r="B3175" s="205" t="s">
        <v>2775</v>
      </c>
      <c r="C3175" s="206" t="s">
        <v>3079</v>
      </c>
      <c r="D3175" s="206" t="s">
        <v>3079</v>
      </c>
      <c r="E3175" s="206" t="s">
        <v>3079</v>
      </c>
      <c r="F3175" s="206" t="s">
        <v>3079</v>
      </c>
    </row>
    <row r="3176" spans="1:6">
      <c r="A3176" s="198" t="s">
        <v>1809</v>
      </c>
      <c r="B3176" s="205" t="s">
        <v>2934</v>
      </c>
      <c r="C3176" s="206" t="s">
        <v>3079</v>
      </c>
      <c r="D3176" s="206" t="s">
        <v>3079</v>
      </c>
      <c r="E3176" s="206" t="s">
        <v>3079</v>
      </c>
      <c r="F3176" s="206" t="s">
        <v>3079</v>
      </c>
    </row>
    <row r="3177" spans="1:6">
      <c r="A3177" s="198" t="s">
        <v>1769</v>
      </c>
      <c r="B3177" s="205" t="s">
        <v>2776</v>
      </c>
      <c r="C3177" s="206" t="s">
        <v>3079</v>
      </c>
      <c r="D3177" s="206" t="s">
        <v>3079</v>
      </c>
      <c r="E3177" s="206" t="s">
        <v>3079</v>
      </c>
      <c r="F3177" s="206" t="s">
        <v>3079</v>
      </c>
    </row>
    <row r="3178" spans="1:6">
      <c r="A3178" s="198" t="s">
        <v>1770</v>
      </c>
      <c r="B3178" s="205" t="s">
        <v>2778</v>
      </c>
      <c r="C3178" s="206" t="s">
        <v>3079</v>
      </c>
      <c r="D3178" s="206" t="s">
        <v>3079</v>
      </c>
      <c r="E3178" s="206" t="s">
        <v>3079</v>
      </c>
      <c r="F3178" s="206" t="s">
        <v>3079</v>
      </c>
    </row>
    <row r="3179" spans="1:6">
      <c r="A3179" s="198" t="s">
        <v>1771</v>
      </c>
      <c r="B3179" s="205" t="s">
        <v>2779</v>
      </c>
      <c r="C3179" s="206" t="s">
        <v>3079</v>
      </c>
      <c r="D3179" s="206" t="s">
        <v>3079</v>
      </c>
      <c r="E3179" s="206" t="s">
        <v>3079</v>
      </c>
      <c r="F3179" s="206" t="s">
        <v>3079</v>
      </c>
    </row>
    <row r="3180" spans="1:6">
      <c r="A3180" s="198" t="s">
        <v>1772</v>
      </c>
      <c r="B3180" s="205" t="s">
        <v>2780</v>
      </c>
      <c r="C3180" s="206" t="s">
        <v>3079</v>
      </c>
      <c r="D3180" s="206" t="s">
        <v>3079</v>
      </c>
      <c r="E3180" s="206" t="s">
        <v>3079</v>
      </c>
      <c r="F3180" s="206" t="s">
        <v>3079</v>
      </c>
    </row>
    <row r="3181" spans="1:6">
      <c r="A3181" s="198" t="s">
        <v>1773</v>
      </c>
      <c r="B3181" s="205" t="s">
        <v>2781</v>
      </c>
      <c r="C3181" s="206" t="s">
        <v>3079</v>
      </c>
      <c r="D3181" s="206" t="s">
        <v>3079</v>
      </c>
      <c r="E3181" s="206" t="s">
        <v>3079</v>
      </c>
      <c r="F3181" s="206" t="s">
        <v>3079</v>
      </c>
    </row>
    <row r="3182" spans="1:6">
      <c r="A3182" s="198" t="s">
        <v>1774</v>
      </c>
      <c r="B3182" s="205" t="s">
        <v>2782</v>
      </c>
      <c r="C3182" s="206" t="s">
        <v>3079</v>
      </c>
      <c r="D3182" s="206" t="s">
        <v>3079</v>
      </c>
      <c r="E3182" s="206" t="s">
        <v>3079</v>
      </c>
      <c r="F3182" s="206" t="s">
        <v>3079</v>
      </c>
    </row>
    <row r="3183" spans="1:6">
      <c r="A3183" s="198" t="s">
        <v>1775</v>
      </c>
      <c r="B3183" s="205" t="s">
        <v>2783</v>
      </c>
      <c r="C3183" s="206" t="s">
        <v>3079</v>
      </c>
      <c r="D3183" s="206" t="s">
        <v>3079</v>
      </c>
      <c r="E3183" s="206" t="s">
        <v>3079</v>
      </c>
      <c r="F3183" s="206" t="s">
        <v>3079</v>
      </c>
    </row>
    <row r="3184" spans="1:6">
      <c r="A3184" s="198" t="s">
        <v>1776</v>
      </c>
      <c r="B3184" s="205" t="s">
        <v>2784</v>
      </c>
      <c r="C3184" s="206" t="s">
        <v>3079</v>
      </c>
      <c r="D3184" s="206" t="s">
        <v>3079</v>
      </c>
      <c r="E3184" s="206" t="s">
        <v>3079</v>
      </c>
      <c r="F3184" s="206" t="s">
        <v>3079</v>
      </c>
    </row>
    <row r="3185" spans="1:6">
      <c r="A3185" s="198" t="s">
        <v>1780</v>
      </c>
      <c r="B3185" s="205" t="s">
        <v>2788</v>
      </c>
      <c r="C3185" s="206" t="s">
        <v>3079</v>
      </c>
      <c r="D3185" s="206" t="s">
        <v>3079</v>
      </c>
      <c r="E3185" s="206" t="s">
        <v>3079</v>
      </c>
      <c r="F3185" s="206" t="s">
        <v>3079</v>
      </c>
    </row>
    <row r="3186" spans="1:6">
      <c r="A3186" s="198" t="s">
        <v>1791</v>
      </c>
      <c r="B3186" s="205" t="s">
        <v>2803</v>
      </c>
      <c r="C3186" s="206" t="s">
        <v>3079</v>
      </c>
      <c r="D3186" s="206" t="s">
        <v>3079</v>
      </c>
      <c r="E3186" s="206" t="s">
        <v>3079</v>
      </c>
      <c r="F3186" s="206" t="s">
        <v>3079</v>
      </c>
    </row>
    <row r="3187" spans="1:6">
      <c r="A3187" s="198" t="s">
        <v>1794</v>
      </c>
      <c r="B3187" s="205" t="s">
        <v>2806</v>
      </c>
      <c r="C3187" s="206" t="s">
        <v>3079</v>
      </c>
      <c r="D3187" s="206" t="s">
        <v>3079</v>
      </c>
      <c r="E3187" s="206" t="s">
        <v>3079</v>
      </c>
      <c r="F3187" s="206" t="s">
        <v>3079</v>
      </c>
    </row>
    <row r="3188" spans="1:6">
      <c r="A3188" s="198" t="s">
        <v>1784</v>
      </c>
      <c r="B3188" s="205" t="s">
        <v>2792</v>
      </c>
      <c r="C3188" s="206" t="s">
        <v>3079</v>
      </c>
      <c r="D3188" s="206" t="s">
        <v>3079</v>
      </c>
      <c r="E3188" s="206" t="s">
        <v>3079</v>
      </c>
      <c r="F3188" s="206" t="s">
        <v>3079</v>
      </c>
    </row>
    <row r="3189" spans="1:6">
      <c r="A3189" s="198" t="s">
        <v>1786</v>
      </c>
      <c r="B3189" s="205" t="s">
        <v>2794</v>
      </c>
      <c r="C3189" s="206" t="s">
        <v>3079</v>
      </c>
      <c r="D3189" s="206" t="s">
        <v>3079</v>
      </c>
      <c r="E3189" s="206" t="s">
        <v>3079</v>
      </c>
      <c r="F3189" s="206" t="s">
        <v>3079</v>
      </c>
    </row>
    <row r="3190" spans="1:6">
      <c r="A3190" s="198" t="s">
        <v>1787</v>
      </c>
      <c r="B3190" s="205" t="s">
        <v>2795</v>
      </c>
      <c r="C3190" s="206" t="s">
        <v>3079</v>
      </c>
      <c r="D3190" s="206" t="s">
        <v>3079</v>
      </c>
      <c r="E3190" s="206" t="s">
        <v>3079</v>
      </c>
      <c r="F3190" s="206" t="s">
        <v>3079</v>
      </c>
    </row>
    <row r="3191" spans="1:6">
      <c r="A3191" s="198" t="s">
        <v>1789</v>
      </c>
      <c r="B3191" s="205" t="s">
        <v>2797</v>
      </c>
      <c r="C3191" s="206" t="s">
        <v>3079</v>
      </c>
      <c r="D3191" s="206" t="s">
        <v>3079</v>
      </c>
      <c r="E3191" s="206" t="s">
        <v>3079</v>
      </c>
      <c r="F3191" s="206" t="s">
        <v>3079</v>
      </c>
    </row>
    <row r="3192" spans="1:6">
      <c r="A3192" s="198" t="s">
        <v>1790</v>
      </c>
      <c r="B3192" s="205" t="s">
        <v>2798</v>
      </c>
      <c r="C3192" s="206" t="s">
        <v>3079</v>
      </c>
      <c r="D3192" s="206" t="s">
        <v>3079</v>
      </c>
      <c r="E3192" s="206" t="s">
        <v>3079</v>
      </c>
      <c r="F3192" s="206" t="s">
        <v>3079</v>
      </c>
    </row>
    <row r="3193" spans="1:6">
      <c r="A3193" s="198" t="s">
        <v>1826</v>
      </c>
      <c r="B3193" s="205" t="s">
        <v>2943</v>
      </c>
      <c r="C3193" s="206" t="s">
        <v>3079</v>
      </c>
      <c r="D3193" s="206" t="s">
        <v>3079</v>
      </c>
      <c r="E3193" s="206" t="s">
        <v>3079</v>
      </c>
      <c r="F3193" s="206" t="s">
        <v>3079</v>
      </c>
    </row>
    <row r="3194" spans="1:6">
      <c r="A3194" s="198" t="s">
        <v>1765</v>
      </c>
      <c r="B3194" s="205" t="s">
        <v>2772</v>
      </c>
      <c r="C3194" s="206" t="s">
        <v>3079</v>
      </c>
      <c r="D3194" s="206" t="s">
        <v>3079</v>
      </c>
      <c r="E3194" s="206" t="s">
        <v>3079</v>
      </c>
      <c r="F3194" s="206" t="s">
        <v>3079</v>
      </c>
    </row>
    <row r="3195" spans="1:6">
      <c r="A3195" s="198" t="s">
        <v>1766</v>
      </c>
      <c r="B3195" s="205" t="s">
        <v>2773</v>
      </c>
      <c r="C3195" s="206" t="s">
        <v>3079</v>
      </c>
      <c r="D3195" s="206" t="s">
        <v>3079</v>
      </c>
      <c r="E3195" s="206" t="s">
        <v>3079</v>
      </c>
      <c r="F3195" s="206" t="s">
        <v>3079</v>
      </c>
    </row>
    <row r="3196" spans="1:6">
      <c r="A3196" s="198" t="s">
        <v>1767</v>
      </c>
      <c r="B3196" s="205" t="s">
        <v>2774</v>
      </c>
      <c r="C3196" s="206" t="s">
        <v>3079</v>
      </c>
      <c r="D3196" s="206" t="s">
        <v>3079</v>
      </c>
      <c r="E3196" s="206" t="s">
        <v>3079</v>
      </c>
      <c r="F3196" s="206" t="s">
        <v>3079</v>
      </c>
    </row>
    <row r="3197" spans="1:6">
      <c r="A3197" s="198" t="s">
        <v>1768</v>
      </c>
      <c r="B3197" s="205" t="s">
        <v>2775</v>
      </c>
      <c r="C3197" s="206" t="s">
        <v>3079</v>
      </c>
      <c r="D3197" s="206" t="s">
        <v>3079</v>
      </c>
      <c r="E3197" s="206" t="s">
        <v>3079</v>
      </c>
      <c r="F3197" s="206" t="s">
        <v>3079</v>
      </c>
    </row>
    <row r="3198" spans="1:6">
      <c r="A3198" s="198" t="s">
        <v>1809</v>
      </c>
      <c r="B3198" s="205" t="s">
        <v>2934</v>
      </c>
      <c r="C3198" s="206" t="s">
        <v>3079</v>
      </c>
      <c r="D3198" s="206" t="s">
        <v>3079</v>
      </c>
      <c r="E3198" s="206" t="s">
        <v>3079</v>
      </c>
      <c r="F3198" s="206" t="s">
        <v>3079</v>
      </c>
    </row>
    <row r="3199" spans="1:6">
      <c r="A3199" s="198" t="s">
        <v>1769</v>
      </c>
      <c r="B3199" s="205" t="s">
        <v>2776</v>
      </c>
      <c r="C3199" s="206" t="s">
        <v>3079</v>
      </c>
      <c r="D3199" s="206" t="s">
        <v>3079</v>
      </c>
      <c r="E3199" s="206" t="s">
        <v>3079</v>
      </c>
      <c r="F3199" s="206" t="s">
        <v>3079</v>
      </c>
    </row>
    <row r="3200" spans="1:6">
      <c r="A3200" s="198" t="s">
        <v>1803</v>
      </c>
      <c r="B3200" s="205" t="s">
        <v>2777</v>
      </c>
      <c r="C3200" s="206" t="s">
        <v>3079</v>
      </c>
      <c r="D3200" s="206" t="s">
        <v>3079</v>
      </c>
      <c r="E3200" s="206" t="s">
        <v>3079</v>
      </c>
      <c r="F3200" s="206" t="s">
        <v>3079</v>
      </c>
    </row>
    <row r="3201" spans="1:6">
      <c r="A3201" s="198" t="s">
        <v>1770</v>
      </c>
      <c r="B3201" s="205" t="s">
        <v>2778</v>
      </c>
      <c r="C3201" s="206" t="s">
        <v>3079</v>
      </c>
      <c r="D3201" s="206" t="s">
        <v>3079</v>
      </c>
      <c r="E3201" s="206" t="s">
        <v>3079</v>
      </c>
      <c r="F3201" s="206" t="s">
        <v>3079</v>
      </c>
    </row>
    <row r="3202" spans="1:6">
      <c r="A3202" s="198" t="s">
        <v>1771</v>
      </c>
      <c r="B3202" s="205" t="s">
        <v>2779</v>
      </c>
      <c r="C3202" s="206" t="s">
        <v>3079</v>
      </c>
      <c r="D3202" s="206" t="s">
        <v>3079</v>
      </c>
      <c r="E3202" s="206" t="s">
        <v>3079</v>
      </c>
      <c r="F3202" s="206" t="s">
        <v>3079</v>
      </c>
    </row>
    <row r="3203" spans="1:6">
      <c r="A3203" s="198" t="s">
        <v>1772</v>
      </c>
      <c r="B3203" s="205" t="s">
        <v>2780</v>
      </c>
      <c r="C3203" s="206" t="s">
        <v>3079</v>
      </c>
      <c r="D3203" s="206" t="s">
        <v>3079</v>
      </c>
      <c r="E3203" s="206" t="s">
        <v>3079</v>
      </c>
      <c r="F3203" s="206" t="s">
        <v>3079</v>
      </c>
    </row>
    <row r="3204" spans="1:6">
      <c r="A3204" s="198" t="s">
        <v>1773</v>
      </c>
      <c r="B3204" s="205" t="s">
        <v>2781</v>
      </c>
      <c r="C3204" s="206" t="s">
        <v>3079</v>
      </c>
      <c r="D3204" s="206" t="s">
        <v>3079</v>
      </c>
      <c r="E3204" s="206" t="s">
        <v>3079</v>
      </c>
      <c r="F3204" s="206" t="s">
        <v>3079</v>
      </c>
    </row>
    <row r="3205" spans="1:6">
      <c r="A3205" s="198" t="s">
        <v>1774</v>
      </c>
      <c r="B3205" s="205" t="s">
        <v>2782</v>
      </c>
      <c r="C3205" s="206" t="s">
        <v>3079</v>
      </c>
      <c r="D3205" s="206" t="s">
        <v>3079</v>
      </c>
      <c r="E3205" s="206" t="s">
        <v>3079</v>
      </c>
      <c r="F3205" s="206" t="s">
        <v>3079</v>
      </c>
    </row>
    <row r="3206" spans="1:6">
      <c r="A3206" s="198" t="s">
        <v>1775</v>
      </c>
      <c r="B3206" s="205" t="s">
        <v>2783</v>
      </c>
      <c r="C3206" s="206" t="s">
        <v>3079</v>
      </c>
      <c r="D3206" s="206" t="s">
        <v>3079</v>
      </c>
      <c r="E3206" s="206" t="s">
        <v>3079</v>
      </c>
      <c r="F3206" s="206" t="s">
        <v>3079</v>
      </c>
    </row>
    <row r="3207" spans="1:6">
      <c r="A3207" s="198" t="s">
        <v>1776</v>
      </c>
      <c r="B3207" s="205" t="s">
        <v>2784</v>
      </c>
      <c r="C3207" s="206" t="s">
        <v>3079</v>
      </c>
      <c r="D3207" s="206" t="s">
        <v>3079</v>
      </c>
      <c r="E3207" s="206" t="s">
        <v>3079</v>
      </c>
      <c r="F3207" s="206" t="s">
        <v>3079</v>
      </c>
    </row>
    <row r="3208" spans="1:6">
      <c r="A3208" s="198" t="s">
        <v>1780</v>
      </c>
      <c r="B3208" s="205" t="s">
        <v>2788</v>
      </c>
      <c r="C3208" s="206" t="s">
        <v>3079</v>
      </c>
      <c r="D3208" s="206" t="s">
        <v>3079</v>
      </c>
      <c r="E3208" s="206" t="s">
        <v>3079</v>
      </c>
      <c r="F3208" s="206" t="s">
        <v>3079</v>
      </c>
    </row>
    <row r="3209" spans="1:6">
      <c r="A3209" s="198" t="s">
        <v>1781</v>
      </c>
      <c r="B3209" s="205" t="s">
        <v>2789</v>
      </c>
      <c r="C3209" s="206" t="s">
        <v>3079</v>
      </c>
      <c r="D3209" s="206" t="s">
        <v>3079</v>
      </c>
      <c r="E3209" s="206" t="s">
        <v>3079</v>
      </c>
      <c r="F3209" s="206" t="s">
        <v>3079</v>
      </c>
    </row>
    <row r="3210" spans="1:6">
      <c r="A3210" s="198" t="s">
        <v>1782</v>
      </c>
      <c r="B3210" s="205" t="s">
        <v>2790</v>
      </c>
      <c r="C3210" s="206" t="s">
        <v>3079</v>
      </c>
      <c r="D3210" s="206" t="s">
        <v>3079</v>
      </c>
      <c r="E3210" s="206" t="s">
        <v>3079</v>
      </c>
      <c r="F3210" s="206" t="s">
        <v>3079</v>
      </c>
    </row>
    <row r="3211" spans="1:6">
      <c r="A3211" s="198" t="s">
        <v>1791</v>
      </c>
      <c r="B3211" s="205" t="s">
        <v>2803</v>
      </c>
      <c r="C3211" s="206" t="s">
        <v>3079</v>
      </c>
      <c r="D3211" s="206" t="s">
        <v>3079</v>
      </c>
      <c r="E3211" s="206" t="s">
        <v>3079</v>
      </c>
      <c r="F3211" s="206" t="s">
        <v>3079</v>
      </c>
    </row>
    <row r="3212" spans="1:6">
      <c r="A3212" s="198" t="s">
        <v>1783</v>
      </c>
      <c r="B3212" s="205" t="s">
        <v>2791</v>
      </c>
      <c r="C3212" s="206" t="s">
        <v>3079</v>
      </c>
      <c r="D3212" s="206" t="s">
        <v>3079</v>
      </c>
      <c r="E3212" s="206" t="s">
        <v>3079</v>
      </c>
      <c r="F3212" s="206" t="s">
        <v>3079</v>
      </c>
    </row>
    <row r="3213" spans="1:6">
      <c r="A3213" s="198" t="s">
        <v>1794</v>
      </c>
      <c r="B3213" s="205" t="s">
        <v>2806</v>
      </c>
      <c r="C3213" s="206" t="s">
        <v>3079</v>
      </c>
      <c r="D3213" s="206" t="s">
        <v>3079</v>
      </c>
      <c r="E3213" s="206" t="s">
        <v>3079</v>
      </c>
      <c r="F3213" s="206" t="s">
        <v>3079</v>
      </c>
    </row>
    <row r="3214" spans="1:6">
      <c r="A3214" s="198" t="s">
        <v>1784</v>
      </c>
      <c r="B3214" s="205" t="s">
        <v>2792</v>
      </c>
      <c r="C3214" s="206" t="s">
        <v>3079</v>
      </c>
      <c r="D3214" s="206" t="s">
        <v>3079</v>
      </c>
      <c r="E3214" s="206" t="s">
        <v>3079</v>
      </c>
      <c r="F3214" s="206" t="s">
        <v>3079</v>
      </c>
    </row>
    <row r="3215" spans="1:6">
      <c r="A3215" s="198" t="s">
        <v>1785</v>
      </c>
      <c r="B3215" s="205" t="s">
        <v>2793</v>
      </c>
      <c r="C3215" s="206" t="s">
        <v>3079</v>
      </c>
      <c r="D3215" s="206" t="s">
        <v>3079</v>
      </c>
      <c r="E3215" s="206" t="s">
        <v>3079</v>
      </c>
      <c r="F3215" s="206" t="s">
        <v>3079</v>
      </c>
    </row>
    <row r="3216" spans="1:6">
      <c r="A3216" s="198" t="s">
        <v>1786</v>
      </c>
      <c r="B3216" s="205" t="s">
        <v>2794</v>
      </c>
      <c r="C3216" s="206" t="s">
        <v>3079</v>
      </c>
      <c r="D3216" s="206" t="s">
        <v>3079</v>
      </c>
      <c r="E3216" s="206" t="s">
        <v>3079</v>
      </c>
      <c r="F3216" s="206" t="s">
        <v>3079</v>
      </c>
    </row>
    <row r="3217" spans="1:6">
      <c r="A3217" s="198" t="s">
        <v>1787</v>
      </c>
      <c r="B3217" s="205" t="s">
        <v>2795</v>
      </c>
      <c r="C3217" s="206" t="s">
        <v>3079</v>
      </c>
      <c r="D3217" s="206" t="s">
        <v>3079</v>
      </c>
      <c r="E3217" s="206" t="s">
        <v>3079</v>
      </c>
      <c r="F3217" s="206" t="s">
        <v>3079</v>
      </c>
    </row>
    <row r="3218" spans="1:6">
      <c r="A3218" s="198" t="s">
        <v>1788</v>
      </c>
      <c r="B3218" s="205" t="s">
        <v>2796</v>
      </c>
      <c r="C3218" s="206" t="s">
        <v>3079</v>
      </c>
      <c r="D3218" s="206" t="s">
        <v>3079</v>
      </c>
      <c r="E3218" s="206" t="s">
        <v>3079</v>
      </c>
      <c r="F3218" s="206" t="s">
        <v>3079</v>
      </c>
    </row>
    <row r="3219" spans="1:6">
      <c r="A3219" s="198" t="s">
        <v>1789</v>
      </c>
      <c r="B3219" s="205" t="s">
        <v>2797</v>
      </c>
      <c r="C3219" s="206" t="s">
        <v>3079</v>
      </c>
      <c r="D3219" s="206" t="s">
        <v>3079</v>
      </c>
      <c r="E3219" s="206" t="s">
        <v>3079</v>
      </c>
      <c r="F3219" s="206" t="s">
        <v>3079</v>
      </c>
    </row>
    <row r="3220" spans="1:6">
      <c r="A3220" s="198" t="s">
        <v>1790</v>
      </c>
      <c r="B3220" s="205" t="s">
        <v>2798</v>
      </c>
      <c r="C3220" s="206" t="s">
        <v>3079</v>
      </c>
      <c r="D3220" s="206" t="s">
        <v>3079</v>
      </c>
      <c r="E3220" s="206" t="s">
        <v>3079</v>
      </c>
      <c r="F3220" s="206" t="s">
        <v>3079</v>
      </c>
    </row>
    <row r="3221" spans="1:6">
      <c r="A3221" s="198" t="s">
        <v>1827</v>
      </c>
      <c r="B3221" s="205" t="s">
        <v>2944</v>
      </c>
      <c r="C3221" s="206" t="s">
        <v>3079</v>
      </c>
      <c r="D3221" s="206" t="s">
        <v>3079</v>
      </c>
      <c r="E3221" s="206" t="s">
        <v>3079</v>
      </c>
      <c r="F3221" s="206" t="s">
        <v>3079</v>
      </c>
    </row>
    <row r="3222" spans="1:6">
      <c r="A3222" s="198" t="s">
        <v>1765</v>
      </c>
      <c r="B3222" s="205" t="s">
        <v>2772</v>
      </c>
      <c r="C3222" s="206" t="s">
        <v>3079</v>
      </c>
      <c r="D3222" s="206" t="s">
        <v>3079</v>
      </c>
      <c r="E3222" s="206" t="s">
        <v>3079</v>
      </c>
      <c r="F3222" s="206" t="s">
        <v>3079</v>
      </c>
    </row>
    <row r="3223" spans="1:6">
      <c r="A3223" s="198" t="s">
        <v>1766</v>
      </c>
      <c r="B3223" s="205" t="s">
        <v>2773</v>
      </c>
      <c r="C3223" s="206" t="s">
        <v>3079</v>
      </c>
      <c r="D3223" s="206" t="s">
        <v>3079</v>
      </c>
      <c r="E3223" s="206" t="s">
        <v>3079</v>
      </c>
      <c r="F3223" s="206" t="s">
        <v>3079</v>
      </c>
    </row>
    <row r="3224" spans="1:6">
      <c r="A3224" s="198" t="s">
        <v>1767</v>
      </c>
      <c r="B3224" s="205" t="s">
        <v>2774</v>
      </c>
      <c r="C3224" s="206" t="s">
        <v>3079</v>
      </c>
      <c r="D3224" s="206" t="s">
        <v>3079</v>
      </c>
      <c r="E3224" s="206" t="s">
        <v>3079</v>
      </c>
      <c r="F3224" s="206" t="s">
        <v>3079</v>
      </c>
    </row>
    <row r="3225" spans="1:6">
      <c r="A3225" s="198" t="s">
        <v>1768</v>
      </c>
      <c r="B3225" s="205" t="s">
        <v>2775</v>
      </c>
      <c r="C3225" s="206" t="s">
        <v>3079</v>
      </c>
      <c r="D3225" s="206" t="s">
        <v>3079</v>
      </c>
      <c r="E3225" s="206" t="s">
        <v>3079</v>
      </c>
      <c r="F3225" s="206" t="s">
        <v>3079</v>
      </c>
    </row>
    <row r="3226" spans="1:6">
      <c r="A3226" s="198" t="s">
        <v>1809</v>
      </c>
      <c r="B3226" s="205" t="s">
        <v>2934</v>
      </c>
      <c r="C3226" s="206" t="s">
        <v>3079</v>
      </c>
      <c r="D3226" s="206" t="s">
        <v>3079</v>
      </c>
      <c r="E3226" s="206" t="s">
        <v>3079</v>
      </c>
      <c r="F3226" s="206" t="s">
        <v>3079</v>
      </c>
    </row>
    <row r="3227" spans="1:6">
      <c r="A3227" s="198" t="s">
        <v>1769</v>
      </c>
      <c r="B3227" s="205" t="s">
        <v>2776</v>
      </c>
      <c r="C3227" s="206" t="s">
        <v>3079</v>
      </c>
      <c r="D3227" s="206" t="s">
        <v>3079</v>
      </c>
      <c r="E3227" s="206" t="s">
        <v>3079</v>
      </c>
      <c r="F3227" s="206" t="s">
        <v>3079</v>
      </c>
    </row>
    <row r="3228" spans="1:6">
      <c r="A3228" s="198" t="s">
        <v>1770</v>
      </c>
      <c r="B3228" s="205" t="s">
        <v>2778</v>
      </c>
      <c r="C3228" s="206" t="s">
        <v>3079</v>
      </c>
      <c r="D3228" s="206" t="s">
        <v>3079</v>
      </c>
      <c r="E3228" s="206" t="s">
        <v>3079</v>
      </c>
      <c r="F3228" s="206" t="s">
        <v>3079</v>
      </c>
    </row>
    <row r="3229" spans="1:6">
      <c r="A3229" s="198" t="s">
        <v>1771</v>
      </c>
      <c r="B3229" s="205" t="s">
        <v>2779</v>
      </c>
      <c r="C3229" s="206" t="s">
        <v>3079</v>
      </c>
      <c r="D3229" s="206" t="s">
        <v>3079</v>
      </c>
      <c r="E3229" s="206" t="s">
        <v>3079</v>
      </c>
      <c r="F3229" s="206" t="s">
        <v>3079</v>
      </c>
    </row>
    <row r="3230" spans="1:6">
      <c r="A3230" s="198" t="s">
        <v>1772</v>
      </c>
      <c r="B3230" s="205" t="s">
        <v>2780</v>
      </c>
      <c r="C3230" s="206" t="s">
        <v>3079</v>
      </c>
      <c r="D3230" s="206" t="s">
        <v>3079</v>
      </c>
      <c r="E3230" s="206" t="s">
        <v>3079</v>
      </c>
      <c r="F3230" s="206" t="s">
        <v>3079</v>
      </c>
    </row>
    <row r="3231" spans="1:6">
      <c r="A3231" s="198" t="s">
        <v>1773</v>
      </c>
      <c r="B3231" s="205" t="s">
        <v>2781</v>
      </c>
      <c r="C3231" s="206" t="s">
        <v>3079</v>
      </c>
      <c r="D3231" s="206" t="s">
        <v>3079</v>
      </c>
      <c r="E3231" s="206" t="s">
        <v>3079</v>
      </c>
      <c r="F3231" s="206" t="s">
        <v>3079</v>
      </c>
    </row>
    <row r="3232" spans="1:6">
      <c r="A3232" s="198" t="s">
        <v>1774</v>
      </c>
      <c r="B3232" s="205" t="s">
        <v>2782</v>
      </c>
      <c r="C3232" s="206" t="s">
        <v>3079</v>
      </c>
      <c r="D3232" s="206" t="s">
        <v>3079</v>
      </c>
      <c r="E3232" s="206" t="s">
        <v>3079</v>
      </c>
      <c r="F3232" s="206" t="s">
        <v>3079</v>
      </c>
    </row>
    <row r="3233" spans="1:6">
      <c r="A3233" s="198" t="s">
        <v>1775</v>
      </c>
      <c r="B3233" s="205" t="s">
        <v>2783</v>
      </c>
      <c r="C3233" s="206" t="s">
        <v>3079</v>
      </c>
      <c r="D3233" s="206" t="s">
        <v>3079</v>
      </c>
      <c r="E3233" s="206" t="s">
        <v>3079</v>
      </c>
      <c r="F3233" s="206" t="s">
        <v>3079</v>
      </c>
    </row>
    <row r="3234" spans="1:6">
      <c r="A3234" s="198" t="s">
        <v>1776</v>
      </c>
      <c r="B3234" s="205" t="s">
        <v>2784</v>
      </c>
      <c r="C3234" s="206" t="s">
        <v>3079</v>
      </c>
      <c r="D3234" s="206" t="s">
        <v>3079</v>
      </c>
      <c r="E3234" s="206" t="s">
        <v>3079</v>
      </c>
      <c r="F3234" s="206" t="s">
        <v>3079</v>
      </c>
    </row>
    <row r="3235" spans="1:6">
      <c r="A3235" s="198" t="s">
        <v>1780</v>
      </c>
      <c r="B3235" s="205" t="s">
        <v>2788</v>
      </c>
      <c r="C3235" s="206" t="s">
        <v>3079</v>
      </c>
      <c r="D3235" s="206" t="s">
        <v>3079</v>
      </c>
      <c r="E3235" s="206" t="s">
        <v>3079</v>
      </c>
      <c r="F3235" s="206" t="s">
        <v>3079</v>
      </c>
    </row>
    <row r="3236" spans="1:6">
      <c r="A3236" s="198" t="s">
        <v>1781</v>
      </c>
      <c r="B3236" s="205" t="s">
        <v>2789</v>
      </c>
      <c r="C3236" s="206" t="s">
        <v>3079</v>
      </c>
      <c r="D3236" s="206" t="s">
        <v>3079</v>
      </c>
      <c r="E3236" s="206" t="s">
        <v>3079</v>
      </c>
      <c r="F3236" s="206" t="s">
        <v>3079</v>
      </c>
    </row>
    <row r="3237" spans="1:6">
      <c r="A3237" s="198" t="s">
        <v>1782</v>
      </c>
      <c r="B3237" s="205" t="s">
        <v>2790</v>
      </c>
      <c r="C3237" s="206" t="s">
        <v>3079</v>
      </c>
      <c r="D3237" s="206" t="s">
        <v>3079</v>
      </c>
      <c r="E3237" s="206" t="s">
        <v>3079</v>
      </c>
      <c r="F3237" s="206" t="s">
        <v>3079</v>
      </c>
    </row>
    <row r="3238" spans="1:6">
      <c r="A3238" s="198" t="s">
        <v>1783</v>
      </c>
      <c r="B3238" s="205" t="s">
        <v>2791</v>
      </c>
      <c r="C3238" s="206" t="s">
        <v>3079</v>
      </c>
      <c r="D3238" s="206" t="s">
        <v>3079</v>
      </c>
      <c r="E3238" s="206" t="s">
        <v>3079</v>
      </c>
      <c r="F3238" s="206" t="s">
        <v>3079</v>
      </c>
    </row>
    <row r="3239" spans="1:6">
      <c r="A3239" s="198" t="s">
        <v>1794</v>
      </c>
      <c r="B3239" s="205" t="s">
        <v>2806</v>
      </c>
      <c r="C3239" s="206" t="s">
        <v>3079</v>
      </c>
      <c r="D3239" s="206" t="s">
        <v>3079</v>
      </c>
      <c r="E3239" s="206" t="s">
        <v>3079</v>
      </c>
      <c r="F3239" s="206" t="s">
        <v>3079</v>
      </c>
    </row>
    <row r="3240" spans="1:6">
      <c r="A3240" s="198" t="s">
        <v>1784</v>
      </c>
      <c r="B3240" s="205" t="s">
        <v>2792</v>
      </c>
      <c r="C3240" s="206" t="s">
        <v>3079</v>
      </c>
      <c r="D3240" s="206" t="s">
        <v>3079</v>
      </c>
      <c r="E3240" s="206" t="s">
        <v>3079</v>
      </c>
      <c r="F3240" s="206" t="s">
        <v>3079</v>
      </c>
    </row>
    <row r="3241" spans="1:6">
      <c r="A3241" s="198" t="s">
        <v>1785</v>
      </c>
      <c r="B3241" s="205" t="s">
        <v>2793</v>
      </c>
      <c r="C3241" s="206" t="s">
        <v>3079</v>
      </c>
      <c r="D3241" s="206" t="s">
        <v>3079</v>
      </c>
      <c r="E3241" s="206" t="s">
        <v>3079</v>
      </c>
      <c r="F3241" s="206" t="s">
        <v>3079</v>
      </c>
    </row>
    <row r="3242" spans="1:6">
      <c r="A3242" s="198" t="s">
        <v>1786</v>
      </c>
      <c r="B3242" s="205" t="s">
        <v>2794</v>
      </c>
      <c r="C3242" s="206" t="s">
        <v>3079</v>
      </c>
      <c r="D3242" s="206" t="s">
        <v>3079</v>
      </c>
      <c r="E3242" s="206" t="s">
        <v>3079</v>
      </c>
      <c r="F3242" s="206" t="s">
        <v>3079</v>
      </c>
    </row>
    <row r="3243" spans="1:6">
      <c r="A3243" s="198" t="s">
        <v>1787</v>
      </c>
      <c r="B3243" s="205" t="s">
        <v>2795</v>
      </c>
      <c r="C3243" s="206" t="s">
        <v>3079</v>
      </c>
      <c r="D3243" s="206" t="s">
        <v>3079</v>
      </c>
      <c r="E3243" s="206" t="s">
        <v>3079</v>
      </c>
      <c r="F3243" s="206" t="s">
        <v>3079</v>
      </c>
    </row>
    <row r="3244" spans="1:6">
      <c r="A3244" s="198" t="s">
        <v>1788</v>
      </c>
      <c r="B3244" s="205" t="s">
        <v>2796</v>
      </c>
      <c r="C3244" s="206" t="s">
        <v>3079</v>
      </c>
      <c r="D3244" s="206" t="s">
        <v>3079</v>
      </c>
      <c r="E3244" s="206" t="s">
        <v>3079</v>
      </c>
      <c r="F3244" s="206" t="s">
        <v>3079</v>
      </c>
    </row>
    <row r="3245" spans="1:6">
      <c r="A3245" s="198" t="s">
        <v>1789</v>
      </c>
      <c r="B3245" s="205" t="s">
        <v>2797</v>
      </c>
      <c r="C3245" s="206" t="s">
        <v>3079</v>
      </c>
      <c r="D3245" s="206" t="s">
        <v>3079</v>
      </c>
      <c r="E3245" s="206" t="s">
        <v>3079</v>
      </c>
      <c r="F3245" s="206" t="s">
        <v>3079</v>
      </c>
    </row>
    <row r="3246" spans="1:6">
      <c r="A3246" s="198" t="s">
        <v>1790</v>
      </c>
      <c r="B3246" s="205" t="s">
        <v>2798</v>
      </c>
      <c r="C3246" s="206" t="s">
        <v>3079</v>
      </c>
      <c r="D3246" s="206" t="s">
        <v>3079</v>
      </c>
      <c r="E3246" s="206" t="s">
        <v>3079</v>
      </c>
      <c r="F3246" s="206" t="s">
        <v>3079</v>
      </c>
    </row>
    <row r="3247" spans="1:6">
      <c r="A3247" s="198" t="s">
        <v>1829</v>
      </c>
      <c r="B3247" s="205" t="s">
        <v>2945</v>
      </c>
      <c r="C3247" s="206" t="s">
        <v>3079</v>
      </c>
      <c r="D3247" s="206" t="s">
        <v>3079</v>
      </c>
      <c r="E3247" s="206" t="s">
        <v>3079</v>
      </c>
      <c r="F3247" s="206" t="s">
        <v>3079</v>
      </c>
    </row>
    <row r="3248" spans="1:6">
      <c r="A3248" s="198" t="s">
        <v>1765</v>
      </c>
      <c r="B3248" s="205" t="s">
        <v>2772</v>
      </c>
      <c r="C3248" s="206" t="s">
        <v>3079</v>
      </c>
      <c r="D3248" s="206" t="s">
        <v>3079</v>
      </c>
      <c r="E3248" s="206" t="s">
        <v>3079</v>
      </c>
      <c r="F3248" s="206" t="s">
        <v>3079</v>
      </c>
    </row>
    <row r="3249" spans="1:6">
      <c r="A3249" s="198" t="s">
        <v>1766</v>
      </c>
      <c r="B3249" s="205" t="s">
        <v>2773</v>
      </c>
      <c r="C3249" s="206" t="s">
        <v>3079</v>
      </c>
      <c r="D3249" s="206" t="s">
        <v>3079</v>
      </c>
      <c r="E3249" s="206" t="s">
        <v>3079</v>
      </c>
      <c r="F3249" s="206" t="s">
        <v>3079</v>
      </c>
    </row>
    <row r="3250" spans="1:6">
      <c r="A3250" s="198" t="s">
        <v>1767</v>
      </c>
      <c r="B3250" s="205" t="s">
        <v>2774</v>
      </c>
      <c r="C3250" s="206" t="s">
        <v>3079</v>
      </c>
      <c r="D3250" s="206" t="s">
        <v>3079</v>
      </c>
      <c r="E3250" s="206" t="s">
        <v>3079</v>
      </c>
      <c r="F3250" s="206" t="s">
        <v>3079</v>
      </c>
    </row>
    <row r="3251" spans="1:6">
      <c r="A3251" s="198" t="s">
        <v>1768</v>
      </c>
      <c r="B3251" s="205" t="s">
        <v>2775</v>
      </c>
      <c r="C3251" s="206" t="s">
        <v>3079</v>
      </c>
      <c r="D3251" s="206" t="s">
        <v>3079</v>
      </c>
      <c r="E3251" s="206" t="s">
        <v>3079</v>
      </c>
      <c r="F3251" s="206" t="s">
        <v>3079</v>
      </c>
    </row>
    <row r="3252" spans="1:6">
      <c r="A3252" s="198" t="s">
        <v>1809</v>
      </c>
      <c r="B3252" s="205" t="s">
        <v>2934</v>
      </c>
      <c r="C3252" s="206" t="s">
        <v>3079</v>
      </c>
      <c r="D3252" s="206" t="s">
        <v>3079</v>
      </c>
      <c r="E3252" s="206" t="s">
        <v>3079</v>
      </c>
      <c r="F3252" s="206" t="s">
        <v>3079</v>
      </c>
    </row>
    <row r="3253" spans="1:6">
      <c r="A3253" s="198" t="s">
        <v>1769</v>
      </c>
      <c r="B3253" s="205" t="s">
        <v>2776</v>
      </c>
      <c r="C3253" s="206" t="s">
        <v>3079</v>
      </c>
      <c r="D3253" s="206" t="s">
        <v>3079</v>
      </c>
      <c r="E3253" s="206" t="s">
        <v>3079</v>
      </c>
      <c r="F3253" s="206" t="s">
        <v>3079</v>
      </c>
    </row>
    <row r="3254" spans="1:6">
      <c r="A3254" s="198" t="s">
        <v>1770</v>
      </c>
      <c r="B3254" s="205" t="s">
        <v>2778</v>
      </c>
      <c r="C3254" s="206" t="s">
        <v>3079</v>
      </c>
      <c r="D3254" s="206" t="s">
        <v>3079</v>
      </c>
      <c r="E3254" s="206" t="s">
        <v>3079</v>
      </c>
      <c r="F3254" s="206" t="s">
        <v>3079</v>
      </c>
    </row>
    <row r="3255" spans="1:6">
      <c r="A3255" s="198" t="s">
        <v>1771</v>
      </c>
      <c r="B3255" s="205" t="s">
        <v>2779</v>
      </c>
      <c r="C3255" s="206" t="s">
        <v>3079</v>
      </c>
      <c r="D3255" s="206" t="s">
        <v>3079</v>
      </c>
      <c r="E3255" s="206" t="s">
        <v>3079</v>
      </c>
      <c r="F3255" s="206" t="s">
        <v>3079</v>
      </c>
    </row>
    <row r="3256" spans="1:6">
      <c r="A3256" s="198" t="s">
        <v>1772</v>
      </c>
      <c r="B3256" s="205" t="s">
        <v>2780</v>
      </c>
      <c r="C3256" s="206" t="s">
        <v>3079</v>
      </c>
      <c r="D3256" s="206" t="s">
        <v>3079</v>
      </c>
      <c r="E3256" s="206" t="s">
        <v>3079</v>
      </c>
      <c r="F3256" s="206" t="s">
        <v>3079</v>
      </c>
    </row>
    <row r="3257" spans="1:6">
      <c r="A3257" s="198" t="s">
        <v>1773</v>
      </c>
      <c r="B3257" s="205" t="s">
        <v>2781</v>
      </c>
      <c r="C3257" s="206" t="s">
        <v>3079</v>
      </c>
      <c r="D3257" s="206" t="s">
        <v>3079</v>
      </c>
      <c r="E3257" s="206" t="s">
        <v>3079</v>
      </c>
      <c r="F3257" s="206" t="s">
        <v>3079</v>
      </c>
    </row>
    <row r="3258" spans="1:6">
      <c r="A3258" s="198" t="s">
        <v>1774</v>
      </c>
      <c r="B3258" s="205" t="s">
        <v>2782</v>
      </c>
      <c r="C3258" s="206" t="s">
        <v>3079</v>
      </c>
      <c r="D3258" s="206" t="s">
        <v>3079</v>
      </c>
      <c r="E3258" s="206" t="s">
        <v>3079</v>
      </c>
      <c r="F3258" s="206" t="s">
        <v>3079</v>
      </c>
    </row>
    <row r="3259" spans="1:6">
      <c r="A3259" s="198" t="s">
        <v>1775</v>
      </c>
      <c r="B3259" s="205" t="s">
        <v>2783</v>
      </c>
      <c r="C3259" s="206" t="s">
        <v>3079</v>
      </c>
      <c r="D3259" s="206" t="s">
        <v>3079</v>
      </c>
      <c r="E3259" s="206" t="s">
        <v>3079</v>
      </c>
      <c r="F3259" s="206" t="s">
        <v>3079</v>
      </c>
    </row>
    <row r="3260" spans="1:6">
      <c r="A3260" s="198" t="s">
        <v>1776</v>
      </c>
      <c r="B3260" s="205" t="s">
        <v>2784</v>
      </c>
      <c r="C3260" s="206" t="s">
        <v>3079</v>
      </c>
      <c r="D3260" s="206" t="s">
        <v>3079</v>
      </c>
      <c r="E3260" s="206" t="s">
        <v>3079</v>
      </c>
      <c r="F3260" s="206" t="s">
        <v>3079</v>
      </c>
    </row>
    <row r="3261" spans="1:6">
      <c r="A3261" s="198" t="s">
        <v>1781</v>
      </c>
      <c r="B3261" s="205" t="s">
        <v>2789</v>
      </c>
      <c r="C3261" s="206" t="s">
        <v>3079</v>
      </c>
      <c r="D3261" s="206" t="s">
        <v>3079</v>
      </c>
      <c r="E3261" s="206" t="s">
        <v>3079</v>
      </c>
      <c r="F3261" s="206" t="s">
        <v>3079</v>
      </c>
    </row>
    <row r="3262" spans="1:6">
      <c r="A3262" s="198" t="s">
        <v>1782</v>
      </c>
      <c r="B3262" s="205" t="s">
        <v>2790</v>
      </c>
      <c r="C3262" s="206" t="s">
        <v>3079</v>
      </c>
      <c r="D3262" s="206" t="s">
        <v>3079</v>
      </c>
      <c r="E3262" s="206" t="s">
        <v>3079</v>
      </c>
      <c r="F3262" s="206" t="s">
        <v>3079</v>
      </c>
    </row>
    <row r="3263" spans="1:6">
      <c r="A3263" s="198" t="s">
        <v>1784</v>
      </c>
      <c r="B3263" s="205" t="s">
        <v>2792</v>
      </c>
      <c r="C3263" s="206" t="s">
        <v>3079</v>
      </c>
      <c r="D3263" s="206" t="s">
        <v>3079</v>
      </c>
      <c r="E3263" s="206" t="s">
        <v>3079</v>
      </c>
      <c r="F3263" s="206" t="s">
        <v>3079</v>
      </c>
    </row>
    <row r="3264" spans="1:6">
      <c r="A3264" s="198" t="s">
        <v>1786</v>
      </c>
      <c r="B3264" s="205" t="s">
        <v>2794</v>
      </c>
      <c r="C3264" s="206" t="s">
        <v>3079</v>
      </c>
      <c r="D3264" s="206" t="s">
        <v>3079</v>
      </c>
      <c r="E3264" s="206" t="s">
        <v>3079</v>
      </c>
      <c r="F3264" s="206" t="s">
        <v>3079</v>
      </c>
    </row>
    <row r="3265" spans="1:6">
      <c r="A3265" s="198" t="s">
        <v>1787</v>
      </c>
      <c r="B3265" s="205" t="s">
        <v>2795</v>
      </c>
      <c r="C3265" s="206" t="s">
        <v>3079</v>
      </c>
      <c r="D3265" s="206" t="s">
        <v>3079</v>
      </c>
      <c r="E3265" s="206" t="s">
        <v>3079</v>
      </c>
      <c r="F3265" s="206" t="s">
        <v>3079</v>
      </c>
    </row>
    <row r="3266" spans="1:6">
      <c r="A3266" s="198" t="s">
        <v>1788</v>
      </c>
      <c r="B3266" s="205" t="s">
        <v>2796</v>
      </c>
      <c r="C3266" s="206" t="s">
        <v>3079</v>
      </c>
      <c r="D3266" s="206" t="s">
        <v>3079</v>
      </c>
      <c r="E3266" s="206" t="s">
        <v>3079</v>
      </c>
      <c r="F3266" s="206" t="s">
        <v>3079</v>
      </c>
    </row>
    <row r="3267" spans="1:6">
      <c r="A3267" s="198" t="s">
        <v>1789</v>
      </c>
      <c r="B3267" s="205" t="s">
        <v>2797</v>
      </c>
      <c r="C3267" s="206" t="s">
        <v>3079</v>
      </c>
      <c r="D3267" s="206" t="s">
        <v>3079</v>
      </c>
      <c r="E3267" s="206" t="s">
        <v>3079</v>
      </c>
      <c r="F3267" s="206" t="s">
        <v>3079</v>
      </c>
    </row>
    <row r="3268" spans="1:6">
      <c r="A3268" s="198" t="s">
        <v>1790</v>
      </c>
      <c r="B3268" s="205" t="s">
        <v>2798</v>
      </c>
      <c r="C3268" s="206" t="s">
        <v>3079</v>
      </c>
      <c r="D3268" s="206" t="s">
        <v>3079</v>
      </c>
      <c r="E3268" s="206" t="s">
        <v>3079</v>
      </c>
      <c r="F3268" s="206" t="s">
        <v>3079</v>
      </c>
    </row>
    <row r="3269" spans="1:6">
      <c r="A3269" s="198" t="s">
        <v>1831</v>
      </c>
      <c r="B3269" s="205" t="s">
        <v>2946</v>
      </c>
      <c r="C3269" s="206" t="s">
        <v>3079</v>
      </c>
      <c r="D3269" s="206" t="s">
        <v>3079</v>
      </c>
      <c r="E3269" s="206" t="s">
        <v>3079</v>
      </c>
      <c r="F3269" s="206" t="s">
        <v>3079</v>
      </c>
    </row>
    <row r="3270" spans="1:6">
      <c r="A3270" s="198" t="s">
        <v>1765</v>
      </c>
      <c r="B3270" s="205" t="s">
        <v>2772</v>
      </c>
      <c r="C3270" s="206" t="s">
        <v>3079</v>
      </c>
      <c r="D3270" s="206" t="s">
        <v>3079</v>
      </c>
      <c r="E3270" s="206" t="s">
        <v>3079</v>
      </c>
      <c r="F3270" s="206" t="s">
        <v>3079</v>
      </c>
    </row>
    <row r="3271" spans="1:6">
      <c r="A3271" s="198" t="s">
        <v>1766</v>
      </c>
      <c r="B3271" s="205" t="s">
        <v>2773</v>
      </c>
      <c r="C3271" s="206" t="s">
        <v>3079</v>
      </c>
      <c r="D3271" s="206" t="s">
        <v>3079</v>
      </c>
      <c r="E3271" s="206" t="s">
        <v>3079</v>
      </c>
      <c r="F3271" s="206" t="s">
        <v>3079</v>
      </c>
    </row>
    <row r="3272" spans="1:6">
      <c r="A3272" s="198" t="s">
        <v>1767</v>
      </c>
      <c r="B3272" s="205" t="s">
        <v>2774</v>
      </c>
      <c r="C3272" s="206" t="s">
        <v>3079</v>
      </c>
      <c r="D3272" s="206" t="s">
        <v>3079</v>
      </c>
      <c r="E3272" s="206" t="s">
        <v>3079</v>
      </c>
      <c r="F3272" s="206" t="s">
        <v>3079</v>
      </c>
    </row>
    <row r="3273" spans="1:6">
      <c r="A3273" s="198" t="s">
        <v>1768</v>
      </c>
      <c r="B3273" s="205" t="s">
        <v>2775</v>
      </c>
      <c r="C3273" s="206" t="s">
        <v>3079</v>
      </c>
      <c r="D3273" s="206" t="s">
        <v>3079</v>
      </c>
      <c r="E3273" s="206" t="s">
        <v>3079</v>
      </c>
      <c r="F3273" s="206" t="s">
        <v>3079</v>
      </c>
    </row>
    <row r="3274" spans="1:6">
      <c r="A3274" s="198" t="s">
        <v>1809</v>
      </c>
      <c r="B3274" s="205" t="s">
        <v>2934</v>
      </c>
      <c r="C3274" s="206" t="s">
        <v>3079</v>
      </c>
      <c r="D3274" s="206" t="s">
        <v>3079</v>
      </c>
      <c r="E3274" s="206" t="s">
        <v>3079</v>
      </c>
      <c r="F3274" s="206" t="s">
        <v>3079</v>
      </c>
    </row>
    <row r="3275" spans="1:6">
      <c r="A3275" s="198" t="s">
        <v>1769</v>
      </c>
      <c r="B3275" s="205" t="s">
        <v>2776</v>
      </c>
      <c r="C3275" s="206" t="s">
        <v>3079</v>
      </c>
      <c r="D3275" s="206" t="s">
        <v>3079</v>
      </c>
      <c r="E3275" s="206" t="s">
        <v>3079</v>
      </c>
      <c r="F3275" s="206" t="s">
        <v>3079</v>
      </c>
    </row>
    <row r="3276" spans="1:6">
      <c r="A3276" s="198" t="s">
        <v>1770</v>
      </c>
      <c r="B3276" s="205" t="s">
        <v>2778</v>
      </c>
      <c r="C3276" s="206" t="s">
        <v>3079</v>
      </c>
      <c r="D3276" s="206" t="s">
        <v>3079</v>
      </c>
      <c r="E3276" s="206" t="s">
        <v>3079</v>
      </c>
      <c r="F3276" s="206" t="s">
        <v>3079</v>
      </c>
    </row>
    <row r="3277" spans="1:6">
      <c r="A3277" s="198" t="s">
        <v>1771</v>
      </c>
      <c r="B3277" s="205" t="s">
        <v>2779</v>
      </c>
      <c r="C3277" s="206" t="s">
        <v>3079</v>
      </c>
      <c r="D3277" s="206" t="s">
        <v>3079</v>
      </c>
      <c r="E3277" s="206" t="s">
        <v>3079</v>
      </c>
      <c r="F3277" s="206" t="s">
        <v>3079</v>
      </c>
    </row>
    <row r="3278" spans="1:6">
      <c r="A3278" s="198" t="s">
        <v>1772</v>
      </c>
      <c r="B3278" s="205" t="s">
        <v>2780</v>
      </c>
      <c r="C3278" s="206" t="s">
        <v>3079</v>
      </c>
      <c r="D3278" s="206" t="s">
        <v>3079</v>
      </c>
      <c r="E3278" s="206" t="s">
        <v>3079</v>
      </c>
      <c r="F3278" s="206" t="s">
        <v>3079</v>
      </c>
    </row>
    <row r="3279" spans="1:6">
      <c r="A3279" s="198" t="s">
        <v>1773</v>
      </c>
      <c r="B3279" s="205" t="s">
        <v>2781</v>
      </c>
      <c r="C3279" s="206" t="s">
        <v>3079</v>
      </c>
      <c r="D3279" s="206" t="s">
        <v>3079</v>
      </c>
      <c r="E3279" s="206" t="s">
        <v>3079</v>
      </c>
      <c r="F3279" s="206" t="s">
        <v>3079</v>
      </c>
    </row>
    <row r="3280" spans="1:6">
      <c r="A3280" s="198" t="s">
        <v>1774</v>
      </c>
      <c r="B3280" s="205" t="s">
        <v>2782</v>
      </c>
      <c r="C3280" s="206" t="s">
        <v>3079</v>
      </c>
      <c r="D3280" s="206" t="s">
        <v>3079</v>
      </c>
      <c r="E3280" s="206" t="s">
        <v>3079</v>
      </c>
      <c r="F3280" s="206" t="s">
        <v>3079</v>
      </c>
    </row>
    <row r="3281" spans="1:6">
      <c r="A3281" s="198" t="s">
        <v>1775</v>
      </c>
      <c r="B3281" s="205" t="s">
        <v>2783</v>
      </c>
      <c r="C3281" s="206" t="s">
        <v>3079</v>
      </c>
      <c r="D3281" s="206" t="s">
        <v>3079</v>
      </c>
      <c r="E3281" s="206" t="s">
        <v>3079</v>
      </c>
      <c r="F3281" s="206" t="s">
        <v>3079</v>
      </c>
    </row>
    <row r="3282" spans="1:6">
      <c r="A3282" s="198" t="s">
        <v>1776</v>
      </c>
      <c r="B3282" s="205" t="s">
        <v>2784</v>
      </c>
      <c r="C3282" s="206" t="s">
        <v>3079</v>
      </c>
      <c r="D3282" s="206" t="s">
        <v>3079</v>
      </c>
      <c r="E3282" s="206" t="s">
        <v>3079</v>
      </c>
      <c r="F3282" s="206" t="s">
        <v>3079</v>
      </c>
    </row>
    <row r="3283" spans="1:6">
      <c r="A3283" s="198" t="s">
        <v>1792</v>
      </c>
      <c r="B3283" s="205" t="s">
        <v>2815</v>
      </c>
      <c r="C3283" s="206" t="s">
        <v>3079</v>
      </c>
      <c r="D3283" s="206" t="s">
        <v>3079</v>
      </c>
      <c r="E3283" s="206" t="s">
        <v>3079</v>
      </c>
      <c r="F3283" s="206" t="s">
        <v>3079</v>
      </c>
    </row>
    <row r="3284" spans="1:6">
      <c r="A3284" s="198" t="s">
        <v>1782</v>
      </c>
      <c r="B3284" s="205" t="s">
        <v>2790</v>
      </c>
      <c r="C3284" s="206" t="s">
        <v>3079</v>
      </c>
      <c r="D3284" s="206" t="s">
        <v>3079</v>
      </c>
      <c r="E3284" s="206" t="s">
        <v>3079</v>
      </c>
      <c r="F3284" s="206" t="s">
        <v>3079</v>
      </c>
    </row>
    <row r="3285" spans="1:6">
      <c r="A3285" s="198" t="s">
        <v>1784</v>
      </c>
      <c r="B3285" s="205" t="s">
        <v>2792</v>
      </c>
      <c r="C3285" s="206" t="s">
        <v>3079</v>
      </c>
      <c r="D3285" s="206" t="s">
        <v>3079</v>
      </c>
      <c r="E3285" s="206" t="s">
        <v>3079</v>
      </c>
      <c r="F3285" s="206" t="s">
        <v>3079</v>
      </c>
    </row>
    <row r="3286" spans="1:6">
      <c r="A3286" s="198" t="s">
        <v>1785</v>
      </c>
      <c r="B3286" s="205" t="s">
        <v>2793</v>
      </c>
      <c r="C3286" s="206" t="s">
        <v>3079</v>
      </c>
      <c r="D3286" s="206" t="s">
        <v>3079</v>
      </c>
      <c r="E3286" s="206" t="s">
        <v>3079</v>
      </c>
      <c r="F3286" s="206" t="s">
        <v>3079</v>
      </c>
    </row>
    <row r="3287" spans="1:6">
      <c r="A3287" s="198" t="s">
        <v>1786</v>
      </c>
      <c r="B3287" s="205" t="s">
        <v>2794</v>
      </c>
      <c r="C3287" s="206" t="s">
        <v>3079</v>
      </c>
      <c r="D3287" s="206" t="s">
        <v>3079</v>
      </c>
      <c r="E3287" s="206" t="s">
        <v>3079</v>
      </c>
      <c r="F3287" s="206" t="s">
        <v>3079</v>
      </c>
    </row>
    <row r="3288" spans="1:6">
      <c r="A3288" s="198" t="s">
        <v>1787</v>
      </c>
      <c r="B3288" s="205" t="s">
        <v>2795</v>
      </c>
      <c r="C3288" s="206" t="s">
        <v>3079</v>
      </c>
      <c r="D3288" s="206" t="s">
        <v>3079</v>
      </c>
      <c r="E3288" s="206" t="s">
        <v>3079</v>
      </c>
      <c r="F3288" s="206" t="s">
        <v>3079</v>
      </c>
    </row>
    <row r="3289" spans="1:6">
      <c r="A3289" s="198" t="s">
        <v>1788</v>
      </c>
      <c r="B3289" s="205" t="s">
        <v>2796</v>
      </c>
      <c r="C3289" s="206" t="s">
        <v>3079</v>
      </c>
      <c r="D3289" s="206" t="s">
        <v>3079</v>
      </c>
      <c r="E3289" s="206" t="s">
        <v>3079</v>
      </c>
      <c r="F3289" s="206" t="s">
        <v>3079</v>
      </c>
    </row>
    <row r="3290" spans="1:6">
      <c r="A3290" s="198" t="s">
        <v>1789</v>
      </c>
      <c r="B3290" s="205" t="s">
        <v>2797</v>
      </c>
      <c r="C3290" s="206" t="s">
        <v>3079</v>
      </c>
      <c r="D3290" s="206" t="s">
        <v>3079</v>
      </c>
      <c r="E3290" s="206" t="s">
        <v>3079</v>
      </c>
      <c r="F3290" s="206" t="s">
        <v>3079</v>
      </c>
    </row>
    <row r="3291" spans="1:6">
      <c r="A3291" s="198" t="s">
        <v>1790</v>
      </c>
      <c r="B3291" s="205" t="s">
        <v>2798</v>
      </c>
      <c r="C3291" s="206" t="s">
        <v>3079</v>
      </c>
      <c r="D3291" s="206" t="s">
        <v>3079</v>
      </c>
      <c r="E3291" s="206" t="s">
        <v>3079</v>
      </c>
      <c r="F3291" s="206" t="s">
        <v>3079</v>
      </c>
    </row>
    <row r="3292" spans="1:6">
      <c r="A3292" s="198" t="s">
        <v>1833</v>
      </c>
      <c r="B3292" s="205" t="s">
        <v>2947</v>
      </c>
      <c r="C3292" s="206" t="s">
        <v>3079</v>
      </c>
      <c r="D3292" s="206" t="s">
        <v>3079</v>
      </c>
      <c r="E3292" s="206" t="s">
        <v>3079</v>
      </c>
      <c r="F3292" s="206" t="s">
        <v>3079</v>
      </c>
    </row>
    <row r="3293" spans="1:6">
      <c r="A3293" s="198" t="s">
        <v>1765</v>
      </c>
      <c r="B3293" s="205" t="s">
        <v>2772</v>
      </c>
      <c r="C3293" s="206" t="s">
        <v>3079</v>
      </c>
      <c r="D3293" s="206" t="s">
        <v>3079</v>
      </c>
      <c r="E3293" s="206" t="s">
        <v>3079</v>
      </c>
      <c r="F3293" s="206" t="s">
        <v>3079</v>
      </c>
    </row>
    <row r="3294" spans="1:6">
      <c r="A3294" s="198" t="s">
        <v>1766</v>
      </c>
      <c r="B3294" s="205" t="s">
        <v>2773</v>
      </c>
      <c r="C3294" s="206" t="s">
        <v>3079</v>
      </c>
      <c r="D3294" s="206" t="s">
        <v>3079</v>
      </c>
      <c r="E3294" s="206" t="s">
        <v>3079</v>
      </c>
      <c r="F3294" s="206" t="s">
        <v>3079</v>
      </c>
    </row>
    <row r="3295" spans="1:6">
      <c r="A3295" s="198" t="s">
        <v>1767</v>
      </c>
      <c r="B3295" s="205" t="s">
        <v>2774</v>
      </c>
      <c r="C3295" s="206" t="s">
        <v>3079</v>
      </c>
      <c r="D3295" s="206" t="s">
        <v>3079</v>
      </c>
      <c r="E3295" s="206" t="s">
        <v>3079</v>
      </c>
      <c r="F3295" s="206" t="s">
        <v>3079</v>
      </c>
    </row>
    <row r="3296" spans="1:6">
      <c r="A3296" s="198" t="s">
        <v>1768</v>
      </c>
      <c r="B3296" s="205" t="s">
        <v>2775</v>
      </c>
      <c r="C3296" s="206" t="s">
        <v>3079</v>
      </c>
      <c r="D3296" s="206" t="s">
        <v>3079</v>
      </c>
      <c r="E3296" s="206" t="s">
        <v>3079</v>
      </c>
      <c r="F3296" s="206" t="s">
        <v>3079</v>
      </c>
    </row>
    <row r="3297" spans="1:6">
      <c r="A3297" s="198" t="s">
        <v>1809</v>
      </c>
      <c r="B3297" s="205" t="s">
        <v>2934</v>
      </c>
      <c r="C3297" s="206" t="s">
        <v>3079</v>
      </c>
      <c r="D3297" s="206" t="s">
        <v>3079</v>
      </c>
      <c r="E3297" s="206" t="s">
        <v>3079</v>
      </c>
      <c r="F3297" s="206" t="s">
        <v>3079</v>
      </c>
    </row>
    <row r="3298" spans="1:6">
      <c r="A3298" s="198" t="s">
        <v>1769</v>
      </c>
      <c r="B3298" s="205" t="s">
        <v>2776</v>
      </c>
      <c r="C3298" s="206" t="s">
        <v>3079</v>
      </c>
      <c r="D3298" s="206" t="s">
        <v>3079</v>
      </c>
      <c r="E3298" s="206" t="s">
        <v>3079</v>
      </c>
      <c r="F3298" s="206" t="s">
        <v>3079</v>
      </c>
    </row>
    <row r="3299" spans="1:6">
      <c r="A3299" s="198" t="s">
        <v>1803</v>
      </c>
      <c r="B3299" s="205" t="s">
        <v>2777</v>
      </c>
      <c r="C3299" s="206" t="s">
        <v>3079</v>
      </c>
      <c r="D3299" s="206" t="s">
        <v>3079</v>
      </c>
      <c r="E3299" s="206" t="s">
        <v>3079</v>
      </c>
      <c r="F3299" s="206" t="s">
        <v>3079</v>
      </c>
    </row>
    <row r="3300" spans="1:6">
      <c r="A3300" s="198" t="s">
        <v>1770</v>
      </c>
      <c r="B3300" s="205" t="s">
        <v>2778</v>
      </c>
      <c r="C3300" s="206" t="s">
        <v>3079</v>
      </c>
      <c r="D3300" s="206" t="s">
        <v>3079</v>
      </c>
      <c r="E3300" s="206" t="s">
        <v>3079</v>
      </c>
      <c r="F3300" s="206" t="s">
        <v>3079</v>
      </c>
    </row>
    <row r="3301" spans="1:6">
      <c r="A3301" s="198" t="s">
        <v>1771</v>
      </c>
      <c r="B3301" s="205" t="s">
        <v>2779</v>
      </c>
      <c r="C3301" s="206" t="s">
        <v>3079</v>
      </c>
      <c r="D3301" s="206" t="s">
        <v>3079</v>
      </c>
      <c r="E3301" s="206" t="s">
        <v>3079</v>
      </c>
      <c r="F3301" s="206" t="s">
        <v>3079</v>
      </c>
    </row>
    <row r="3302" spans="1:6">
      <c r="A3302" s="198" t="s">
        <v>1772</v>
      </c>
      <c r="B3302" s="205" t="s">
        <v>2780</v>
      </c>
      <c r="C3302" s="206" t="s">
        <v>3079</v>
      </c>
      <c r="D3302" s="206" t="s">
        <v>3079</v>
      </c>
      <c r="E3302" s="206" t="s">
        <v>3079</v>
      </c>
      <c r="F3302" s="206" t="s">
        <v>3079</v>
      </c>
    </row>
    <row r="3303" spans="1:6">
      <c r="A3303" s="198" t="s">
        <v>1773</v>
      </c>
      <c r="B3303" s="205" t="s">
        <v>2781</v>
      </c>
      <c r="C3303" s="206" t="s">
        <v>3079</v>
      </c>
      <c r="D3303" s="206" t="s">
        <v>3079</v>
      </c>
      <c r="E3303" s="206" t="s">
        <v>3079</v>
      </c>
      <c r="F3303" s="206" t="s">
        <v>3079</v>
      </c>
    </row>
    <row r="3304" spans="1:6">
      <c r="A3304" s="198" t="s">
        <v>1774</v>
      </c>
      <c r="B3304" s="205" t="s">
        <v>2782</v>
      </c>
      <c r="C3304" s="206" t="s">
        <v>3079</v>
      </c>
      <c r="D3304" s="206" t="s">
        <v>3079</v>
      </c>
      <c r="E3304" s="206" t="s">
        <v>3079</v>
      </c>
      <c r="F3304" s="206" t="s">
        <v>3079</v>
      </c>
    </row>
    <row r="3305" spans="1:6">
      <c r="A3305" s="198" t="s">
        <v>1775</v>
      </c>
      <c r="B3305" s="205" t="s">
        <v>2783</v>
      </c>
      <c r="C3305" s="206" t="s">
        <v>3079</v>
      </c>
      <c r="D3305" s="206" t="s">
        <v>3079</v>
      </c>
      <c r="E3305" s="206" t="s">
        <v>3079</v>
      </c>
      <c r="F3305" s="206" t="s">
        <v>3079</v>
      </c>
    </row>
    <row r="3306" spans="1:6">
      <c r="A3306" s="198" t="s">
        <v>1776</v>
      </c>
      <c r="B3306" s="205" t="s">
        <v>2784</v>
      </c>
      <c r="C3306" s="206" t="s">
        <v>3079</v>
      </c>
      <c r="D3306" s="206" t="s">
        <v>3079</v>
      </c>
      <c r="E3306" s="206" t="s">
        <v>3079</v>
      </c>
      <c r="F3306" s="206" t="s">
        <v>3079</v>
      </c>
    </row>
    <row r="3307" spans="1:6">
      <c r="A3307" s="198" t="s">
        <v>1777</v>
      </c>
      <c r="B3307" s="205" t="s">
        <v>2785</v>
      </c>
      <c r="C3307" s="206" t="s">
        <v>3079</v>
      </c>
      <c r="D3307" s="206" t="s">
        <v>3079</v>
      </c>
      <c r="E3307" s="206" t="s">
        <v>3079</v>
      </c>
      <c r="F3307" s="206" t="s">
        <v>3079</v>
      </c>
    </row>
    <row r="3308" spans="1:6">
      <c r="A3308" s="198" t="s">
        <v>1781</v>
      </c>
      <c r="B3308" s="205" t="s">
        <v>2789</v>
      </c>
      <c r="C3308" s="206" t="s">
        <v>3079</v>
      </c>
      <c r="D3308" s="206" t="s">
        <v>3079</v>
      </c>
      <c r="E3308" s="206" t="s">
        <v>3079</v>
      </c>
      <c r="F3308" s="206" t="s">
        <v>3079</v>
      </c>
    </row>
    <row r="3309" spans="1:6">
      <c r="A3309" s="198" t="s">
        <v>1782</v>
      </c>
      <c r="B3309" s="205" t="s">
        <v>2790</v>
      </c>
      <c r="C3309" s="206" t="s">
        <v>3079</v>
      </c>
      <c r="D3309" s="206" t="s">
        <v>3079</v>
      </c>
      <c r="E3309" s="206" t="s">
        <v>3079</v>
      </c>
      <c r="F3309" s="206" t="s">
        <v>3079</v>
      </c>
    </row>
    <row r="3310" spans="1:6">
      <c r="A3310" s="198" t="s">
        <v>1794</v>
      </c>
      <c r="B3310" s="205" t="s">
        <v>2806</v>
      </c>
      <c r="C3310" s="206" t="s">
        <v>3079</v>
      </c>
      <c r="D3310" s="206" t="s">
        <v>3079</v>
      </c>
      <c r="E3310" s="206" t="s">
        <v>3079</v>
      </c>
      <c r="F3310" s="206" t="s">
        <v>3079</v>
      </c>
    </row>
    <row r="3311" spans="1:6">
      <c r="A3311" s="198" t="s">
        <v>1784</v>
      </c>
      <c r="B3311" s="205" t="s">
        <v>2792</v>
      </c>
      <c r="C3311" s="206" t="s">
        <v>3079</v>
      </c>
      <c r="D3311" s="206" t="s">
        <v>3079</v>
      </c>
      <c r="E3311" s="206" t="s">
        <v>3079</v>
      </c>
      <c r="F3311" s="206" t="s">
        <v>3079</v>
      </c>
    </row>
    <row r="3312" spans="1:6">
      <c r="A3312" s="198" t="s">
        <v>1785</v>
      </c>
      <c r="B3312" s="205" t="s">
        <v>2793</v>
      </c>
      <c r="C3312" s="206" t="s">
        <v>3079</v>
      </c>
      <c r="D3312" s="206" t="s">
        <v>3079</v>
      </c>
      <c r="E3312" s="206" t="s">
        <v>3079</v>
      </c>
      <c r="F3312" s="206" t="s">
        <v>3079</v>
      </c>
    </row>
    <row r="3313" spans="1:6">
      <c r="A3313" s="198" t="s">
        <v>1786</v>
      </c>
      <c r="B3313" s="205" t="s">
        <v>2794</v>
      </c>
      <c r="C3313" s="206" t="s">
        <v>3079</v>
      </c>
      <c r="D3313" s="206" t="s">
        <v>3079</v>
      </c>
      <c r="E3313" s="206" t="s">
        <v>3079</v>
      </c>
      <c r="F3313" s="206" t="s">
        <v>3079</v>
      </c>
    </row>
    <row r="3314" spans="1:6">
      <c r="A3314" s="198" t="s">
        <v>1787</v>
      </c>
      <c r="B3314" s="205" t="s">
        <v>2795</v>
      </c>
      <c r="C3314" s="206" t="s">
        <v>3079</v>
      </c>
      <c r="D3314" s="206" t="s">
        <v>3079</v>
      </c>
      <c r="E3314" s="206" t="s">
        <v>3079</v>
      </c>
      <c r="F3314" s="206" t="s">
        <v>3079</v>
      </c>
    </row>
    <row r="3315" spans="1:6">
      <c r="A3315" s="198" t="s">
        <v>1788</v>
      </c>
      <c r="B3315" s="205" t="s">
        <v>2796</v>
      </c>
      <c r="C3315" s="206" t="s">
        <v>3079</v>
      </c>
      <c r="D3315" s="206" t="s">
        <v>3079</v>
      </c>
      <c r="E3315" s="206" t="s">
        <v>3079</v>
      </c>
      <c r="F3315" s="206" t="s">
        <v>3079</v>
      </c>
    </row>
    <row r="3316" spans="1:6">
      <c r="A3316" s="198" t="s">
        <v>1789</v>
      </c>
      <c r="B3316" s="205" t="s">
        <v>2797</v>
      </c>
      <c r="C3316" s="206" t="s">
        <v>3079</v>
      </c>
      <c r="D3316" s="206" t="s">
        <v>3079</v>
      </c>
      <c r="E3316" s="206" t="s">
        <v>3079</v>
      </c>
      <c r="F3316" s="206" t="s">
        <v>3079</v>
      </c>
    </row>
    <row r="3317" spans="1:6">
      <c r="A3317" s="198" t="s">
        <v>1790</v>
      </c>
      <c r="B3317" s="205" t="s">
        <v>2798</v>
      </c>
      <c r="C3317" s="206" t="s">
        <v>3079</v>
      </c>
      <c r="D3317" s="206" t="s">
        <v>3079</v>
      </c>
      <c r="E3317" s="206" t="s">
        <v>3079</v>
      </c>
      <c r="F3317" s="206" t="s">
        <v>3079</v>
      </c>
    </row>
    <row r="3318" spans="1:6">
      <c r="A3318" s="198" t="s">
        <v>1835</v>
      </c>
      <c r="B3318" s="205" t="s">
        <v>2948</v>
      </c>
      <c r="C3318" s="206" t="s">
        <v>3079</v>
      </c>
      <c r="D3318" s="206" t="s">
        <v>3079</v>
      </c>
      <c r="E3318" s="206" t="s">
        <v>3079</v>
      </c>
      <c r="F3318" s="206" t="s">
        <v>3079</v>
      </c>
    </row>
    <row r="3319" spans="1:6">
      <c r="A3319" s="198" t="s">
        <v>1765</v>
      </c>
      <c r="B3319" s="205" t="s">
        <v>2772</v>
      </c>
      <c r="C3319" s="206" t="s">
        <v>3079</v>
      </c>
      <c r="D3319" s="206" t="s">
        <v>3079</v>
      </c>
      <c r="E3319" s="206" t="s">
        <v>3079</v>
      </c>
      <c r="F3319" s="206" t="s">
        <v>3079</v>
      </c>
    </row>
    <row r="3320" spans="1:6">
      <c r="A3320" s="198" t="s">
        <v>1766</v>
      </c>
      <c r="B3320" s="205" t="s">
        <v>2773</v>
      </c>
      <c r="C3320" s="206" t="s">
        <v>3079</v>
      </c>
      <c r="D3320" s="206" t="s">
        <v>3079</v>
      </c>
      <c r="E3320" s="206" t="s">
        <v>3079</v>
      </c>
      <c r="F3320" s="206" t="s">
        <v>3079</v>
      </c>
    </row>
    <row r="3321" spans="1:6">
      <c r="A3321" s="198" t="s">
        <v>1767</v>
      </c>
      <c r="B3321" s="205" t="s">
        <v>2774</v>
      </c>
      <c r="C3321" s="206" t="s">
        <v>3079</v>
      </c>
      <c r="D3321" s="206" t="s">
        <v>3079</v>
      </c>
      <c r="E3321" s="206" t="s">
        <v>3079</v>
      </c>
      <c r="F3321" s="206" t="s">
        <v>3079</v>
      </c>
    </row>
    <row r="3322" spans="1:6">
      <c r="A3322" s="198" t="s">
        <v>1768</v>
      </c>
      <c r="B3322" s="205" t="s">
        <v>2775</v>
      </c>
      <c r="C3322" s="206" t="s">
        <v>3079</v>
      </c>
      <c r="D3322" s="206" t="s">
        <v>3079</v>
      </c>
      <c r="E3322" s="206" t="s">
        <v>3079</v>
      </c>
      <c r="F3322" s="206" t="s">
        <v>3079</v>
      </c>
    </row>
    <row r="3323" spans="1:6">
      <c r="A3323" s="198" t="s">
        <v>1809</v>
      </c>
      <c r="B3323" s="205" t="s">
        <v>2934</v>
      </c>
      <c r="C3323" s="206" t="s">
        <v>3079</v>
      </c>
      <c r="D3323" s="206" t="s">
        <v>3079</v>
      </c>
      <c r="E3323" s="206" t="s">
        <v>3079</v>
      </c>
      <c r="F3323" s="206" t="s">
        <v>3079</v>
      </c>
    </row>
    <row r="3324" spans="1:6">
      <c r="A3324" s="198" t="s">
        <v>1769</v>
      </c>
      <c r="B3324" s="205" t="s">
        <v>2776</v>
      </c>
      <c r="C3324" s="206" t="s">
        <v>3079</v>
      </c>
      <c r="D3324" s="206" t="s">
        <v>3079</v>
      </c>
      <c r="E3324" s="206" t="s">
        <v>3079</v>
      </c>
      <c r="F3324" s="206" t="s">
        <v>3079</v>
      </c>
    </row>
    <row r="3325" spans="1:6">
      <c r="A3325" s="198" t="s">
        <v>1803</v>
      </c>
      <c r="B3325" s="205" t="s">
        <v>2777</v>
      </c>
      <c r="C3325" s="206" t="s">
        <v>3079</v>
      </c>
      <c r="D3325" s="206" t="s">
        <v>3079</v>
      </c>
      <c r="E3325" s="206" t="s">
        <v>3079</v>
      </c>
      <c r="F3325" s="206" t="s">
        <v>3079</v>
      </c>
    </row>
    <row r="3326" spans="1:6">
      <c r="A3326" s="198" t="s">
        <v>1770</v>
      </c>
      <c r="B3326" s="205" t="s">
        <v>2778</v>
      </c>
      <c r="C3326" s="206" t="s">
        <v>3079</v>
      </c>
      <c r="D3326" s="206" t="s">
        <v>3079</v>
      </c>
      <c r="E3326" s="206" t="s">
        <v>3079</v>
      </c>
      <c r="F3326" s="206" t="s">
        <v>3079</v>
      </c>
    </row>
    <row r="3327" spans="1:6">
      <c r="A3327" s="198" t="s">
        <v>1771</v>
      </c>
      <c r="B3327" s="205" t="s">
        <v>2779</v>
      </c>
      <c r="C3327" s="206" t="s">
        <v>3079</v>
      </c>
      <c r="D3327" s="206" t="s">
        <v>3079</v>
      </c>
      <c r="E3327" s="206" t="s">
        <v>3079</v>
      </c>
      <c r="F3327" s="206" t="s">
        <v>3079</v>
      </c>
    </row>
    <row r="3328" spans="1:6">
      <c r="A3328" s="198" t="s">
        <v>1772</v>
      </c>
      <c r="B3328" s="205" t="s">
        <v>2780</v>
      </c>
      <c r="C3328" s="206" t="s">
        <v>3079</v>
      </c>
      <c r="D3328" s="206" t="s">
        <v>3079</v>
      </c>
      <c r="E3328" s="206" t="s">
        <v>3079</v>
      </c>
      <c r="F3328" s="206" t="s">
        <v>3079</v>
      </c>
    </row>
    <row r="3329" spans="1:6">
      <c r="A3329" s="198" t="s">
        <v>1773</v>
      </c>
      <c r="B3329" s="205" t="s">
        <v>2781</v>
      </c>
      <c r="C3329" s="206" t="s">
        <v>3079</v>
      </c>
      <c r="D3329" s="206" t="s">
        <v>3079</v>
      </c>
      <c r="E3329" s="206" t="s">
        <v>3079</v>
      </c>
      <c r="F3329" s="206" t="s">
        <v>3079</v>
      </c>
    </row>
    <row r="3330" spans="1:6">
      <c r="A3330" s="198" t="s">
        <v>1774</v>
      </c>
      <c r="B3330" s="205" t="s">
        <v>2782</v>
      </c>
      <c r="C3330" s="206" t="s">
        <v>3079</v>
      </c>
      <c r="D3330" s="206" t="s">
        <v>3079</v>
      </c>
      <c r="E3330" s="206" t="s">
        <v>3079</v>
      </c>
      <c r="F3330" s="206" t="s">
        <v>3079</v>
      </c>
    </row>
    <row r="3331" spans="1:6">
      <c r="A3331" s="198" t="s">
        <v>1775</v>
      </c>
      <c r="B3331" s="205" t="s">
        <v>2783</v>
      </c>
      <c r="C3331" s="206" t="s">
        <v>3079</v>
      </c>
      <c r="D3331" s="206" t="s">
        <v>3079</v>
      </c>
      <c r="E3331" s="206" t="s">
        <v>3079</v>
      </c>
      <c r="F3331" s="206" t="s">
        <v>3079</v>
      </c>
    </row>
    <row r="3332" spans="1:6">
      <c r="A3332" s="198" t="s">
        <v>1776</v>
      </c>
      <c r="B3332" s="205" t="s">
        <v>2784</v>
      </c>
      <c r="C3332" s="206" t="s">
        <v>3079</v>
      </c>
      <c r="D3332" s="206" t="s">
        <v>3079</v>
      </c>
      <c r="E3332" s="206" t="s">
        <v>3079</v>
      </c>
      <c r="F3332" s="206" t="s">
        <v>3079</v>
      </c>
    </row>
    <row r="3333" spans="1:6">
      <c r="A3333" s="198" t="s">
        <v>1779</v>
      </c>
      <c r="B3333" s="205" t="s">
        <v>2787</v>
      </c>
      <c r="C3333" s="206" t="s">
        <v>3079</v>
      </c>
      <c r="D3333" s="206" t="s">
        <v>3079</v>
      </c>
      <c r="E3333" s="206" t="s">
        <v>3079</v>
      </c>
      <c r="F3333" s="206" t="s">
        <v>3079</v>
      </c>
    </row>
    <row r="3334" spans="1:6">
      <c r="A3334" s="198" t="s">
        <v>1781</v>
      </c>
      <c r="B3334" s="205" t="s">
        <v>2789</v>
      </c>
      <c r="C3334" s="206" t="s">
        <v>3079</v>
      </c>
      <c r="D3334" s="206" t="s">
        <v>3079</v>
      </c>
      <c r="E3334" s="206" t="s">
        <v>3079</v>
      </c>
      <c r="F3334" s="206" t="s">
        <v>3079</v>
      </c>
    </row>
    <row r="3335" spans="1:6">
      <c r="A3335" s="198" t="s">
        <v>1782</v>
      </c>
      <c r="B3335" s="205" t="s">
        <v>2790</v>
      </c>
      <c r="C3335" s="206" t="s">
        <v>3079</v>
      </c>
      <c r="D3335" s="206" t="s">
        <v>3079</v>
      </c>
      <c r="E3335" s="206" t="s">
        <v>3079</v>
      </c>
      <c r="F3335" s="206" t="s">
        <v>3079</v>
      </c>
    </row>
    <row r="3336" spans="1:6">
      <c r="A3336" s="198" t="s">
        <v>1837</v>
      </c>
      <c r="B3336" s="205" t="s">
        <v>2949</v>
      </c>
      <c r="C3336" s="206" t="s">
        <v>3079</v>
      </c>
      <c r="D3336" s="206" t="s">
        <v>3079</v>
      </c>
      <c r="E3336" s="206" t="s">
        <v>3079</v>
      </c>
      <c r="F3336" s="206" t="s">
        <v>3079</v>
      </c>
    </row>
    <row r="3337" spans="1:6">
      <c r="A3337" s="198" t="s">
        <v>1794</v>
      </c>
      <c r="B3337" s="205" t="s">
        <v>2806</v>
      </c>
      <c r="C3337" s="206" t="s">
        <v>3079</v>
      </c>
      <c r="D3337" s="206" t="s">
        <v>3079</v>
      </c>
      <c r="E3337" s="206" t="s">
        <v>3079</v>
      </c>
      <c r="F3337" s="206" t="s">
        <v>3079</v>
      </c>
    </row>
    <row r="3338" spans="1:6">
      <c r="A3338" s="198" t="s">
        <v>1784</v>
      </c>
      <c r="B3338" s="205" t="s">
        <v>2792</v>
      </c>
      <c r="C3338" s="206" t="s">
        <v>3079</v>
      </c>
      <c r="D3338" s="206" t="s">
        <v>3079</v>
      </c>
      <c r="E3338" s="206" t="s">
        <v>3079</v>
      </c>
      <c r="F3338" s="206" t="s">
        <v>3079</v>
      </c>
    </row>
    <row r="3339" spans="1:6">
      <c r="A3339" s="198" t="s">
        <v>1785</v>
      </c>
      <c r="B3339" s="205" t="s">
        <v>2793</v>
      </c>
      <c r="C3339" s="206" t="s">
        <v>3079</v>
      </c>
      <c r="D3339" s="206" t="s">
        <v>3079</v>
      </c>
      <c r="E3339" s="206" t="s">
        <v>3079</v>
      </c>
      <c r="F3339" s="206" t="s">
        <v>3079</v>
      </c>
    </row>
    <row r="3340" spans="1:6">
      <c r="A3340" s="198" t="s">
        <v>1786</v>
      </c>
      <c r="B3340" s="205" t="s">
        <v>2794</v>
      </c>
      <c r="C3340" s="206" t="s">
        <v>3079</v>
      </c>
      <c r="D3340" s="206" t="s">
        <v>3079</v>
      </c>
      <c r="E3340" s="206" t="s">
        <v>3079</v>
      </c>
      <c r="F3340" s="206" t="s">
        <v>3079</v>
      </c>
    </row>
    <row r="3341" spans="1:6">
      <c r="A3341" s="198" t="s">
        <v>1787</v>
      </c>
      <c r="B3341" s="205" t="s">
        <v>2795</v>
      </c>
      <c r="C3341" s="206" t="s">
        <v>3079</v>
      </c>
      <c r="D3341" s="206" t="s">
        <v>3079</v>
      </c>
      <c r="E3341" s="206" t="s">
        <v>3079</v>
      </c>
      <c r="F3341" s="206" t="s">
        <v>3079</v>
      </c>
    </row>
    <row r="3342" spans="1:6">
      <c r="A3342" s="198" t="s">
        <v>1788</v>
      </c>
      <c r="B3342" s="205" t="s">
        <v>2796</v>
      </c>
      <c r="C3342" s="206" t="s">
        <v>3079</v>
      </c>
      <c r="D3342" s="206" t="s">
        <v>3079</v>
      </c>
      <c r="E3342" s="206" t="s">
        <v>3079</v>
      </c>
      <c r="F3342" s="206" t="s">
        <v>3079</v>
      </c>
    </row>
    <row r="3343" spans="1:6">
      <c r="A3343" s="198" t="s">
        <v>1789</v>
      </c>
      <c r="B3343" s="205" t="s">
        <v>2797</v>
      </c>
      <c r="C3343" s="206" t="s">
        <v>3079</v>
      </c>
      <c r="D3343" s="206" t="s">
        <v>3079</v>
      </c>
      <c r="E3343" s="206" t="s">
        <v>3079</v>
      </c>
      <c r="F3343" s="206" t="s">
        <v>3079</v>
      </c>
    </row>
    <row r="3344" spans="1:6">
      <c r="A3344" s="198" t="s">
        <v>1790</v>
      </c>
      <c r="B3344" s="205" t="s">
        <v>2798</v>
      </c>
      <c r="C3344" s="206" t="s">
        <v>3079</v>
      </c>
      <c r="D3344" s="206" t="s">
        <v>3079</v>
      </c>
      <c r="E3344" s="206" t="s">
        <v>3079</v>
      </c>
      <c r="F3344" s="206" t="s">
        <v>3079</v>
      </c>
    </row>
    <row r="3345" spans="1:6">
      <c r="A3345" s="198" t="s">
        <v>1838</v>
      </c>
      <c r="B3345" s="205" t="s">
        <v>2950</v>
      </c>
      <c r="C3345" s="206" t="s">
        <v>3079</v>
      </c>
      <c r="D3345" s="206" t="s">
        <v>3079</v>
      </c>
      <c r="E3345" s="206" t="s">
        <v>3079</v>
      </c>
      <c r="F3345" s="206" t="s">
        <v>3079</v>
      </c>
    </row>
    <row r="3346" spans="1:6">
      <c r="A3346" s="198" t="s">
        <v>1765</v>
      </c>
      <c r="B3346" s="205" t="s">
        <v>2772</v>
      </c>
      <c r="C3346" s="206" t="s">
        <v>3079</v>
      </c>
      <c r="D3346" s="206" t="s">
        <v>3079</v>
      </c>
      <c r="E3346" s="206" t="s">
        <v>3079</v>
      </c>
      <c r="F3346" s="206" t="s">
        <v>3079</v>
      </c>
    </row>
    <row r="3347" spans="1:6">
      <c r="A3347" s="198" t="s">
        <v>1766</v>
      </c>
      <c r="B3347" s="205" t="s">
        <v>2773</v>
      </c>
      <c r="C3347" s="206" t="s">
        <v>3079</v>
      </c>
      <c r="D3347" s="206" t="s">
        <v>3079</v>
      </c>
      <c r="E3347" s="206" t="s">
        <v>3079</v>
      </c>
      <c r="F3347" s="206" t="s">
        <v>3079</v>
      </c>
    </row>
    <row r="3348" spans="1:6">
      <c r="A3348" s="198" t="s">
        <v>1767</v>
      </c>
      <c r="B3348" s="205" t="s">
        <v>2774</v>
      </c>
      <c r="C3348" s="206" t="s">
        <v>3079</v>
      </c>
      <c r="D3348" s="206" t="s">
        <v>3079</v>
      </c>
      <c r="E3348" s="206" t="s">
        <v>3079</v>
      </c>
      <c r="F3348" s="206" t="s">
        <v>3079</v>
      </c>
    </row>
    <row r="3349" spans="1:6">
      <c r="A3349" s="198" t="s">
        <v>1768</v>
      </c>
      <c r="B3349" s="205" t="s">
        <v>2775</v>
      </c>
      <c r="C3349" s="206" t="s">
        <v>3079</v>
      </c>
      <c r="D3349" s="206" t="s">
        <v>3079</v>
      </c>
      <c r="E3349" s="206" t="s">
        <v>3079</v>
      </c>
      <c r="F3349" s="206" t="s">
        <v>3079</v>
      </c>
    </row>
    <row r="3350" spans="1:6">
      <c r="A3350" s="198" t="s">
        <v>1809</v>
      </c>
      <c r="B3350" s="205" t="s">
        <v>2934</v>
      </c>
      <c r="C3350" s="206" t="s">
        <v>3079</v>
      </c>
      <c r="D3350" s="206" t="s">
        <v>3079</v>
      </c>
      <c r="E3350" s="206" t="s">
        <v>3079</v>
      </c>
      <c r="F3350" s="206" t="s">
        <v>3079</v>
      </c>
    </row>
    <row r="3351" spans="1:6">
      <c r="A3351" s="198" t="s">
        <v>1769</v>
      </c>
      <c r="B3351" s="205" t="s">
        <v>2776</v>
      </c>
      <c r="C3351" s="206" t="s">
        <v>3079</v>
      </c>
      <c r="D3351" s="206" t="s">
        <v>3079</v>
      </c>
      <c r="E3351" s="206" t="s">
        <v>3079</v>
      </c>
      <c r="F3351" s="206" t="s">
        <v>3079</v>
      </c>
    </row>
    <row r="3352" spans="1:6">
      <c r="A3352" s="198" t="s">
        <v>1770</v>
      </c>
      <c r="B3352" s="205" t="s">
        <v>2778</v>
      </c>
      <c r="C3352" s="206" t="s">
        <v>3079</v>
      </c>
      <c r="D3352" s="206" t="s">
        <v>3079</v>
      </c>
      <c r="E3352" s="206" t="s">
        <v>3079</v>
      </c>
      <c r="F3352" s="206" t="s">
        <v>3079</v>
      </c>
    </row>
    <row r="3353" spans="1:6">
      <c r="A3353" s="198" t="s">
        <v>1771</v>
      </c>
      <c r="B3353" s="205" t="s">
        <v>2779</v>
      </c>
      <c r="C3353" s="206" t="s">
        <v>3079</v>
      </c>
      <c r="D3353" s="206" t="s">
        <v>3079</v>
      </c>
      <c r="E3353" s="206" t="s">
        <v>3079</v>
      </c>
      <c r="F3353" s="206" t="s">
        <v>3079</v>
      </c>
    </row>
    <row r="3354" spans="1:6">
      <c r="A3354" s="198" t="s">
        <v>1772</v>
      </c>
      <c r="B3354" s="205" t="s">
        <v>2780</v>
      </c>
      <c r="C3354" s="206" t="s">
        <v>3079</v>
      </c>
      <c r="D3354" s="206" t="s">
        <v>3079</v>
      </c>
      <c r="E3354" s="206" t="s">
        <v>3079</v>
      </c>
      <c r="F3354" s="206" t="s">
        <v>3079</v>
      </c>
    </row>
    <row r="3355" spans="1:6">
      <c r="A3355" s="198" t="s">
        <v>1773</v>
      </c>
      <c r="B3355" s="205" t="s">
        <v>2781</v>
      </c>
      <c r="C3355" s="206" t="s">
        <v>3079</v>
      </c>
      <c r="D3355" s="206" t="s">
        <v>3079</v>
      </c>
      <c r="E3355" s="206" t="s">
        <v>3079</v>
      </c>
      <c r="F3355" s="206" t="s">
        <v>3079</v>
      </c>
    </row>
    <row r="3356" spans="1:6">
      <c r="A3356" s="198" t="s">
        <v>1774</v>
      </c>
      <c r="B3356" s="205" t="s">
        <v>2782</v>
      </c>
      <c r="C3356" s="206" t="s">
        <v>3079</v>
      </c>
      <c r="D3356" s="206" t="s">
        <v>3079</v>
      </c>
      <c r="E3356" s="206" t="s">
        <v>3079</v>
      </c>
      <c r="F3356" s="206" t="s">
        <v>3079</v>
      </c>
    </row>
    <row r="3357" spans="1:6">
      <c r="A3357" s="198" t="s">
        <v>1775</v>
      </c>
      <c r="B3357" s="205" t="s">
        <v>2783</v>
      </c>
      <c r="C3357" s="206" t="s">
        <v>3079</v>
      </c>
      <c r="D3357" s="206" t="s">
        <v>3079</v>
      </c>
      <c r="E3357" s="206" t="s">
        <v>3079</v>
      </c>
      <c r="F3357" s="206" t="s">
        <v>3079</v>
      </c>
    </row>
    <row r="3358" spans="1:6">
      <c r="A3358" s="198" t="s">
        <v>1792</v>
      </c>
      <c r="B3358" s="205" t="s">
        <v>2815</v>
      </c>
      <c r="C3358" s="206" t="s">
        <v>3079</v>
      </c>
      <c r="D3358" s="206" t="s">
        <v>3079</v>
      </c>
      <c r="E3358" s="206" t="s">
        <v>3079</v>
      </c>
      <c r="F3358" s="206" t="s">
        <v>3079</v>
      </c>
    </row>
    <row r="3359" spans="1:6">
      <c r="A3359" s="198" t="s">
        <v>1780</v>
      </c>
      <c r="B3359" s="205" t="s">
        <v>2788</v>
      </c>
      <c r="C3359" s="206" t="s">
        <v>3079</v>
      </c>
      <c r="D3359" s="206" t="s">
        <v>3079</v>
      </c>
      <c r="E3359" s="206" t="s">
        <v>3079</v>
      </c>
      <c r="F3359" s="206" t="s">
        <v>3079</v>
      </c>
    </row>
    <row r="3360" spans="1:6">
      <c r="A3360" s="198" t="s">
        <v>1784</v>
      </c>
      <c r="B3360" s="205" t="s">
        <v>2792</v>
      </c>
      <c r="C3360" s="206" t="s">
        <v>3079</v>
      </c>
      <c r="D3360" s="206" t="s">
        <v>3079</v>
      </c>
      <c r="E3360" s="206" t="s">
        <v>3079</v>
      </c>
      <c r="F3360" s="206" t="s">
        <v>3079</v>
      </c>
    </row>
    <row r="3361" spans="1:6">
      <c r="A3361" s="198" t="s">
        <v>1785</v>
      </c>
      <c r="B3361" s="205" t="s">
        <v>2793</v>
      </c>
      <c r="C3361" s="206" t="s">
        <v>3079</v>
      </c>
      <c r="D3361" s="206" t="s">
        <v>3079</v>
      </c>
      <c r="E3361" s="206" t="s">
        <v>3079</v>
      </c>
      <c r="F3361" s="206" t="s">
        <v>3079</v>
      </c>
    </row>
    <row r="3362" spans="1:6">
      <c r="A3362" s="198" t="s">
        <v>1786</v>
      </c>
      <c r="B3362" s="205" t="s">
        <v>2794</v>
      </c>
      <c r="C3362" s="206" t="s">
        <v>3079</v>
      </c>
      <c r="D3362" s="206" t="s">
        <v>3079</v>
      </c>
      <c r="E3362" s="206" t="s">
        <v>3079</v>
      </c>
      <c r="F3362" s="206" t="s">
        <v>3079</v>
      </c>
    </row>
    <row r="3363" spans="1:6">
      <c r="A3363" s="198" t="s">
        <v>1787</v>
      </c>
      <c r="B3363" s="205" t="s">
        <v>2795</v>
      </c>
      <c r="C3363" s="206" t="s">
        <v>3079</v>
      </c>
      <c r="D3363" s="206" t="s">
        <v>3079</v>
      </c>
      <c r="E3363" s="206" t="s">
        <v>3079</v>
      </c>
      <c r="F3363" s="206" t="s">
        <v>3079</v>
      </c>
    </row>
    <row r="3364" spans="1:6">
      <c r="A3364" s="198" t="s">
        <v>1788</v>
      </c>
      <c r="B3364" s="205" t="s">
        <v>2796</v>
      </c>
      <c r="C3364" s="206" t="s">
        <v>3079</v>
      </c>
      <c r="D3364" s="206" t="s">
        <v>3079</v>
      </c>
      <c r="E3364" s="206" t="s">
        <v>3079</v>
      </c>
      <c r="F3364" s="206" t="s">
        <v>3079</v>
      </c>
    </row>
    <row r="3365" spans="1:6">
      <c r="A3365" s="198" t="s">
        <v>1789</v>
      </c>
      <c r="B3365" s="205" t="s">
        <v>2797</v>
      </c>
      <c r="C3365" s="206" t="s">
        <v>3079</v>
      </c>
      <c r="D3365" s="206" t="s">
        <v>3079</v>
      </c>
      <c r="E3365" s="206" t="s">
        <v>3079</v>
      </c>
      <c r="F3365" s="206" t="s">
        <v>3079</v>
      </c>
    </row>
    <row r="3366" spans="1:6">
      <c r="A3366" s="198" t="s">
        <v>1790</v>
      </c>
      <c r="B3366" s="205" t="s">
        <v>2798</v>
      </c>
      <c r="C3366" s="206" t="s">
        <v>3079</v>
      </c>
      <c r="D3366" s="206" t="s">
        <v>3079</v>
      </c>
      <c r="E3366" s="206" t="s">
        <v>3079</v>
      </c>
      <c r="F3366" s="206" t="s">
        <v>3079</v>
      </c>
    </row>
    <row r="3367" spans="1:6">
      <c r="A3367" s="198" t="s">
        <v>1840</v>
      </c>
      <c r="B3367" s="205" t="s">
        <v>2951</v>
      </c>
      <c r="C3367" s="206" t="s">
        <v>3079</v>
      </c>
      <c r="D3367" s="206" t="s">
        <v>3079</v>
      </c>
      <c r="E3367" s="206" t="s">
        <v>3079</v>
      </c>
      <c r="F3367" s="206" t="s">
        <v>3079</v>
      </c>
    </row>
    <row r="3368" spans="1:6">
      <c r="A3368" s="198" t="s">
        <v>1765</v>
      </c>
      <c r="B3368" s="205" t="s">
        <v>2772</v>
      </c>
      <c r="C3368" s="206" t="s">
        <v>3079</v>
      </c>
      <c r="D3368" s="206" t="s">
        <v>3079</v>
      </c>
      <c r="E3368" s="206" t="s">
        <v>3079</v>
      </c>
      <c r="F3368" s="206" t="s">
        <v>3079</v>
      </c>
    </row>
    <row r="3369" spans="1:6">
      <c r="A3369" s="198" t="s">
        <v>1766</v>
      </c>
      <c r="B3369" s="205" t="s">
        <v>2773</v>
      </c>
      <c r="C3369" s="206" t="s">
        <v>3079</v>
      </c>
      <c r="D3369" s="206" t="s">
        <v>3079</v>
      </c>
      <c r="E3369" s="206" t="s">
        <v>3079</v>
      </c>
      <c r="F3369" s="206" t="s">
        <v>3079</v>
      </c>
    </row>
    <row r="3370" spans="1:6">
      <c r="A3370" s="198" t="s">
        <v>1767</v>
      </c>
      <c r="B3370" s="205" t="s">
        <v>2774</v>
      </c>
      <c r="C3370" s="206" t="s">
        <v>3079</v>
      </c>
      <c r="D3370" s="206" t="s">
        <v>3079</v>
      </c>
      <c r="E3370" s="206" t="s">
        <v>3079</v>
      </c>
      <c r="F3370" s="206" t="s">
        <v>3079</v>
      </c>
    </row>
    <row r="3371" spans="1:6">
      <c r="A3371" s="198" t="s">
        <v>1768</v>
      </c>
      <c r="B3371" s="205" t="s">
        <v>2775</v>
      </c>
      <c r="C3371" s="206" t="s">
        <v>3079</v>
      </c>
      <c r="D3371" s="206" t="s">
        <v>3079</v>
      </c>
      <c r="E3371" s="206" t="s">
        <v>3079</v>
      </c>
      <c r="F3371" s="206" t="s">
        <v>3079</v>
      </c>
    </row>
    <row r="3372" spans="1:6">
      <c r="A3372" s="198" t="s">
        <v>1809</v>
      </c>
      <c r="B3372" s="205" t="s">
        <v>2934</v>
      </c>
      <c r="C3372" s="206" t="s">
        <v>3079</v>
      </c>
      <c r="D3372" s="206" t="s">
        <v>3079</v>
      </c>
      <c r="E3372" s="206" t="s">
        <v>3079</v>
      </c>
      <c r="F3372" s="206" t="s">
        <v>3079</v>
      </c>
    </row>
    <row r="3373" spans="1:6">
      <c r="A3373" s="198" t="s">
        <v>1769</v>
      </c>
      <c r="B3373" s="205" t="s">
        <v>2776</v>
      </c>
      <c r="C3373" s="206" t="s">
        <v>3079</v>
      </c>
      <c r="D3373" s="206" t="s">
        <v>3079</v>
      </c>
      <c r="E3373" s="206" t="s">
        <v>3079</v>
      </c>
      <c r="F3373" s="206" t="s">
        <v>3079</v>
      </c>
    </row>
    <row r="3374" spans="1:6">
      <c r="A3374" s="198" t="s">
        <v>1770</v>
      </c>
      <c r="B3374" s="205" t="s">
        <v>2778</v>
      </c>
      <c r="C3374" s="206" t="s">
        <v>3079</v>
      </c>
      <c r="D3374" s="206" t="s">
        <v>3079</v>
      </c>
      <c r="E3374" s="206" t="s">
        <v>3079</v>
      </c>
      <c r="F3374" s="206" t="s">
        <v>3079</v>
      </c>
    </row>
    <row r="3375" spans="1:6">
      <c r="A3375" s="198" t="s">
        <v>1771</v>
      </c>
      <c r="B3375" s="205" t="s">
        <v>2779</v>
      </c>
      <c r="C3375" s="206" t="s">
        <v>3079</v>
      </c>
      <c r="D3375" s="206" t="s">
        <v>3079</v>
      </c>
      <c r="E3375" s="206" t="s">
        <v>3079</v>
      </c>
      <c r="F3375" s="206" t="s">
        <v>3079</v>
      </c>
    </row>
    <row r="3376" spans="1:6">
      <c r="A3376" s="198" t="s">
        <v>1772</v>
      </c>
      <c r="B3376" s="205" t="s">
        <v>2780</v>
      </c>
      <c r="C3376" s="206" t="s">
        <v>3079</v>
      </c>
      <c r="D3376" s="206" t="s">
        <v>3079</v>
      </c>
      <c r="E3376" s="206" t="s">
        <v>3079</v>
      </c>
      <c r="F3376" s="206" t="s">
        <v>3079</v>
      </c>
    </row>
    <row r="3377" spans="1:6">
      <c r="A3377" s="198" t="s">
        <v>1773</v>
      </c>
      <c r="B3377" s="205" t="s">
        <v>2781</v>
      </c>
      <c r="C3377" s="206" t="s">
        <v>3079</v>
      </c>
      <c r="D3377" s="206" t="s">
        <v>3079</v>
      </c>
      <c r="E3377" s="206" t="s">
        <v>3079</v>
      </c>
      <c r="F3377" s="206" t="s">
        <v>3079</v>
      </c>
    </row>
    <row r="3378" spans="1:6">
      <c r="A3378" s="198" t="s">
        <v>1774</v>
      </c>
      <c r="B3378" s="205" t="s">
        <v>2782</v>
      </c>
      <c r="C3378" s="206" t="s">
        <v>3079</v>
      </c>
      <c r="D3378" s="206" t="s">
        <v>3079</v>
      </c>
      <c r="E3378" s="206" t="s">
        <v>3079</v>
      </c>
      <c r="F3378" s="206" t="s">
        <v>3079</v>
      </c>
    </row>
    <row r="3379" spans="1:6">
      <c r="A3379" s="198" t="s">
        <v>1775</v>
      </c>
      <c r="B3379" s="205" t="s">
        <v>2783</v>
      </c>
      <c r="C3379" s="206" t="s">
        <v>3079</v>
      </c>
      <c r="D3379" s="206" t="s">
        <v>3079</v>
      </c>
      <c r="E3379" s="206" t="s">
        <v>3079</v>
      </c>
      <c r="F3379" s="206" t="s">
        <v>3079</v>
      </c>
    </row>
    <row r="3380" spans="1:6">
      <c r="A3380" s="198" t="s">
        <v>1776</v>
      </c>
      <c r="B3380" s="205" t="s">
        <v>2784</v>
      </c>
      <c r="C3380" s="206" t="s">
        <v>3079</v>
      </c>
      <c r="D3380" s="206" t="s">
        <v>3079</v>
      </c>
      <c r="E3380" s="206" t="s">
        <v>3079</v>
      </c>
      <c r="F3380" s="206" t="s">
        <v>3079</v>
      </c>
    </row>
    <row r="3381" spans="1:6">
      <c r="A3381" s="198" t="s">
        <v>1781</v>
      </c>
      <c r="B3381" s="205" t="s">
        <v>2789</v>
      </c>
      <c r="C3381" s="206" t="s">
        <v>3079</v>
      </c>
      <c r="D3381" s="206" t="s">
        <v>3079</v>
      </c>
      <c r="E3381" s="206" t="s">
        <v>3079</v>
      </c>
      <c r="F3381" s="206" t="s">
        <v>3079</v>
      </c>
    </row>
    <row r="3382" spans="1:6">
      <c r="A3382" s="198" t="s">
        <v>1784</v>
      </c>
      <c r="B3382" s="205" t="s">
        <v>2792</v>
      </c>
      <c r="C3382" s="206" t="s">
        <v>3079</v>
      </c>
      <c r="D3382" s="206" t="s">
        <v>3079</v>
      </c>
      <c r="E3382" s="206" t="s">
        <v>3079</v>
      </c>
      <c r="F3382" s="206" t="s">
        <v>3079</v>
      </c>
    </row>
    <row r="3383" spans="1:6">
      <c r="A3383" s="198" t="s">
        <v>1785</v>
      </c>
      <c r="B3383" s="205" t="s">
        <v>2793</v>
      </c>
      <c r="C3383" s="206" t="s">
        <v>3079</v>
      </c>
      <c r="D3383" s="206" t="s">
        <v>3079</v>
      </c>
      <c r="E3383" s="206" t="s">
        <v>3079</v>
      </c>
      <c r="F3383" s="206" t="s">
        <v>3079</v>
      </c>
    </row>
    <row r="3384" spans="1:6">
      <c r="A3384" s="198" t="s">
        <v>1786</v>
      </c>
      <c r="B3384" s="205" t="s">
        <v>2794</v>
      </c>
      <c r="C3384" s="206" t="s">
        <v>3079</v>
      </c>
      <c r="D3384" s="206" t="s">
        <v>3079</v>
      </c>
      <c r="E3384" s="206" t="s">
        <v>3079</v>
      </c>
      <c r="F3384" s="206" t="s">
        <v>3079</v>
      </c>
    </row>
    <row r="3385" spans="1:6">
      <c r="A3385" s="198" t="s">
        <v>1787</v>
      </c>
      <c r="B3385" s="205" t="s">
        <v>2795</v>
      </c>
      <c r="C3385" s="206" t="s">
        <v>3079</v>
      </c>
      <c r="D3385" s="206" t="s">
        <v>3079</v>
      </c>
      <c r="E3385" s="206" t="s">
        <v>3079</v>
      </c>
      <c r="F3385" s="206" t="s">
        <v>3079</v>
      </c>
    </row>
    <row r="3386" spans="1:6">
      <c r="A3386" s="198" t="s">
        <v>1788</v>
      </c>
      <c r="B3386" s="205" t="s">
        <v>2796</v>
      </c>
      <c r="C3386" s="206" t="s">
        <v>3079</v>
      </c>
      <c r="D3386" s="206" t="s">
        <v>3079</v>
      </c>
      <c r="E3386" s="206" t="s">
        <v>3079</v>
      </c>
      <c r="F3386" s="206" t="s">
        <v>3079</v>
      </c>
    </row>
    <row r="3387" spans="1:6">
      <c r="A3387" s="198" t="s">
        <v>1789</v>
      </c>
      <c r="B3387" s="205" t="s">
        <v>2797</v>
      </c>
      <c r="C3387" s="206" t="s">
        <v>3079</v>
      </c>
      <c r="D3387" s="206" t="s">
        <v>3079</v>
      </c>
      <c r="E3387" s="206" t="s">
        <v>3079</v>
      </c>
      <c r="F3387" s="206" t="s">
        <v>3079</v>
      </c>
    </row>
    <row r="3388" spans="1:6">
      <c r="A3388" s="198" t="s">
        <v>1790</v>
      </c>
      <c r="B3388" s="205" t="s">
        <v>2798</v>
      </c>
      <c r="C3388" s="206" t="s">
        <v>3079</v>
      </c>
      <c r="D3388" s="206" t="s">
        <v>3079</v>
      </c>
      <c r="E3388" s="206" t="s">
        <v>3079</v>
      </c>
      <c r="F3388" s="206" t="s">
        <v>3079</v>
      </c>
    </row>
    <row r="3389" spans="1:6">
      <c r="A3389" s="198" t="s">
        <v>1842</v>
      </c>
      <c r="B3389" s="205" t="s">
        <v>2952</v>
      </c>
      <c r="C3389" s="206" t="s">
        <v>3079</v>
      </c>
      <c r="D3389" s="206" t="s">
        <v>3079</v>
      </c>
      <c r="E3389" s="206" t="s">
        <v>3079</v>
      </c>
      <c r="F3389" s="206" t="s">
        <v>3079</v>
      </c>
    </row>
    <row r="3390" spans="1:6">
      <c r="A3390" s="198" t="s">
        <v>1765</v>
      </c>
      <c r="B3390" s="205" t="s">
        <v>2772</v>
      </c>
      <c r="C3390" s="206" t="s">
        <v>3079</v>
      </c>
      <c r="D3390" s="206" t="s">
        <v>3079</v>
      </c>
      <c r="E3390" s="206" t="s">
        <v>3079</v>
      </c>
      <c r="F3390" s="206" t="s">
        <v>3079</v>
      </c>
    </row>
    <row r="3391" spans="1:6">
      <c r="A3391" s="198" t="s">
        <v>1766</v>
      </c>
      <c r="B3391" s="205" t="s">
        <v>2773</v>
      </c>
      <c r="C3391" s="206" t="s">
        <v>3079</v>
      </c>
      <c r="D3391" s="206" t="s">
        <v>3079</v>
      </c>
      <c r="E3391" s="206" t="s">
        <v>3079</v>
      </c>
      <c r="F3391" s="206" t="s">
        <v>3079</v>
      </c>
    </row>
    <row r="3392" spans="1:6">
      <c r="A3392" s="198" t="s">
        <v>1767</v>
      </c>
      <c r="B3392" s="205" t="s">
        <v>2774</v>
      </c>
      <c r="C3392" s="206" t="s">
        <v>3079</v>
      </c>
      <c r="D3392" s="206" t="s">
        <v>3079</v>
      </c>
      <c r="E3392" s="206" t="s">
        <v>3079</v>
      </c>
      <c r="F3392" s="206" t="s">
        <v>3079</v>
      </c>
    </row>
    <row r="3393" spans="1:6">
      <c r="A3393" s="198" t="s">
        <v>1768</v>
      </c>
      <c r="B3393" s="205" t="s">
        <v>2775</v>
      </c>
      <c r="C3393" s="206" t="s">
        <v>3079</v>
      </c>
      <c r="D3393" s="206" t="s">
        <v>3079</v>
      </c>
      <c r="E3393" s="206" t="s">
        <v>3079</v>
      </c>
      <c r="F3393" s="206" t="s">
        <v>3079</v>
      </c>
    </row>
    <row r="3394" spans="1:6">
      <c r="A3394" s="198" t="s">
        <v>1809</v>
      </c>
      <c r="B3394" s="205" t="s">
        <v>2934</v>
      </c>
      <c r="C3394" s="206" t="s">
        <v>3079</v>
      </c>
      <c r="D3394" s="206" t="s">
        <v>3079</v>
      </c>
      <c r="E3394" s="206" t="s">
        <v>3079</v>
      </c>
      <c r="F3394" s="206" t="s">
        <v>3079</v>
      </c>
    </row>
    <row r="3395" spans="1:6">
      <c r="A3395" s="198" t="s">
        <v>1769</v>
      </c>
      <c r="B3395" s="205" t="s">
        <v>2776</v>
      </c>
      <c r="C3395" s="206" t="s">
        <v>3079</v>
      </c>
      <c r="D3395" s="206" t="s">
        <v>3079</v>
      </c>
      <c r="E3395" s="206" t="s">
        <v>3079</v>
      </c>
      <c r="F3395" s="206" t="s">
        <v>3079</v>
      </c>
    </row>
    <row r="3396" spans="1:6">
      <c r="A3396" s="198" t="s">
        <v>1770</v>
      </c>
      <c r="B3396" s="205" t="s">
        <v>2778</v>
      </c>
      <c r="C3396" s="206" t="s">
        <v>3079</v>
      </c>
      <c r="D3396" s="206" t="s">
        <v>3079</v>
      </c>
      <c r="E3396" s="206" t="s">
        <v>3079</v>
      </c>
      <c r="F3396" s="206" t="s">
        <v>3079</v>
      </c>
    </row>
    <row r="3397" spans="1:6">
      <c r="A3397" s="198" t="s">
        <v>1771</v>
      </c>
      <c r="B3397" s="205" t="s">
        <v>2779</v>
      </c>
      <c r="C3397" s="206" t="s">
        <v>3079</v>
      </c>
      <c r="D3397" s="206" t="s">
        <v>3079</v>
      </c>
      <c r="E3397" s="206" t="s">
        <v>3079</v>
      </c>
      <c r="F3397" s="206" t="s">
        <v>3079</v>
      </c>
    </row>
    <row r="3398" spans="1:6">
      <c r="A3398" s="198" t="s">
        <v>1772</v>
      </c>
      <c r="B3398" s="205" t="s">
        <v>2780</v>
      </c>
      <c r="C3398" s="206" t="s">
        <v>3079</v>
      </c>
      <c r="D3398" s="206" t="s">
        <v>3079</v>
      </c>
      <c r="E3398" s="206" t="s">
        <v>3079</v>
      </c>
      <c r="F3398" s="206" t="s">
        <v>3079</v>
      </c>
    </row>
    <row r="3399" spans="1:6">
      <c r="A3399" s="198" t="s">
        <v>1773</v>
      </c>
      <c r="B3399" s="205" t="s">
        <v>2781</v>
      </c>
      <c r="C3399" s="206" t="s">
        <v>3079</v>
      </c>
      <c r="D3399" s="206" t="s">
        <v>3079</v>
      </c>
      <c r="E3399" s="206" t="s">
        <v>3079</v>
      </c>
      <c r="F3399" s="206" t="s">
        <v>3079</v>
      </c>
    </row>
    <row r="3400" spans="1:6">
      <c r="A3400" s="198" t="s">
        <v>1774</v>
      </c>
      <c r="B3400" s="205" t="s">
        <v>2782</v>
      </c>
      <c r="C3400" s="206" t="s">
        <v>3079</v>
      </c>
      <c r="D3400" s="206" t="s">
        <v>3079</v>
      </c>
      <c r="E3400" s="206" t="s">
        <v>3079</v>
      </c>
      <c r="F3400" s="206" t="s">
        <v>3079</v>
      </c>
    </row>
    <row r="3401" spans="1:6">
      <c r="A3401" s="198" t="s">
        <v>1775</v>
      </c>
      <c r="B3401" s="205" t="s">
        <v>2783</v>
      </c>
      <c r="C3401" s="206" t="s">
        <v>3079</v>
      </c>
      <c r="D3401" s="206" t="s">
        <v>3079</v>
      </c>
      <c r="E3401" s="206" t="s">
        <v>3079</v>
      </c>
      <c r="F3401" s="206" t="s">
        <v>3079</v>
      </c>
    </row>
    <row r="3402" spans="1:6">
      <c r="A3402" s="198" t="s">
        <v>1776</v>
      </c>
      <c r="B3402" s="205" t="s">
        <v>2784</v>
      </c>
      <c r="C3402" s="206" t="s">
        <v>3079</v>
      </c>
      <c r="D3402" s="206" t="s">
        <v>3079</v>
      </c>
      <c r="E3402" s="206" t="s">
        <v>3079</v>
      </c>
      <c r="F3402" s="206" t="s">
        <v>3079</v>
      </c>
    </row>
    <row r="3403" spans="1:6">
      <c r="A3403" s="198" t="s">
        <v>1780</v>
      </c>
      <c r="B3403" s="205" t="s">
        <v>2788</v>
      </c>
      <c r="C3403" s="206" t="s">
        <v>3079</v>
      </c>
      <c r="D3403" s="206" t="s">
        <v>3079</v>
      </c>
      <c r="E3403" s="206" t="s">
        <v>3079</v>
      </c>
      <c r="F3403" s="206" t="s">
        <v>3079</v>
      </c>
    </row>
    <row r="3404" spans="1:6">
      <c r="A3404" s="198" t="s">
        <v>1781</v>
      </c>
      <c r="B3404" s="205" t="s">
        <v>2789</v>
      </c>
      <c r="C3404" s="206" t="s">
        <v>3079</v>
      </c>
      <c r="D3404" s="206" t="s">
        <v>3079</v>
      </c>
      <c r="E3404" s="206" t="s">
        <v>3079</v>
      </c>
      <c r="F3404" s="206" t="s">
        <v>3079</v>
      </c>
    </row>
    <row r="3405" spans="1:6">
      <c r="A3405" s="198" t="s">
        <v>1782</v>
      </c>
      <c r="B3405" s="205" t="s">
        <v>2790</v>
      </c>
      <c r="C3405" s="206" t="s">
        <v>3079</v>
      </c>
      <c r="D3405" s="206" t="s">
        <v>3079</v>
      </c>
      <c r="E3405" s="206" t="s">
        <v>3079</v>
      </c>
      <c r="F3405" s="206" t="s">
        <v>3079</v>
      </c>
    </row>
    <row r="3406" spans="1:6">
      <c r="A3406" s="198" t="s">
        <v>1783</v>
      </c>
      <c r="B3406" s="205" t="s">
        <v>2791</v>
      </c>
      <c r="C3406" s="206" t="s">
        <v>3079</v>
      </c>
      <c r="D3406" s="206" t="s">
        <v>3079</v>
      </c>
      <c r="E3406" s="206" t="s">
        <v>3079</v>
      </c>
      <c r="F3406" s="206" t="s">
        <v>3079</v>
      </c>
    </row>
    <row r="3407" spans="1:6">
      <c r="A3407" s="198" t="s">
        <v>1784</v>
      </c>
      <c r="B3407" s="205" t="s">
        <v>2792</v>
      </c>
      <c r="C3407" s="206" t="s">
        <v>3079</v>
      </c>
      <c r="D3407" s="206" t="s">
        <v>3079</v>
      </c>
      <c r="E3407" s="206" t="s">
        <v>3079</v>
      </c>
      <c r="F3407" s="206" t="s">
        <v>3079</v>
      </c>
    </row>
    <row r="3408" spans="1:6">
      <c r="A3408" s="198" t="s">
        <v>1786</v>
      </c>
      <c r="B3408" s="205" t="s">
        <v>2794</v>
      </c>
      <c r="C3408" s="206" t="s">
        <v>3079</v>
      </c>
      <c r="D3408" s="206" t="s">
        <v>3079</v>
      </c>
      <c r="E3408" s="206" t="s">
        <v>3079</v>
      </c>
      <c r="F3408" s="206" t="s">
        <v>3079</v>
      </c>
    </row>
    <row r="3409" spans="1:6">
      <c r="A3409" s="198" t="s">
        <v>1787</v>
      </c>
      <c r="B3409" s="205" t="s">
        <v>2795</v>
      </c>
      <c r="C3409" s="206" t="s">
        <v>3079</v>
      </c>
      <c r="D3409" s="206" t="s">
        <v>3079</v>
      </c>
      <c r="E3409" s="206" t="s">
        <v>3079</v>
      </c>
      <c r="F3409" s="206" t="s">
        <v>3079</v>
      </c>
    </row>
    <row r="3410" spans="1:6">
      <c r="A3410" s="198" t="s">
        <v>1788</v>
      </c>
      <c r="B3410" s="205" t="s">
        <v>2796</v>
      </c>
      <c r="C3410" s="206" t="s">
        <v>3079</v>
      </c>
      <c r="D3410" s="206" t="s">
        <v>3079</v>
      </c>
      <c r="E3410" s="206" t="s">
        <v>3079</v>
      </c>
      <c r="F3410" s="206" t="s">
        <v>3079</v>
      </c>
    </row>
    <row r="3411" spans="1:6">
      <c r="A3411" s="198" t="s">
        <v>1789</v>
      </c>
      <c r="B3411" s="205" t="s">
        <v>2797</v>
      </c>
      <c r="C3411" s="206" t="s">
        <v>3079</v>
      </c>
      <c r="D3411" s="206" t="s">
        <v>3079</v>
      </c>
      <c r="E3411" s="206" t="s">
        <v>3079</v>
      </c>
      <c r="F3411" s="206" t="s">
        <v>3079</v>
      </c>
    </row>
    <row r="3412" spans="1:6">
      <c r="A3412" s="198" t="s">
        <v>1790</v>
      </c>
      <c r="B3412" s="205" t="s">
        <v>2798</v>
      </c>
      <c r="C3412" s="206" t="s">
        <v>3079</v>
      </c>
      <c r="D3412" s="206" t="s">
        <v>3079</v>
      </c>
      <c r="E3412" s="206" t="s">
        <v>3079</v>
      </c>
      <c r="F3412" s="206" t="s">
        <v>3079</v>
      </c>
    </row>
    <row r="3413" spans="1:6">
      <c r="A3413" s="198" t="s">
        <v>1844</v>
      </c>
      <c r="B3413" s="205" t="s">
        <v>2953</v>
      </c>
      <c r="C3413" s="206">
        <v>9178.99</v>
      </c>
      <c r="D3413" s="206">
        <v>8355.56</v>
      </c>
      <c r="E3413" s="206">
        <v>203.85</v>
      </c>
      <c r="F3413" s="206">
        <v>619.58000000000004</v>
      </c>
    </row>
    <row r="3414" spans="1:6">
      <c r="A3414" s="198" t="s">
        <v>1765</v>
      </c>
      <c r="B3414" s="205" t="s">
        <v>2772</v>
      </c>
      <c r="C3414" s="206">
        <v>8355.56</v>
      </c>
      <c r="D3414" s="206">
        <v>8355.56</v>
      </c>
      <c r="E3414" s="206"/>
      <c r="F3414" s="206"/>
    </row>
    <row r="3415" spans="1:6">
      <c r="A3415" s="198" t="s">
        <v>1766</v>
      </c>
      <c r="B3415" s="205" t="s">
        <v>2773</v>
      </c>
      <c r="C3415" s="206">
        <v>1167.42</v>
      </c>
      <c r="D3415" s="206">
        <v>1167.42</v>
      </c>
      <c r="E3415" s="206"/>
      <c r="F3415" s="206"/>
    </row>
    <row r="3416" spans="1:6">
      <c r="A3416" s="198" t="s">
        <v>1767</v>
      </c>
      <c r="B3416" s="205" t="s">
        <v>2774</v>
      </c>
      <c r="C3416" s="206">
        <v>3571.76</v>
      </c>
      <c r="D3416" s="206">
        <v>3571.76</v>
      </c>
      <c r="E3416" s="206"/>
      <c r="F3416" s="206"/>
    </row>
    <row r="3417" spans="1:6">
      <c r="A3417" s="198" t="s">
        <v>1768</v>
      </c>
      <c r="B3417" s="205" t="s">
        <v>2775</v>
      </c>
      <c r="C3417" s="206">
        <v>719.06</v>
      </c>
      <c r="D3417" s="206">
        <v>719.06</v>
      </c>
      <c r="E3417" s="206"/>
      <c r="F3417" s="206"/>
    </row>
    <row r="3418" spans="1:6">
      <c r="A3418" s="198" t="s">
        <v>1769</v>
      </c>
      <c r="B3418" s="205" t="s">
        <v>2776</v>
      </c>
      <c r="C3418" s="206">
        <v>815.79</v>
      </c>
      <c r="D3418" s="206">
        <v>815.79</v>
      </c>
      <c r="E3418" s="206"/>
      <c r="F3418" s="206"/>
    </row>
    <row r="3419" spans="1:6">
      <c r="A3419" s="198" t="s">
        <v>1803</v>
      </c>
      <c r="B3419" s="205" t="s">
        <v>2777</v>
      </c>
      <c r="C3419" s="206">
        <v>407.9</v>
      </c>
      <c r="D3419" s="206">
        <v>407.9</v>
      </c>
      <c r="E3419" s="206"/>
      <c r="F3419" s="206"/>
    </row>
    <row r="3420" spans="1:6">
      <c r="A3420" s="198" t="s">
        <v>1770</v>
      </c>
      <c r="B3420" s="205" t="s">
        <v>2778</v>
      </c>
      <c r="C3420" s="206">
        <v>392.6</v>
      </c>
      <c r="D3420" s="206">
        <v>392.6</v>
      </c>
      <c r="E3420" s="206"/>
      <c r="F3420" s="206"/>
    </row>
    <row r="3421" spans="1:6">
      <c r="A3421" s="198" t="s">
        <v>1771</v>
      </c>
      <c r="B3421" s="205" t="s">
        <v>2779</v>
      </c>
      <c r="C3421" s="206">
        <v>101.97</v>
      </c>
      <c r="D3421" s="206">
        <v>101.97</v>
      </c>
      <c r="E3421" s="206"/>
      <c r="F3421" s="206"/>
    </row>
    <row r="3422" spans="1:6">
      <c r="A3422" s="198" t="s">
        <v>1772</v>
      </c>
      <c r="B3422" s="205" t="s">
        <v>2780</v>
      </c>
      <c r="C3422" s="206">
        <v>30.59</v>
      </c>
      <c r="D3422" s="206">
        <v>30.59</v>
      </c>
      <c r="E3422" s="206"/>
      <c r="F3422" s="206"/>
    </row>
    <row r="3423" spans="1:6">
      <c r="A3423" s="198" t="s">
        <v>1773</v>
      </c>
      <c r="B3423" s="205" t="s">
        <v>2781</v>
      </c>
      <c r="C3423" s="206">
        <v>611.85</v>
      </c>
      <c r="D3423" s="206">
        <v>611.85</v>
      </c>
      <c r="E3423" s="206"/>
      <c r="F3423" s="206"/>
    </row>
    <row r="3424" spans="1:6">
      <c r="A3424" s="198" t="s">
        <v>1774</v>
      </c>
      <c r="B3424" s="205" t="s">
        <v>2782</v>
      </c>
      <c r="C3424" s="206">
        <v>536.62</v>
      </c>
      <c r="D3424" s="206">
        <v>536.62</v>
      </c>
      <c r="E3424" s="206"/>
      <c r="F3424" s="206"/>
    </row>
    <row r="3425" spans="1:6">
      <c r="A3425" s="198" t="s">
        <v>1775</v>
      </c>
      <c r="B3425" s="205" t="s">
        <v>2783</v>
      </c>
      <c r="C3425" s="206">
        <v>619.58000000000004</v>
      </c>
      <c r="D3425" s="206"/>
      <c r="E3425" s="206"/>
      <c r="F3425" s="206">
        <v>619.58000000000004</v>
      </c>
    </row>
    <row r="3426" spans="1:6">
      <c r="A3426" s="198" t="s">
        <v>1776</v>
      </c>
      <c r="B3426" s="205" t="s">
        <v>2784</v>
      </c>
      <c r="C3426" s="206">
        <v>99.33</v>
      </c>
      <c r="D3426" s="206"/>
      <c r="E3426" s="206"/>
      <c r="F3426" s="206">
        <v>99.33</v>
      </c>
    </row>
    <row r="3427" spans="1:6">
      <c r="A3427" s="198" t="s">
        <v>1778</v>
      </c>
      <c r="B3427" s="205" t="s">
        <v>2786</v>
      </c>
      <c r="C3427" s="206">
        <v>40</v>
      </c>
      <c r="D3427" s="206"/>
      <c r="E3427" s="206"/>
      <c r="F3427" s="206">
        <v>40</v>
      </c>
    </row>
    <row r="3428" spans="1:6">
      <c r="A3428" s="198" t="s">
        <v>1779</v>
      </c>
      <c r="B3428" s="205" t="s">
        <v>2787</v>
      </c>
      <c r="C3428" s="206">
        <v>50</v>
      </c>
      <c r="D3428" s="206"/>
      <c r="E3428" s="206"/>
      <c r="F3428" s="206">
        <v>50</v>
      </c>
    </row>
    <row r="3429" spans="1:6">
      <c r="A3429" s="198" t="s">
        <v>1794</v>
      </c>
      <c r="B3429" s="205" t="s">
        <v>2806</v>
      </c>
      <c r="C3429" s="206">
        <v>60</v>
      </c>
      <c r="D3429" s="206"/>
      <c r="E3429" s="206"/>
      <c r="F3429" s="206">
        <v>60</v>
      </c>
    </row>
    <row r="3430" spans="1:6">
      <c r="A3430" s="198" t="s">
        <v>1784</v>
      </c>
      <c r="B3430" s="205" t="s">
        <v>2792</v>
      </c>
      <c r="C3430" s="206">
        <v>94.78</v>
      </c>
      <c r="D3430" s="206"/>
      <c r="E3430" s="206"/>
      <c r="F3430" s="206">
        <v>94.78</v>
      </c>
    </row>
    <row r="3431" spans="1:6">
      <c r="A3431" s="198" t="s">
        <v>1785</v>
      </c>
      <c r="B3431" s="205" t="s">
        <v>2793</v>
      </c>
      <c r="C3431" s="206">
        <v>55</v>
      </c>
      <c r="D3431" s="206"/>
      <c r="E3431" s="206"/>
      <c r="F3431" s="206">
        <v>55</v>
      </c>
    </row>
    <row r="3432" spans="1:6">
      <c r="A3432" s="198" t="s">
        <v>1786</v>
      </c>
      <c r="B3432" s="205" t="s">
        <v>2794</v>
      </c>
      <c r="C3432" s="206">
        <v>220.47</v>
      </c>
      <c r="D3432" s="206"/>
      <c r="E3432" s="206"/>
      <c r="F3432" s="206">
        <v>220.47</v>
      </c>
    </row>
    <row r="3433" spans="1:6">
      <c r="A3433" s="198" t="s">
        <v>1787</v>
      </c>
      <c r="B3433" s="205" t="s">
        <v>2795</v>
      </c>
      <c r="C3433" s="206">
        <v>203.85</v>
      </c>
      <c r="D3433" s="206"/>
      <c r="E3433" s="206">
        <v>203.85</v>
      </c>
      <c r="F3433" s="206"/>
    </row>
    <row r="3434" spans="1:6">
      <c r="A3434" s="198" t="s">
        <v>1788</v>
      </c>
      <c r="B3434" s="205" t="s">
        <v>2796</v>
      </c>
      <c r="C3434" s="206">
        <v>15.95</v>
      </c>
      <c r="D3434" s="206"/>
      <c r="E3434" s="206">
        <v>15.95</v>
      </c>
      <c r="F3434" s="206"/>
    </row>
    <row r="3435" spans="1:6">
      <c r="A3435" s="198" t="s">
        <v>1789</v>
      </c>
      <c r="B3435" s="205" t="s">
        <v>2797</v>
      </c>
      <c r="C3435" s="206">
        <v>47.52</v>
      </c>
      <c r="D3435" s="206"/>
      <c r="E3435" s="206">
        <v>47.52</v>
      </c>
      <c r="F3435" s="206"/>
    </row>
    <row r="3436" spans="1:6">
      <c r="A3436" s="198" t="s">
        <v>1790</v>
      </c>
      <c r="B3436" s="205" t="s">
        <v>2798</v>
      </c>
      <c r="C3436" s="206">
        <v>140.38</v>
      </c>
      <c r="D3436" s="206"/>
      <c r="E3436" s="206">
        <v>140.38</v>
      </c>
      <c r="F3436" s="206"/>
    </row>
    <row r="3437" spans="1:6">
      <c r="A3437" s="198"/>
      <c r="B3437" s="203" t="s">
        <v>1762</v>
      </c>
      <c r="C3437" s="206">
        <v>428694.55</v>
      </c>
      <c r="D3437" s="206">
        <v>386998.59</v>
      </c>
      <c r="E3437" s="206">
        <v>14299.57</v>
      </c>
      <c r="F3437" s="206">
        <v>27396.39</v>
      </c>
    </row>
  </sheetData>
  <autoFilter ref="A5:G3437"/>
  <mergeCells count="5">
    <mergeCell ref="A3:B3"/>
    <mergeCell ref="A4:B4"/>
    <mergeCell ref="A2:F2"/>
    <mergeCell ref="C4:F4"/>
    <mergeCell ref="E3:F3"/>
  </mergeCells>
  <phoneticPr fontId="22" type="noConversion"/>
  <pageMargins left="0" right="0" top="0.74803149606299213" bottom="0" header="0.31496062992125984" footer="0.31496062992125984"/>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8</vt:i4>
      </vt:variant>
    </vt:vector>
  </HeadingPairs>
  <TitlesOfParts>
    <vt:vector size="24" baseType="lpstr">
      <vt:lpstr>封面</vt:lpstr>
      <vt:lpstr>目录</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lpstr>表八!Print_Titles</vt:lpstr>
      <vt:lpstr>表二!Print_Titles</vt:lpstr>
      <vt:lpstr>表九!Print_Titles</vt:lpstr>
      <vt:lpstr>表七!Print_Titles</vt:lpstr>
      <vt:lpstr>表三!Print_Titles</vt:lpstr>
      <vt:lpstr>表十!Print_Titles</vt:lpstr>
      <vt:lpstr>表一!Print_Titles</vt:lpstr>
      <vt:lpstr>地区名称</vt:lpstr>
    </vt:vector>
  </TitlesOfParts>
  <Company>MC SYSTEM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CN=赵瑶/OU=办公室/OU=拉萨市财政局/OU=西藏自治区财政厅/O=TIBET</cp:lastModifiedBy>
  <cp:revision>1</cp:revision>
  <cp:lastPrinted>2024-05-07T06:29:14Z</cp:lastPrinted>
  <dcterms:created xsi:type="dcterms:W3CDTF">2006-02-19T21:15:00Z</dcterms:created>
  <dcterms:modified xsi:type="dcterms:W3CDTF">2024-05-17T09:50:04Z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